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69A6F89-96D5-47A1-A3BC-6E7EDA084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cp_text_1_48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" i="1" l="1"/>
  <c r="AI40" i="1"/>
  <c r="AI39" i="1"/>
  <c r="AI37" i="1" l="1"/>
  <c r="AI36" i="1"/>
  <c r="AI35" i="1"/>
  <c r="AI34" i="1"/>
  <c r="AB160" i="1" l="1"/>
  <c r="A12" i="1" l="1"/>
  <c r="AA161" i="1" l="1"/>
  <c r="AC161" i="1" s="1"/>
  <c r="AM13" i="1" s="1"/>
  <c r="Q12" i="1"/>
  <c r="R12" i="1" s="1"/>
  <c r="C13" i="1" s="1"/>
  <c r="B1" i="1"/>
  <c r="AA160" i="1"/>
  <c r="AC160" i="1" s="1"/>
  <c r="AI16" i="1"/>
  <c r="AI38" i="1" s="1"/>
  <c r="AL13" i="1"/>
  <c r="AD13" i="1"/>
  <c r="V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A13" i="1"/>
  <c r="X13" i="1" s="1"/>
  <c r="N12" i="1"/>
  <c r="P12" i="1" s="1"/>
  <c r="B12" i="1" s="1"/>
  <c r="D12" i="1"/>
  <c r="E12" i="1" s="1"/>
  <c r="AF12" i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F15" i="1"/>
  <c r="F14" i="1"/>
  <c r="Y13" i="1"/>
  <c r="Z13" i="1" s="1"/>
  <c r="AC13" i="1" s="1"/>
  <c r="I28" i="1"/>
  <c r="A15" i="1"/>
  <c r="AI18" i="1"/>
  <c r="D15" i="1" l="1"/>
  <c r="E15" i="1" s="1"/>
  <c r="F16" i="1" s="1"/>
  <c r="B13" i="1"/>
  <c r="A16" i="1"/>
  <c r="I29" i="1"/>
  <c r="D16" i="1" l="1"/>
  <c r="E16" i="1" s="1"/>
  <c r="F17" i="1" s="1"/>
  <c r="A17" i="1"/>
  <c r="I30" i="1"/>
  <c r="D17" i="1" l="1"/>
  <c r="E17" i="1" s="1"/>
  <c r="F18" i="1" s="1"/>
  <c r="A18" i="1"/>
  <c r="I31" i="1"/>
  <c r="D18" i="1" l="1"/>
  <c r="E18" i="1" s="1"/>
  <c r="F19" i="1" s="1"/>
  <c r="I32" i="1"/>
  <c r="A19" i="1"/>
  <c r="D19" i="1" l="1"/>
  <c r="E19" i="1" s="1"/>
  <c r="F20" i="1" s="1"/>
  <c r="A20" i="1"/>
  <c r="I33" i="1"/>
  <c r="D20" i="1" l="1"/>
  <c r="E20" i="1" s="1"/>
  <c r="F21" i="1" s="1"/>
  <c r="I34" i="1"/>
  <c r="A21" i="1"/>
  <c r="D21" i="1" l="1"/>
  <c r="E21" i="1" s="1"/>
  <c r="F22" i="1" s="1"/>
  <c r="I35" i="1"/>
  <c r="A22" i="1"/>
  <c r="D22" i="1" l="1"/>
  <c r="E22" i="1" s="1"/>
  <c r="F23" i="1" s="1"/>
  <c r="A23" i="1"/>
  <c r="D23" i="1" s="1"/>
  <c r="I36" i="1"/>
  <c r="E23" i="1" l="1"/>
  <c r="F24" i="1" s="1"/>
  <c r="I37" i="1"/>
  <c r="A24" i="1"/>
  <c r="D24" i="1" s="1"/>
  <c r="E24" i="1" s="1"/>
  <c r="F25" i="1" l="1"/>
  <c r="A25" i="1"/>
  <c r="D25" i="1" s="1"/>
  <c r="I38" i="1"/>
  <c r="E25" i="1" l="1"/>
  <c r="F26" i="1" s="1"/>
  <c r="O25" i="1"/>
  <c r="I39" i="1"/>
  <c r="A26" i="1"/>
  <c r="D26" i="1" s="1"/>
  <c r="E26" i="1" l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O26" i="1"/>
  <c r="F28" i="1" l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C15" i="1" l="1"/>
  <c r="C16" i="1" s="1"/>
  <c r="C17" i="1" s="1"/>
  <c r="C18" i="1" s="1"/>
  <c r="C19" i="1" s="1"/>
  <c r="C20" i="1" s="1"/>
  <c r="C21" i="1" s="1"/>
  <c r="C22" i="1" s="1"/>
  <c r="H14" i="1"/>
  <c r="N14" i="1" s="1"/>
  <c r="P14" i="1" s="1"/>
  <c r="B14" i="1" s="1"/>
  <c r="G16" i="1"/>
  <c r="H15" i="1"/>
  <c r="J15" i="1"/>
  <c r="T28" i="1"/>
  <c r="S28" i="1"/>
  <c r="Q27" i="1"/>
  <c r="R27" i="1" s="1"/>
  <c r="A29" i="1"/>
  <c r="D29" i="1" s="1"/>
  <c r="O28" i="1"/>
  <c r="I42" i="1"/>
  <c r="E29" i="1" l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I43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I44" i="1"/>
  <c r="S30" i="1"/>
  <c r="Q29" i="1"/>
  <c r="R29" i="1" s="1"/>
  <c r="T30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O35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I50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I54" i="1"/>
  <c r="C27" i="1"/>
  <c r="F42" i="1" l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I57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O45" i="1"/>
  <c r="I59" i="1"/>
  <c r="C32" i="1"/>
  <c r="F47" i="1" l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l="1"/>
  <c r="E377" i="1" s="1"/>
  <c r="H364" i="1"/>
  <c r="G365" i="1"/>
  <c r="K363" i="1"/>
  <c r="L363" i="1" s="1"/>
  <c r="M363" i="1" s="1"/>
  <c r="N363" i="1" s="1"/>
  <c r="P363" i="1" s="1"/>
  <c r="B363" i="1" s="1"/>
  <c r="J364" i="1"/>
  <c r="O377" i="1"/>
  <c r="T377" i="1"/>
  <c r="S377" i="1"/>
  <c r="Q376" i="1"/>
  <c r="R376" i="1" s="1"/>
  <c r="C364" i="1"/>
  <c r="K364" i="1" l="1"/>
  <c r="L364" i="1" s="1"/>
  <c r="M364" i="1" s="1"/>
  <c r="N364" i="1" s="1"/>
  <c r="P364" i="1" s="1"/>
  <c r="B364" i="1" s="1"/>
  <c r="J365" i="1"/>
  <c r="H365" i="1"/>
  <c r="G366" i="1"/>
  <c r="C365" i="1"/>
  <c r="Q377" i="1"/>
  <c r="R377" i="1" s="1"/>
  <c r="H366" i="1" l="1"/>
  <c r="G367" i="1"/>
  <c r="K365" i="1"/>
  <c r="L365" i="1" s="1"/>
  <c r="M365" i="1" s="1"/>
  <c r="N365" i="1" s="1"/>
  <c r="P365" i="1" s="1"/>
  <c r="B365" i="1" s="1"/>
  <c r="J366" i="1"/>
  <c r="C366" i="1"/>
  <c r="K366" i="1" l="1"/>
  <c r="L366" i="1" s="1"/>
  <c r="M366" i="1" s="1"/>
  <c r="N366" i="1" s="1"/>
  <c r="P366" i="1" s="1"/>
  <c r="B366" i="1" s="1"/>
  <c r="J367" i="1"/>
  <c r="H367" i="1"/>
  <c r="G368" i="1"/>
  <c r="C367" i="1"/>
  <c r="H368" i="1" l="1"/>
  <c r="G369" i="1"/>
  <c r="K367" i="1"/>
  <c r="L367" i="1" s="1"/>
  <c r="M367" i="1" s="1"/>
  <c r="N367" i="1" s="1"/>
  <c r="P367" i="1" s="1"/>
  <c r="B367" i="1" s="1"/>
  <c r="J368" i="1"/>
  <c r="C368" i="1"/>
  <c r="K368" i="1" l="1"/>
  <c r="L368" i="1" s="1"/>
  <c r="M368" i="1" s="1"/>
  <c r="N368" i="1" s="1"/>
  <c r="P368" i="1" s="1"/>
  <c r="B368" i="1" s="1"/>
  <c r="J369" i="1"/>
  <c r="H369" i="1"/>
  <c r="G370" i="1"/>
  <c r="C369" i="1"/>
  <c r="H370" i="1" l="1"/>
  <c r="G371" i="1"/>
  <c r="K369" i="1"/>
  <c r="L369" i="1" s="1"/>
  <c r="M369" i="1" s="1"/>
  <c r="N369" i="1" s="1"/>
  <c r="P369" i="1" s="1"/>
  <c r="B369" i="1" s="1"/>
  <c r="J370" i="1"/>
  <c r="C370" i="1"/>
  <c r="K370" i="1" l="1"/>
  <c r="L370" i="1" s="1"/>
  <c r="M370" i="1" s="1"/>
  <c r="N370" i="1" s="1"/>
  <c r="P370" i="1" s="1"/>
  <c r="B370" i="1" s="1"/>
  <c r="J371" i="1"/>
  <c r="H371" i="1"/>
  <c r="G372" i="1"/>
  <c r="C371" i="1"/>
  <c r="H372" i="1" l="1"/>
  <c r="G373" i="1"/>
  <c r="K371" i="1"/>
  <c r="L371" i="1" s="1"/>
  <c r="M371" i="1" s="1"/>
  <c r="N371" i="1" s="1"/>
  <c r="P371" i="1" s="1"/>
  <c r="B371" i="1" s="1"/>
  <c r="J372" i="1"/>
  <c r="C372" i="1"/>
  <c r="K372" i="1" l="1"/>
  <c r="L372" i="1" s="1"/>
  <c r="M372" i="1" s="1"/>
  <c r="N372" i="1" s="1"/>
  <c r="P372" i="1" s="1"/>
  <c r="B372" i="1" s="1"/>
  <c r="J373" i="1"/>
  <c r="H373" i="1"/>
  <c r="G374" i="1"/>
  <c r="C373" i="1"/>
  <c r="H374" i="1" l="1"/>
  <c r="G375" i="1"/>
  <c r="K373" i="1"/>
  <c r="L373" i="1" s="1"/>
  <c r="M373" i="1" s="1"/>
  <c r="N373" i="1" s="1"/>
  <c r="P373" i="1" s="1"/>
  <c r="B373" i="1" s="1"/>
  <c r="J374" i="1"/>
  <c r="C374" i="1"/>
  <c r="K374" i="1" l="1"/>
  <c r="L374" i="1" s="1"/>
  <c r="M374" i="1" s="1"/>
  <c r="N374" i="1" s="1"/>
  <c r="P374" i="1" s="1"/>
  <c r="B374" i="1" s="1"/>
  <c r="J375" i="1"/>
  <c r="H375" i="1"/>
  <c r="G376" i="1"/>
  <c r="C375" i="1"/>
  <c r="H376" i="1" l="1"/>
  <c r="G377" i="1"/>
  <c r="K375" i="1"/>
  <c r="L375" i="1" s="1"/>
  <c r="M375" i="1" s="1"/>
  <c r="N375" i="1" s="1"/>
  <c r="P375" i="1" s="1"/>
  <c r="B375" i="1" s="1"/>
  <c r="J376" i="1"/>
  <c r="C376" i="1"/>
  <c r="K376" i="1" l="1"/>
  <c r="L376" i="1" s="1"/>
  <c r="M376" i="1" s="1"/>
  <c r="N376" i="1" s="1"/>
  <c r="P376" i="1" s="1"/>
  <c r="B376" i="1" s="1"/>
  <c r="J377" i="1"/>
  <c r="H377" i="1"/>
  <c r="C377" i="1"/>
  <c r="K377" i="1" l="1"/>
  <c r="L377" i="1" s="1"/>
  <c r="M377" i="1" s="1"/>
  <c r="N377" i="1" s="1"/>
  <c r="P377" i="1" s="1"/>
  <c r="B377" i="1" s="1"/>
  <c r="AI27" i="1" l="1"/>
  <c r="AI28" i="1" s="1"/>
  <c r="AI42" i="1" l="1"/>
  <c r="AQ13" i="1"/>
  <c r="AI20" i="1"/>
  <c r="AU13" i="1"/>
  <c r="AI45" i="1"/>
  <c r="AI46" i="1" s="1"/>
  <c r="AI22" i="1"/>
  <c r="AI24" i="1" l="1"/>
  <c r="AI26" i="1" s="1"/>
  <c r="AI43" i="1"/>
  <c r="AI49" i="1"/>
  <c r="AI48" i="1"/>
  <c r="A5" i="1" l="1"/>
  <c r="A6" i="1"/>
</calcChain>
</file>

<file path=xl/sharedStrings.xml><?xml version="1.0" encoding="utf-8"?>
<sst xmlns="http://schemas.openxmlformats.org/spreadsheetml/2006/main" count="314" uniqueCount="109">
  <si>
    <t>[FERIADOS]</t>
  </si>
  <si>
    <t>[DATAS-BASE]</t>
  </si>
  <si>
    <t>[CONFIRMAÇÃO DE EVENTOS]</t>
  </si>
  <si>
    <t>[PAGAMENTOS]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</si>
  <si>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</si>
  <si>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</si>
  <si>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</si>
  <si>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</si>
  <si>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</si>
  <si>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</si>
  <si>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</si>
  <si>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</si>
  <si>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</si>
  <si>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</si>
  <si>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</si>
  <si>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</si>
  <si>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</si>
  <si>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</si>
  <si>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</si>
  <si>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</si>
  <si>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</si>
  <si>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</si>
  <si>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</si>
  <si>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</si>
  <si>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</si>
  <si>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</si>
  <si>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</si>
  <si>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</si>
  <si>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</si>
  <si>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</si>
  <si>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</si>
  <si>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</si>
  <si>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</si>
  <si>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</si>
  <si>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</si>
  <si>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</si>
  <si>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</si>
  <si>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</si>
  <si>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</si>
  <si>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</si>
  <si>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</si>
  <si>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</si>
  <si>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</si>
  <si>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</si>
  <si>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</si>
  <si>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</si>
  <si>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</si>
  <si>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</si>
  <si>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</si>
  <si>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</si>
  <si>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</si>
  <si>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</si>
  <si>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</si>
  <si>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</si>
  <si>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</si>
  <si>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</si>
  <si>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Data Evento</t>
  </si>
  <si>
    <t>Data Pagamento</t>
  </si>
  <si>
    <t xml:space="preserve"> Parc</t>
  </si>
  <si>
    <t>Valor R$/DEB</t>
  </si>
  <si>
    <t>Título</t>
  </si>
  <si>
    <t>Amort</t>
  </si>
  <si>
    <t>Emissão</t>
  </si>
  <si>
    <t>Código CETIP</t>
  </si>
  <si>
    <t>AMORT</t>
  </si>
  <si>
    <t>A+J=</t>
  </si>
  <si>
    <t>Valor por Deb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</si>
  <si>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</si>
  <si>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</si>
  <si>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</si>
  <si>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</si>
  <si>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</si>
  <si>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</si>
  <si>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</si>
  <si>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</si>
  <si>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</si>
  <si>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</si>
  <si>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</si>
  <si>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</si>
  <si>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</si>
  <si>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</si>
  <si>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</si>
  <si>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</si>
  <si>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</si>
  <si>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</si>
  <si>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</si>
  <si>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</si>
  <si>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</si>
  <si>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</si>
  <si>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</si>
  <si>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</si>
  <si>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</si>
  <si>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</si>
  <si>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</si>
  <si>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/16</t>
  </si>
  <si>
    <t>/1</t>
  </si>
  <si>
    <t>NATURA &amp; CO HOLDING</t>
  </si>
  <si>
    <t>Notas Promissórias Comerciais</t>
  </si>
  <si>
    <t>Quantidade</t>
  </si>
  <si>
    <t>[RESGATE ANTECIPADO]</t>
  </si>
  <si>
    <t>NATURA &amp; CO HOLDING S.A. - 2ª EMISSÃO DE NOTAS PROMISSÓRIAS COMERCIAIS - R$ 500.000.000,00</t>
  </si>
  <si>
    <t>BRNTCONPM025</t>
  </si>
  <si>
    <t>2ª EMISSÃO</t>
  </si>
  <si>
    <t>2ª</t>
  </si>
  <si>
    <t>ÚNICA</t>
  </si>
  <si>
    <t>DI + 3,25% (base 252)</t>
  </si>
  <si>
    <t>NC0020003E9</t>
  </si>
  <si>
    <t>PRÊMIO</t>
  </si>
  <si>
    <t>Valor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</si>
</sst>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&quot;R$&quot;\ #,##0.00"/>
    <numFmt numFmtId="180" formatCode="&quot;R$&quot;\ 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4" fontId="6" fillId="0" borderId="3" xfId="0" applyNumberFormat="1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6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75" fontId="3" fillId="0" borderId="0" xfId="0" applyNumberFormat="1" applyFont="1" applyAlignment="1">
      <alignment horizontal="left"/>
    </xf>
    <xf numFmtId="1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5" fillId="7" borderId="0" xfId="0" applyNumberFormat="1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6" fillId="4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74" fontId="3" fillId="0" borderId="0" xfId="0" applyNumberFormat="1" applyFont="1" applyAlignment="1">
      <alignment horizontal="left"/>
    </xf>
    <xf numFmtId="0" fontId="17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0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7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167" fontId="12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7" fillId="4" borderId="0" xfId="0" applyFont="1" applyFill="1"/>
    <xf numFmtId="1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10" fontId="2" fillId="4" borderId="0" xfId="0" applyNumberFormat="1" applyFont="1" applyFill="1" applyAlignment="1">
      <alignment horizontal="center" vertical="top"/>
    </xf>
    <xf numFmtId="167" fontId="2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169" fontId="2" fillId="4" borderId="0" xfId="0" applyNumberFormat="1" applyFont="1" applyFill="1" applyAlignment="1">
      <alignment horizontal="center" vertical="top"/>
    </xf>
    <xf numFmtId="1" fontId="2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14" fontId="2" fillId="5" borderId="0" xfId="0" applyNumberFormat="1" applyFont="1" applyFill="1" applyAlignment="1">
      <alignment horizontal="center" vertical="top"/>
    </xf>
    <xf numFmtId="10" fontId="12" fillId="5" borderId="0" xfId="0" applyNumberFormat="1" applyFont="1" applyFill="1" applyAlignment="1">
      <alignment horizontal="center" vertical="top"/>
    </xf>
    <xf numFmtId="172" fontId="2" fillId="5" borderId="0" xfId="0" applyNumberFormat="1" applyFont="1" applyFill="1" applyAlignment="1">
      <alignment horizontal="center" vertical="top"/>
    </xf>
    <xf numFmtId="0" fontId="2" fillId="5" borderId="0" xfId="0" applyFont="1" applyFill="1" applyAlignment="1">
      <alignment horizontal="right" vertical="top"/>
    </xf>
    <xf numFmtId="180" fontId="3" fillId="0" borderId="0" xfId="0" applyNumberFormat="1" applyFont="1" applyAlignment="1">
      <alignment horizontal="left"/>
    </xf>
    <xf numFmtId="0" fontId="8" fillId="6" borderId="3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1181100</xdr:colOff>
      <xdr:row>5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C8A4ED4-9550-47E6-BDB5-C93DB890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952500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F4742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8" customWidth="1"/>
    <col min="2" max="2" width="27.42578125" style="9" customWidth="1"/>
    <col min="3" max="3" width="32" style="9" bestFit="1" customWidth="1"/>
    <col min="4" max="4" width="9.85546875" style="9" bestFit="1" customWidth="1"/>
    <col min="5" max="5" width="17.140625" style="9" customWidth="1"/>
    <col min="6" max="8" width="17.5703125" style="9" customWidth="1"/>
    <col min="9" max="9" width="10.42578125" style="9" bestFit="1" customWidth="1"/>
    <col min="10" max="10" width="18.7109375" style="9" bestFit="1" customWidth="1"/>
    <col min="11" max="12" width="9.140625" style="9" bestFit="1" customWidth="1"/>
    <col min="13" max="14" width="17.5703125" style="9" customWidth="1"/>
    <col min="15" max="15" width="7.28515625" style="9" customWidth="1"/>
    <col min="16" max="16" width="21" style="9" bestFit="1" customWidth="1"/>
    <col min="17" max="17" width="15.85546875" style="9" bestFit="1" customWidth="1"/>
    <col min="18" max="18" width="24.42578125" style="9" bestFit="1" customWidth="1"/>
    <col min="19" max="19" width="16.42578125" style="9" bestFit="1" customWidth="1"/>
    <col min="20" max="20" width="17.28515625" style="9" bestFit="1" customWidth="1"/>
    <col min="21" max="22" width="18.85546875" style="9" customWidth="1"/>
    <col min="23" max="23" width="20.140625" style="52" customWidth="1"/>
    <col min="24" max="24" width="21.28515625" style="9" bestFit="1" customWidth="1"/>
    <col min="25" max="25" width="6" style="9" customWidth="1"/>
    <col min="26" max="26" width="18.42578125" style="9" bestFit="1" customWidth="1"/>
    <col min="27" max="27" width="21.42578125" style="9" bestFit="1" customWidth="1"/>
    <col min="28" max="28" width="17" style="9" customWidth="1"/>
    <col min="29" max="29" width="21.42578125" style="9" bestFit="1" customWidth="1"/>
    <col min="30" max="30" width="7.28515625" style="9" customWidth="1"/>
    <col min="31" max="31" width="11.140625" style="9" customWidth="1"/>
    <col min="32" max="32" width="13.7109375" style="9" customWidth="1"/>
    <col min="33" max="33" width="17" style="9" customWidth="1"/>
    <col min="34" max="34" width="29.140625" style="9" customWidth="1"/>
    <col min="35" max="35" width="34.28515625" style="9" customWidth="1"/>
    <col min="36" max="37" width="9.85546875" style="9" customWidth="1"/>
    <col min="38" max="38" width="20.140625" style="52" bestFit="1" customWidth="1"/>
    <col min="39" max="39" width="17" style="52" bestFit="1" customWidth="1"/>
    <col min="40" max="40" width="9.85546875" style="9" customWidth="1"/>
    <col min="41" max="42" width="6" style="9" customWidth="1"/>
    <col min="43" max="43" width="14.5703125" style="9" bestFit="1" customWidth="1"/>
    <col min="44" max="44" width="7.7109375" style="9" bestFit="1" customWidth="1"/>
    <col min="45" max="45" width="5.42578125" style="9" customWidth="1"/>
    <col min="46" max="46" width="6.5703125" style="9" customWidth="1"/>
    <col min="47" max="47" width="14.5703125" style="9" bestFit="1" customWidth="1"/>
    <col min="48" max="122" width="20.140625" style="9" customWidth="1"/>
    <col min="123" max="162" width="12.42578125" style="9" customWidth="1"/>
    <col min="163" max="163" width="20.140625" style="10" customWidth="1"/>
    <col min="164" max="164" width="21.42578125" style="10" customWidth="1"/>
    <col min="165" max="165" width="22.7109375" style="10" customWidth="1"/>
    <col min="166" max="166" width="13.7109375" style="10" customWidth="1"/>
    <col min="167" max="167" width="15" style="10" customWidth="1"/>
    <col min="168" max="170" width="17.5703125" style="10" customWidth="1"/>
    <col min="171" max="171" width="16.28515625" style="10" customWidth="1"/>
    <col min="172" max="172" width="15" style="10" customWidth="1"/>
    <col min="173" max="174" width="12.42578125" style="10" customWidth="1"/>
    <col min="175" max="176" width="17.5703125" style="10" customWidth="1"/>
    <col min="177" max="177" width="7.28515625" style="10" customWidth="1"/>
    <col min="178" max="178" width="21.42578125" style="10" customWidth="1"/>
    <col min="179" max="179" width="17.5703125" style="10" customWidth="1"/>
    <col min="180" max="180" width="20.140625" style="10" customWidth="1"/>
    <col min="181" max="181" width="16.28515625" style="10" customWidth="1"/>
    <col min="182" max="182" width="17.5703125" style="10" customWidth="1"/>
    <col min="183" max="183" width="6" style="10" customWidth="1"/>
    <col min="184" max="185" width="18.85546875" style="10" customWidth="1"/>
    <col min="186" max="187" width="20.140625" style="10" customWidth="1"/>
    <col min="188" max="188" width="6" style="10" customWidth="1"/>
    <col min="189" max="189" width="12.42578125" style="10" customWidth="1"/>
    <col min="190" max="190" width="18.85546875" style="10" customWidth="1"/>
    <col min="191" max="192" width="15" style="10" customWidth="1"/>
    <col min="193" max="193" width="7.28515625" style="10" customWidth="1"/>
    <col min="194" max="194" width="11.140625" style="10" customWidth="1"/>
    <col min="195" max="195" width="13.7109375" style="10" customWidth="1"/>
    <col min="196" max="196" width="18.85546875" style="10" customWidth="1"/>
    <col min="197" max="197" width="17.5703125" style="10" customWidth="1"/>
    <col min="198" max="198" width="25.28515625" style="10" customWidth="1"/>
    <col min="199" max="199" width="20.140625" style="10" customWidth="1"/>
    <col min="200" max="200" width="15" style="10" customWidth="1"/>
    <col min="201" max="201" width="17.5703125" style="10" customWidth="1"/>
    <col min="202" max="202" width="16.28515625" style="10" customWidth="1"/>
    <col min="203" max="204" width="15" style="10" customWidth="1"/>
    <col min="205" max="205" width="17.5703125" style="10" customWidth="1"/>
    <col min="206" max="206" width="20.140625" style="10" customWidth="1"/>
    <col min="207" max="207" width="16.28515625" style="10" customWidth="1"/>
    <col min="208" max="209" width="25.28515625" style="10" customWidth="1"/>
    <col min="210" max="210" width="18.85546875" style="10" customWidth="1"/>
    <col min="211" max="212" width="20.140625" style="10" customWidth="1"/>
    <col min="213" max="213" width="11.140625" style="10" customWidth="1"/>
    <col min="214" max="214" width="29.140625" style="10" customWidth="1"/>
    <col min="215" max="215" width="34.28515625" style="10" customWidth="1"/>
    <col min="216" max="217" width="9.85546875" style="10" customWidth="1"/>
    <col min="218" max="218" width="17.5703125" style="10" customWidth="1"/>
    <col min="219" max="219" width="18.85546875" style="10" customWidth="1"/>
    <col min="220" max="220" width="9.85546875" style="10" customWidth="1"/>
    <col min="221" max="222" width="6" style="10" customWidth="1"/>
    <col min="223" max="223" width="13.7109375" style="10" customWidth="1"/>
    <col min="224" max="225" width="15" style="10" customWidth="1"/>
    <col min="226" max="226" width="17.5703125" style="10" customWidth="1"/>
    <col min="227" max="227" width="9.85546875" style="10" customWidth="1"/>
    <col min="228" max="228" width="7.28515625" style="10" customWidth="1"/>
    <col min="229" max="229" width="6" style="10" customWidth="1"/>
    <col min="230" max="235" width="17.5703125" style="10" customWidth="1"/>
    <col min="236" max="378" width="20.140625" style="10" customWidth="1"/>
    <col min="379" max="418" width="12.42578125" style="10" customWidth="1"/>
    <col min="419" max="419" width="20.140625" style="10" customWidth="1"/>
    <col min="420" max="420" width="21.42578125" style="10" customWidth="1"/>
    <col min="421" max="421" width="22.7109375" style="10" customWidth="1"/>
    <col min="422" max="422" width="13.7109375" style="10" customWidth="1"/>
    <col min="423" max="423" width="15" style="10" customWidth="1"/>
    <col min="424" max="426" width="17.5703125" style="10" customWidth="1"/>
    <col min="427" max="427" width="16.28515625" style="10" customWidth="1"/>
    <col min="428" max="428" width="15" style="10" customWidth="1"/>
    <col min="429" max="430" width="12.42578125" style="10" customWidth="1"/>
    <col min="431" max="432" width="17.5703125" style="10" customWidth="1"/>
    <col min="433" max="433" width="7.28515625" style="10" customWidth="1"/>
    <col min="434" max="434" width="21.42578125" style="10" customWidth="1"/>
    <col min="435" max="435" width="17.5703125" style="10" customWidth="1"/>
    <col min="436" max="436" width="20.140625" style="10" customWidth="1"/>
    <col min="437" max="437" width="16.28515625" style="10" customWidth="1"/>
    <col min="438" max="438" width="17.5703125" style="10" customWidth="1"/>
    <col min="439" max="439" width="6" style="10" customWidth="1"/>
    <col min="440" max="441" width="18.85546875" style="10" customWidth="1"/>
    <col min="442" max="443" width="20.140625" style="10" customWidth="1"/>
    <col min="444" max="444" width="6" style="10" customWidth="1"/>
    <col min="445" max="445" width="12.42578125" style="10" customWidth="1"/>
    <col min="446" max="446" width="18.85546875" style="10" customWidth="1"/>
    <col min="447" max="448" width="15" style="10" customWidth="1"/>
    <col min="449" max="449" width="7.28515625" style="10" customWidth="1"/>
    <col min="450" max="450" width="11.140625" style="10" customWidth="1"/>
    <col min="451" max="451" width="13.7109375" style="10" customWidth="1"/>
    <col min="452" max="452" width="18.85546875" style="10" customWidth="1"/>
    <col min="453" max="453" width="17.5703125" style="10" customWidth="1"/>
    <col min="454" max="454" width="25.28515625" style="10" customWidth="1"/>
    <col min="455" max="455" width="20.140625" style="10" customWidth="1"/>
    <col min="456" max="456" width="15" style="10" customWidth="1"/>
    <col min="457" max="457" width="17.5703125" style="10" customWidth="1"/>
    <col min="458" max="458" width="16.28515625" style="10" customWidth="1"/>
    <col min="459" max="460" width="15" style="10" customWidth="1"/>
    <col min="461" max="461" width="17.5703125" style="10" customWidth="1"/>
    <col min="462" max="462" width="20.140625" style="10" customWidth="1"/>
    <col min="463" max="463" width="16.28515625" style="10" customWidth="1"/>
    <col min="464" max="465" width="25.28515625" style="10" customWidth="1"/>
    <col min="466" max="466" width="18.85546875" style="10" customWidth="1"/>
    <col min="467" max="468" width="20.140625" style="10" customWidth="1"/>
    <col min="469" max="469" width="11.140625" style="10" customWidth="1"/>
    <col min="470" max="470" width="29.140625" style="10" customWidth="1"/>
    <col min="471" max="471" width="34.28515625" style="10" customWidth="1"/>
    <col min="472" max="473" width="9.85546875" style="10" customWidth="1"/>
    <col min="474" max="474" width="17.5703125" style="10" customWidth="1"/>
    <col min="475" max="475" width="18.85546875" style="10" customWidth="1"/>
    <col min="476" max="476" width="9.85546875" style="10" customWidth="1"/>
    <col min="477" max="478" width="6" style="10" customWidth="1"/>
    <col min="479" max="479" width="13.7109375" style="10" customWidth="1"/>
    <col min="480" max="481" width="15" style="10" customWidth="1"/>
    <col min="482" max="482" width="17.5703125" style="10" customWidth="1"/>
    <col min="483" max="483" width="9.85546875" style="10" customWidth="1"/>
    <col min="484" max="484" width="7.28515625" style="10" customWidth="1"/>
    <col min="485" max="485" width="6" style="10" customWidth="1"/>
    <col min="486" max="491" width="17.5703125" style="10" customWidth="1"/>
    <col min="492" max="634" width="20.140625" style="10" customWidth="1"/>
    <col min="635" max="674" width="12.42578125" style="10" customWidth="1"/>
    <col min="675" max="675" width="20.140625" style="10" customWidth="1"/>
    <col min="676" max="676" width="21.42578125" style="10" customWidth="1"/>
    <col min="677" max="677" width="22.7109375" style="10" customWidth="1"/>
    <col min="678" max="678" width="13.7109375" style="10" customWidth="1"/>
    <col min="679" max="679" width="15" style="10" customWidth="1"/>
    <col min="680" max="682" width="17.5703125" style="10" customWidth="1"/>
    <col min="683" max="683" width="16.28515625" style="10" customWidth="1"/>
    <col min="684" max="684" width="15" style="10" customWidth="1"/>
    <col min="685" max="686" width="12.42578125" style="10" customWidth="1"/>
    <col min="687" max="688" width="17.5703125" style="10" customWidth="1"/>
    <col min="689" max="689" width="7.28515625" style="10" customWidth="1"/>
    <col min="690" max="690" width="21.42578125" style="10" customWidth="1"/>
    <col min="691" max="691" width="17.5703125" style="10" customWidth="1"/>
    <col min="692" max="692" width="20.140625" style="10" customWidth="1"/>
    <col min="693" max="693" width="16.28515625" style="10" customWidth="1"/>
    <col min="694" max="694" width="17.5703125" style="10" customWidth="1"/>
    <col min="695" max="695" width="6" style="10" customWidth="1"/>
    <col min="696" max="697" width="18.85546875" style="10" customWidth="1"/>
    <col min="698" max="699" width="20.140625" style="10" customWidth="1"/>
    <col min="700" max="700" width="6" style="10" customWidth="1"/>
    <col min="701" max="701" width="12.42578125" style="10" customWidth="1"/>
    <col min="702" max="702" width="18.85546875" style="10" customWidth="1"/>
    <col min="703" max="704" width="15" style="10" customWidth="1"/>
    <col min="705" max="705" width="7.28515625" style="10" customWidth="1"/>
    <col min="706" max="706" width="11.140625" style="10" customWidth="1"/>
    <col min="707" max="707" width="13.7109375" style="10" customWidth="1"/>
    <col min="708" max="708" width="18.85546875" style="10" customWidth="1"/>
    <col min="709" max="709" width="17.5703125" style="10" customWidth="1"/>
    <col min="710" max="710" width="25.28515625" style="10" customWidth="1"/>
    <col min="711" max="711" width="20.140625" style="10" customWidth="1"/>
    <col min="712" max="712" width="15" style="10" customWidth="1"/>
    <col min="713" max="713" width="17.5703125" style="10" customWidth="1"/>
    <col min="714" max="714" width="16.28515625" style="10" customWidth="1"/>
    <col min="715" max="716" width="15" style="10" customWidth="1"/>
    <col min="717" max="717" width="17.5703125" style="10" customWidth="1"/>
    <col min="718" max="718" width="20.140625" style="10" customWidth="1"/>
    <col min="719" max="719" width="16.28515625" style="10" customWidth="1"/>
    <col min="720" max="721" width="25.28515625" style="10" customWidth="1"/>
    <col min="722" max="722" width="18.85546875" style="10" customWidth="1"/>
    <col min="723" max="724" width="20.140625" style="10" customWidth="1"/>
    <col min="725" max="725" width="11.140625" style="10" customWidth="1"/>
    <col min="726" max="726" width="29.140625" style="10" customWidth="1"/>
    <col min="727" max="727" width="34.28515625" style="10" customWidth="1"/>
    <col min="728" max="729" width="9.85546875" style="10" customWidth="1"/>
    <col min="730" max="730" width="17.5703125" style="10" customWidth="1"/>
    <col min="731" max="731" width="18.85546875" style="10" customWidth="1"/>
    <col min="732" max="732" width="9.85546875" style="10" customWidth="1"/>
    <col min="733" max="734" width="6" style="10" customWidth="1"/>
    <col min="735" max="735" width="13.7109375" style="10" customWidth="1"/>
    <col min="736" max="737" width="15" style="10" customWidth="1"/>
    <col min="738" max="738" width="17.5703125" style="10" customWidth="1"/>
    <col min="739" max="739" width="9.85546875" style="10" customWidth="1"/>
    <col min="740" max="740" width="7.28515625" style="10" customWidth="1"/>
    <col min="741" max="741" width="6" style="10" customWidth="1"/>
    <col min="742" max="747" width="17.5703125" style="10" customWidth="1"/>
    <col min="748" max="890" width="20.140625" style="10" customWidth="1"/>
    <col min="891" max="930" width="12.42578125" style="10" customWidth="1"/>
    <col min="931" max="931" width="20.140625" style="10" customWidth="1"/>
    <col min="932" max="932" width="21.42578125" style="10" customWidth="1"/>
    <col min="933" max="933" width="22.7109375" style="10" customWidth="1"/>
    <col min="934" max="934" width="13.7109375" style="10" customWidth="1"/>
    <col min="935" max="935" width="15" style="10" customWidth="1"/>
    <col min="936" max="938" width="17.5703125" style="10" customWidth="1"/>
    <col min="939" max="939" width="16.28515625" style="10" customWidth="1"/>
    <col min="940" max="940" width="15" style="10" customWidth="1"/>
    <col min="941" max="942" width="12.42578125" style="10" customWidth="1"/>
    <col min="943" max="944" width="17.5703125" style="10" customWidth="1"/>
    <col min="945" max="945" width="7.28515625" style="10" customWidth="1"/>
    <col min="946" max="946" width="21.42578125" style="10" customWidth="1"/>
    <col min="947" max="947" width="17.5703125" style="10" customWidth="1"/>
    <col min="948" max="948" width="20.140625" style="10" customWidth="1"/>
    <col min="949" max="949" width="16.28515625" style="10" customWidth="1"/>
    <col min="950" max="950" width="17.5703125" style="10" customWidth="1"/>
    <col min="951" max="951" width="6" style="10" customWidth="1"/>
    <col min="952" max="953" width="18.85546875" style="10" customWidth="1"/>
    <col min="954" max="955" width="20.140625" style="10" customWidth="1"/>
    <col min="956" max="956" width="6" style="10" customWidth="1"/>
    <col min="957" max="957" width="12.42578125" style="10" customWidth="1"/>
    <col min="958" max="958" width="18.85546875" style="10" customWidth="1"/>
    <col min="959" max="960" width="15" style="10" customWidth="1"/>
    <col min="961" max="961" width="7.28515625" style="10" customWidth="1"/>
    <col min="962" max="962" width="11.140625" style="10" customWidth="1"/>
    <col min="963" max="963" width="13.7109375" style="10" customWidth="1"/>
    <col min="964" max="964" width="18.85546875" style="10" customWidth="1"/>
    <col min="965" max="965" width="17.5703125" style="10" customWidth="1"/>
    <col min="966" max="966" width="25.28515625" style="10" customWidth="1"/>
    <col min="967" max="967" width="20.140625" style="10" customWidth="1"/>
    <col min="968" max="968" width="15" style="10" customWidth="1"/>
    <col min="969" max="969" width="17.5703125" style="10" customWidth="1"/>
    <col min="970" max="970" width="16.28515625" style="10" customWidth="1"/>
    <col min="971" max="972" width="15" style="10" customWidth="1"/>
    <col min="973" max="973" width="17.5703125" style="10" customWidth="1"/>
    <col min="974" max="974" width="20.140625" style="10" customWidth="1"/>
    <col min="975" max="975" width="16.28515625" style="10" customWidth="1"/>
    <col min="976" max="977" width="25.28515625" style="10" customWidth="1"/>
    <col min="978" max="978" width="18.85546875" style="10" customWidth="1"/>
    <col min="979" max="980" width="20.140625" style="10" customWidth="1"/>
    <col min="981" max="981" width="11.140625" style="10" customWidth="1"/>
    <col min="982" max="982" width="29.140625" style="10" customWidth="1"/>
    <col min="983" max="983" width="34.28515625" style="10" customWidth="1"/>
    <col min="984" max="985" width="9.85546875" style="10" customWidth="1"/>
    <col min="986" max="986" width="17.5703125" style="10" customWidth="1"/>
    <col min="987" max="987" width="18.85546875" style="10" customWidth="1"/>
    <col min="988" max="988" width="9.85546875" style="10" customWidth="1"/>
    <col min="989" max="990" width="6" style="10" customWidth="1"/>
    <col min="991" max="991" width="13.7109375" style="10" customWidth="1"/>
    <col min="992" max="993" width="15" style="10" customWidth="1"/>
    <col min="994" max="994" width="17.5703125" style="10" customWidth="1"/>
    <col min="995" max="995" width="9.85546875" style="10" customWidth="1"/>
    <col min="996" max="996" width="7.28515625" style="10" customWidth="1"/>
    <col min="997" max="997" width="6" style="10" customWidth="1"/>
    <col min="998" max="1003" width="17.5703125" style="10" customWidth="1"/>
    <col min="1004" max="1146" width="20.140625" style="10" customWidth="1"/>
    <col min="1147" max="1186" width="12.42578125" style="10" customWidth="1"/>
    <col min="1187" max="1187" width="20.140625" style="10" customWidth="1"/>
    <col min="1188" max="1188" width="21.42578125" style="10" customWidth="1"/>
    <col min="1189" max="1189" width="22.7109375" style="10" customWidth="1"/>
    <col min="1190" max="1190" width="13.7109375" style="10" customWidth="1"/>
    <col min="1191" max="1191" width="15" style="10" customWidth="1"/>
    <col min="1192" max="1194" width="17.5703125" style="10" customWidth="1"/>
    <col min="1195" max="1195" width="16.28515625" style="10" customWidth="1"/>
    <col min="1196" max="1196" width="15" style="10" customWidth="1"/>
    <col min="1197" max="1198" width="12.42578125" style="10" customWidth="1"/>
    <col min="1199" max="1200" width="17.5703125" style="10" customWidth="1"/>
    <col min="1201" max="1201" width="7.28515625" style="10" customWidth="1"/>
    <col min="1202" max="1202" width="21.42578125" style="10" customWidth="1"/>
    <col min="1203" max="1203" width="17.5703125" style="10" customWidth="1"/>
    <col min="1204" max="1204" width="20.140625" style="10" customWidth="1"/>
    <col min="1205" max="1205" width="16.28515625" style="10" customWidth="1"/>
    <col min="1206" max="1206" width="17.5703125" style="10" customWidth="1"/>
    <col min="1207" max="1207" width="6" style="10" customWidth="1"/>
    <col min="1208" max="1209" width="18.85546875" style="10" customWidth="1"/>
    <col min="1210" max="1211" width="20.140625" style="10" customWidth="1"/>
    <col min="1212" max="1212" width="6" style="10" customWidth="1"/>
    <col min="1213" max="1213" width="12.42578125" style="10" customWidth="1"/>
    <col min="1214" max="1214" width="18.85546875" style="10" customWidth="1"/>
    <col min="1215" max="1216" width="15" style="10" customWidth="1"/>
    <col min="1217" max="1217" width="7.28515625" style="10" customWidth="1"/>
    <col min="1218" max="1218" width="11.140625" style="10" customWidth="1"/>
    <col min="1219" max="1219" width="13.7109375" style="10" customWidth="1"/>
    <col min="1220" max="1220" width="18.85546875" style="10" customWidth="1"/>
    <col min="1221" max="1221" width="17.5703125" style="10" customWidth="1"/>
    <col min="1222" max="1222" width="25.28515625" style="10" customWidth="1"/>
    <col min="1223" max="1223" width="20.140625" style="10" customWidth="1"/>
    <col min="1224" max="1224" width="15" style="10" customWidth="1"/>
    <col min="1225" max="1225" width="17.5703125" style="10" customWidth="1"/>
    <col min="1226" max="1226" width="16.28515625" style="10" customWidth="1"/>
    <col min="1227" max="1228" width="15" style="10" customWidth="1"/>
    <col min="1229" max="1229" width="17.5703125" style="10" customWidth="1"/>
    <col min="1230" max="1230" width="20.140625" style="10" customWidth="1"/>
    <col min="1231" max="1231" width="16.28515625" style="10" customWidth="1"/>
    <col min="1232" max="1233" width="25.28515625" style="10" customWidth="1"/>
    <col min="1234" max="1234" width="18.85546875" style="10" customWidth="1"/>
    <col min="1235" max="1236" width="20.140625" style="10" customWidth="1"/>
    <col min="1237" max="1237" width="11.140625" style="10" customWidth="1"/>
    <col min="1238" max="1238" width="29.140625" style="10" customWidth="1"/>
    <col min="1239" max="1239" width="34.28515625" style="10" customWidth="1"/>
    <col min="1240" max="1241" width="9.85546875" style="10" customWidth="1"/>
    <col min="1242" max="1242" width="17.5703125" style="10" customWidth="1"/>
    <col min="1243" max="1243" width="18.85546875" style="10" customWidth="1"/>
    <col min="1244" max="1244" width="9.85546875" style="10" customWidth="1"/>
    <col min="1245" max="1246" width="6" style="10" customWidth="1"/>
    <col min="1247" max="1247" width="13.7109375" style="10" customWidth="1"/>
    <col min="1248" max="1249" width="15" style="10" customWidth="1"/>
    <col min="1250" max="1250" width="17.5703125" style="10" customWidth="1"/>
    <col min="1251" max="1251" width="9.85546875" style="10" customWidth="1"/>
    <col min="1252" max="1252" width="7.28515625" style="10" customWidth="1"/>
    <col min="1253" max="1253" width="6" style="10" customWidth="1"/>
    <col min="1254" max="1259" width="17.5703125" style="10" customWidth="1"/>
    <col min="1260" max="1402" width="20.140625" style="10" customWidth="1"/>
    <col min="1403" max="1442" width="12.42578125" style="10" customWidth="1"/>
    <col min="1443" max="1443" width="20.140625" style="10" customWidth="1"/>
    <col min="1444" max="1444" width="21.42578125" style="10" customWidth="1"/>
    <col min="1445" max="1445" width="22.7109375" style="10" customWidth="1"/>
    <col min="1446" max="1446" width="13.7109375" style="10" customWidth="1"/>
    <col min="1447" max="1447" width="15" style="10" customWidth="1"/>
    <col min="1448" max="1450" width="17.5703125" style="10" customWidth="1"/>
    <col min="1451" max="1451" width="16.28515625" style="10" customWidth="1"/>
    <col min="1452" max="1452" width="15" style="10" customWidth="1"/>
    <col min="1453" max="1454" width="12.42578125" style="10" customWidth="1"/>
    <col min="1455" max="1456" width="17.5703125" style="10" customWidth="1"/>
    <col min="1457" max="1457" width="7.28515625" style="10" customWidth="1"/>
    <col min="1458" max="1458" width="21.42578125" style="10" customWidth="1"/>
    <col min="1459" max="1459" width="17.5703125" style="10" customWidth="1"/>
    <col min="1460" max="1460" width="20.140625" style="10" customWidth="1"/>
    <col min="1461" max="1461" width="16.28515625" style="10" customWidth="1"/>
    <col min="1462" max="1462" width="17.5703125" style="10" customWidth="1"/>
    <col min="1463" max="1463" width="6" style="10" customWidth="1"/>
    <col min="1464" max="1465" width="18.85546875" style="10" customWidth="1"/>
    <col min="1466" max="1467" width="20.140625" style="10" customWidth="1"/>
    <col min="1468" max="1468" width="6" style="10" customWidth="1"/>
    <col min="1469" max="1469" width="12.42578125" style="10" customWidth="1"/>
    <col min="1470" max="1470" width="18.85546875" style="10" customWidth="1"/>
    <col min="1471" max="1472" width="15" style="10" customWidth="1"/>
    <col min="1473" max="1473" width="7.28515625" style="10" customWidth="1"/>
    <col min="1474" max="1474" width="11.140625" style="10" customWidth="1"/>
    <col min="1475" max="1475" width="13.7109375" style="10" customWidth="1"/>
    <col min="1476" max="1476" width="18.85546875" style="10" customWidth="1"/>
    <col min="1477" max="1477" width="17.5703125" style="10" customWidth="1"/>
    <col min="1478" max="1478" width="25.28515625" style="10" customWidth="1"/>
    <col min="1479" max="1479" width="20.140625" style="10" customWidth="1"/>
    <col min="1480" max="1480" width="15" style="10" customWidth="1"/>
    <col min="1481" max="1481" width="17.5703125" style="10" customWidth="1"/>
    <col min="1482" max="1482" width="16.28515625" style="10" customWidth="1"/>
    <col min="1483" max="1484" width="15" style="10" customWidth="1"/>
    <col min="1485" max="1485" width="17.5703125" style="10" customWidth="1"/>
    <col min="1486" max="1486" width="20.140625" style="10" customWidth="1"/>
    <col min="1487" max="1487" width="16.28515625" style="10" customWidth="1"/>
    <col min="1488" max="1489" width="25.28515625" style="10" customWidth="1"/>
    <col min="1490" max="1490" width="18.85546875" style="10" customWidth="1"/>
    <col min="1491" max="1492" width="20.140625" style="10" customWidth="1"/>
    <col min="1493" max="1493" width="11.140625" style="10" customWidth="1"/>
    <col min="1494" max="1494" width="29.140625" style="10" customWidth="1"/>
    <col min="1495" max="1495" width="34.28515625" style="10" customWidth="1"/>
    <col min="1496" max="1497" width="9.85546875" style="10" customWidth="1"/>
    <col min="1498" max="1498" width="17.5703125" style="10" customWidth="1"/>
    <col min="1499" max="1499" width="18.85546875" style="10" customWidth="1"/>
    <col min="1500" max="1500" width="9.85546875" style="10" customWidth="1"/>
    <col min="1501" max="1502" width="6" style="10" customWidth="1"/>
    <col min="1503" max="1503" width="13.7109375" style="10" customWidth="1"/>
    <col min="1504" max="1505" width="15" style="10" customWidth="1"/>
    <col min="1506" max="1506" width="17.5703125" style="10" customWidth="1"/>
    <col min="1507" max="1507" width="9.85546875" style="10" customWidth="1"/>
    <col min="1508" max="1508" width="7.28515625" style="10" customWidth="1"/>
    <col min="1509" max="1509" width="6" style="10" customWidth="1"/>
    <col min="1510" max="1515" width="17.5703125" style="10" customWidth="1"/>
    <col min="1516" max="1658" width="20.140625" style="10" customWidth="1"/>
    <col min="1659" max="1698" width="12.42578125" style="10" customWidth="1"/>
    <col min="1699" max="1699" width="20.140625" style="10" customWidth="1"/>
    <col min="1700" max="1700" width="21.42578125" style="10" customWidth="1"/>
    <col min="1701" max="1701" width="22.7109375" style="10" customWidth="1"/>
    <col min="1702" max="1702" width="13.7109375" style="10" customWidth="1"/>
    <col min="1703" max="1703" width="15" style="10" customWidth="1"/>
    <col min="1704" max="1706" width="17.5703125" style="10" customWidth="1"/>
    <col min="1707" max="1707" width="16.28515625" style="10" customWidth="1"/>
    <col min="1708" max="1708" width="15" style="10" customWidth="1"/>
    <col min="1709" max="1710" width="12.42578125" style="10" customWidth="1"/>
    <col min="1711" max="1712" width="17.5703125" style="10" customWidth="1"/>
    <col min="1713" max="1713" width="7.28515625" style="10" customWidth="1"/>
    <col min="1714" max="1714" width="21.42578125" style="10" customWidth="1"/>
    <col min="1715" max="1715" width="17.5703125" style="10" customWidth="1"/>
    <col min="1716" max="1716" width="20.140625" style="10" customWidth="1"/>
    <col min="1717" max="1717" width="16.28515625" style="10" customWidth="1"/>
    <col min="1718" max="1718" width="17.5703125" style="10" customWidth="1"/>
    <col min="1719" max="1719" width="6" style="10" customWidth="1"/>
    <col min="1720" max="1721" width="18.85546875" style="10" customWidth="1"/>
    <col min="1722" max="1723" width="20.140625" style="10" customWidth="1"/>
    <col min="1724" max="1724" width="6" style="10" customWidth="1"/>
    <col min="1725" max="1725" width="12.42578125" style="10" customWidth="1"/>
    <col min="1726" max="1726" width="18.85546875" style="10" customWidth="1"/>
    <col min="1727" max="1728" width="15" style="10" customWidth="1"/>
    <col min="1729" max="1729" width="7.28515625" style="10" customWidth="1"/>
    <col min="1730" max="1730" width="11.140625" style="10" customWidth="1"/>
    <col min="1731" max="1731" width="13.7109375" style="10" customWidth="1"/>
    <col min="1732" max="1732" width="18.85546875" style="10" customWidth="1"/>
    <col min="1733" max="1733" width="17.5703125" style="10" customWidth="1"/>
    <col min="1734" max="1734" width="25.28515625" style="10" customWidth="1"/>
    <col min="1735" max="1735" width="20.140625" style="10" customWidth="1"/>
    <col min="1736" max="1736" width="15" style="10" customWidth="1"/>
    <col min="1737" max="1737" width="17.5703125" style="10" customWidth="1"/>
    <col min="1738" max="1738" width="16.28515625" style="10" customWidth="1"/>
    <col min="1739" max="1740" width="15" style="10" customWidth="1"/>
    <col min="1741" max="1741" width="17.5703125" style="10" customWidth="1"/>
    <col min="1742" max="1742" width="20.140625" style="10" customWidth="1"/>
    <col min="1743" max="1743" width="16.28515625" style="10" customWidth="1"/>
    <col min="1744" max="1745" width="25.28515625" style="10" customWidth="1"/>
    <col min="1746" max="1746" width="18.85546875" style="10" customWidth="1"/>
    <col min="1747" max="1748" width="20.140625" style="10" customWidth="1"/>
    <col min="1749" max="1749" width="11.140625" style="10" customWidth="1"/>
    <col min="1750" max="1750" width="29.140625" style="10" customWidth="1"/>
    <col min="1751" max="1751" width="34.28515625" style="10" customWidth="1"/>
    <col min="1752" max="1753" width="9.85546875" style="10" customWidth="1"/>
    <col min="1754" max="1754" width="17.5703125" style="10" customWidth="1"/>
    <col min="1755" max="1755" width="18.85546875" style="10" customWidth="1"/>
    <col min="1756" max="1756" width="9.85546875" style="10" customWidth="1"/>
    <col min="1757" max="1758" width="6" style="10" customWidth="1"/>
    <col min="1759" max="1759" width="13.7109375" style="10" customWidth="1"/>
    <col min="1760" max="1761" width="15" style="10" customWidth="1"/>
    <col min="1762" max="1762" width="17.5703125" style="10" customWidth="1"/>
    <col min="1763" max="1763" width="9.85546875" style="10" customWidth="1"/>
    <col min="1764" max="1764" width="7.28515625" style="10" customWidth="1"/>
    <col min="1765" max="1765" width="6" style="10" customWidth="1"/>
    <col min="1766" max="1771" width="17.5703125" style="10" customWidth="1"/>
    <col min="1772" max="1914" width="20.140625" style="10" customWidth="1"/>
    <col min="1915" max="1954" width="12.42578125" style="10" customWidth="1"/>
    <col min="1955" max="1955" width="20.140625" style="10" customWidth="1"/>
    <col min="1956" max="1956" width="21.42578125" style="10" customWidth="1"/>
    <col min="1957" max="1957" width="22.7109375" style="10" customWidth="1"/>
    <col min="1958" max="1958" width="13.7109375" style="10" customWidth="1"/>
    <col min="1959" max="1959" width="15" style="10" customWidth="1"/>
    <col min="1960" max="1962" width="17.5703125" style="10" customWidth="1"/>
    <col min="1963" max="1963" width="16.28515625" style="10" customWidth="1"/>
    <col min="1964" max="1964" width="15" style="10" customWidth="1"/>
    <col min="1965" max="1966" width="12.42578125" style="10" customWidth="1"/>
    <col min="1967" max="1968" width="17.5703125" style="10" customWidth="1"/>
    <col min="1969" max="1969" width="7.28515625" style="10" customWidth="1"/>
    <col min="1970" max="1970" width="21.42578125" style="10" customWidth="1"/>
    <col min="1971" max="1971" width="17.5703125" style="10" customWidth="1"/>
    <col min="1972" max="1972" width="20.140625" style="10" customWidth="1"/>
    <col min="1973" max="1973" width="16.28515625" style="10" customWidth="1"/>
    <col min="1974" max="1974" width="17.5703125" style="10" customWidth="1"/>
    <col min="1975" max="1975" width="6" style="10" customWidth="1"/>
    <col min="1976" max="1977" width="18.85546875" style="10" customWidth="1"/>
    <col min="1978" max="1979" width="20.140625" style="10" customWidth="1"/>
    <col min="1980" max="1980" width="6" style="10" customWidth="1"/>
    <col min="1981" max="1981" width="12.42578125" style="10" customWidth="1"/>
    <col min="1982" max="1982" width="18.85546875" style="10" customWidth="1"/>
    <col min="1983" max="1984" width="15" style="10" customWidth="1"/>
    <col min="1985" max="1985" width="7.28515625" style="10" customWidth="1"/>
    <col min="1986" max="1986" width="11.140625" style="10" customWidth="1"/>
    <col min="1987" max="1987" width="13.7109375" style="10" customWidth="1"/>
    <col min="1988" max="1988" width="18.85546875" style="10" customWidth="1"/>
    <col min="1989" max="1989" width="17.5703125" style="10" customWidth="1"/>
    <col min="1990" max="1990" width="25.28515625" style="10" customWidth="1"/>
    <col min="1991" max="1991" width="20.140625" style="10" customWidth="1"/>
    <col min="1992" max="1992" width="15" style="10" customWidth="1"/>
    <col min="1993" max="1993" width="17.5703125" style="10" customWidth="1"/>
    <col min="1994" max="1994" width="16.28515625" style="10" customWidth="1"/>
    <col min="1995" max="1996" width="15" style="10" customWidth="1"/>
    <col min="1997" max="1997" width="17.5703125" style="10" customWidth="1"/>
    <col min="1998" max="1998" width="20.140625" style="10" customWidth="1"/>
    <col min="1999" max="1999" width="16.28515625" style="10" customWidth="1"/>
    <col min="2000" max="2001" width="25.28515625" style="10" customWidth="1"/>
    <col min="2002" max="2002" width="18.85546875" style="10" customWidth="1"/>
    <col min="2003" max="2004" width="20.140625" style="10" customWidth="1"/>
    <col min="2005" max="2005" width="11.140625" style="10" customWidth="1"/>
    <col min="2006" max="2006" width="29.140625" style="10" customWidth="1"/>
    <col min="2007" max="2007" width="34.28515625" style="10" customWidth="1"/>
    <col min="2008" max="2009" width="9.85546875" style="10" customWidth="1"/>
    <col min="2010" max="2010" width="17.5703125" style="10" customWidth="1"/>
    <col min="2011" max="2011" width="18.85546875" style="10" customWidth="1"/>
    <col min="2012" max="2012" width="9.85546875" style="10" customWidth="1"/>
    <col min="2013" max="2014" width="6" style="10" customWidth="1"/>
    <col min="2015" max="2015" width="13.7109375" style="10" customWidth="1"/>
    <col min="2016" max="2017" width="15" style="10" customWidth="1"/>
    <col min="2018" max="2018" width="17.5703125" style="10" customWidth="1"/>
    <col min="2019" max="2019" width="9.85546875" style="10" customWidth="1"/>
    <col min="2020" max="2020" width="7.28515625" style="10" customWidth="1"/>
    <col min="2021" max="2021" width="6" style="10" customWidth="1"/>
    <col min="2022" max="2027" width="17.5703125" style="10" customWidth="1"/>
    <col min="2028" max="2170" width="20.140625" style="10" customWidth="1"/>
    <col min="2171" max="2210" width="12.42578125" style="10" customWidth="1"/>
    <col min="2211" max="2211" width="20.140625" style="10" customWidth="1"/>
    <col min="2212" max="2212" width="21.42578125" style="10" customWidth="1"/>
    <col min="2213" max="2213" width="22.7109375" style="10" customWidth="1"/>
    <col min="2214" max="2214" width="13.7109375" style="10" customWidth="1"/>
    <col min="2215" max="2215" width="15" style="10" customWidth="1"/>
    <col min="2216" max="2218" width="17.5703125" style="10" customWidth="1"/>
    <col min="2219" max="2219" width="16.28515625" style="10" customWidth="1"/>
    <col min="2220" max="2220" width="15" style="10" customWidth="1"/>
    <col min="2221" max="2222" width="12.42578125" style="10" customWidth="1"/>
    <col min="2223" max="2224" width="17.5703125" style="10" customWidth="1"/>
    <col min="2225" max="2225" width="7.28515625" style="10" customWidth="1"/>
    <col min="2226" max="2226" width="21.42578125" style="10" customWidth="1"/>
    <col min="2227" max="2227" width="17.5703125" style="10" customWidth="1"/>
    <col min="2228" max="2228" width="20.140625" style="10" customWidth="1"/>
    <col min="2229" max="2229" width="16.28515625" style="10" customWidth="1"/>
    <col min="2230" max="2230" width="17.5703125" style="10" customWidth="1"/>
    <col min="2231" max="2231" width="6" style="10" customWidth="1"/>
    <col min="2232" max="2233" width="18.85546875" style="10" customWidth="1"/>
    <col min="2234" max="2235" width="20.140625" style="10" customWidth="1"/>
    <col min="2236" max="2236" width="6" style="10" customWidth="1"/>
    <col min="2237" max="2237" width="12.42578125" style="10" customWidth="1"/>
    <col min="2238" max="2238" width="18.85546875" style="10" customWidth="1"/>
    <col min="2239" max="2240" width="15" style="10" customWidth="1"/>
    <col min="2241" max="2241" width="7.28515625" style="10" customWidth="1"/>
    <col min="2242" max="2242" width="11.140625" style="10" customWidth="1"/>
    <col min="2243" max="2243" width="13.7109375" style="10" customWidth="1"/>
    <col min="2244" max="2244" width="18.85546875" style="10" customWidth="1"/>
    <col min="2245" max="2245" width="17.5703125" style="10" customWidth="1"/>
    <col min="2246" max="2246" width="25.28515625" style="10" customWidth="1"/>
    <col min="2247" max="2247" width="20.140625" style="10" customWidth="1"/>
    <col min="2248" max="2248" width="15" style="10" customWidth="1"/>
    <col min="2249" max="2249" width="17.5703125" style="10" customWidth="1"/>
    <col min="2250" max="2250" width="16.28515625" style="10" customWidth="1"/>
    <col min="2251" max="2252" width="15" style="10" customWidth="1"/>
    <col min="2253" max="2253" width="17.5703125" style="10" customWidth="1"/>
    <col min="2254" max="2254" width="20.140625" style="10" customWidth="1"/>
    <col min="2255" max="2255" width="16.28515625" style="10" customWidth="1"/>
    <col min="2256" max="2257" width="25.28515625" style="10" customWidth="1"/>
    <col min="2258" max="2258" width="18.85546875" style="10" customWidth="1"/>
    <col min="2259" max="2260" width="20.140625" style="10" customWidth="1"/>
    <col min="2261" max="2261" width="11.140625" style="10" customWidth="1"/>
    <col min="2262" max="2262" width="29.140625" style="10" customWidth="1"/>
    <col min="2263" max="2263" width="34.28515625" style="10" customWidth="1"/>
    <col min="2264" max="2265" width="9.85546875" style="10" customWidth="1"/>
    <col min="2266" max="2266" width="17.5703125" style="10" customWidth="1"/>
    <col min="2267" max="2267" width="18.85546875" style="10" customWidth="1"/>
    <col min="2268" max="2268" width="9.85546875" style="10" customWidth="1"/>
    <col min="2269" max="2270" width="6" style="10" customWidth="1"/>
    <col min="2271" max="2271" width="13.7109375" style="10" customWidth="1"/>
    <col min="2272" max="2273" width="15" style="10" customWidth="1"/>
    <col min="2274" max="2274" width="17.5703125" style="10" customWidth="1"/>
    <col min="2275" max="2275" width="9.85546875" style="10" customWidth="1"/>
    <col min="2276" max="2276" width="7.28515625" style="10" customWidth="1"/>
    <col min="2277" max="2277" width="6" style="10" customWidth="1"/>
    <col min="2278" max="2283" width="17.5703125" style="10" customWidth="1"/>
    <col min="2284" max="2426" width="20.140625" style="10" customWidth="1"/>
    <col min="2427" max="2466" width="12.42578125" style="10" customWidth="1"/>
    <col min="2467" max="2467" width="20.140625" style="10" customWidth="1"/>
    <col min="2468" max="2468" width="21.42578125" style="10" customWidth="1"/>
    <col min="2469" max="2469" width="22.7109375" style="10" customWidth="1"/>
    <col min="2470" max="2470" width="13.7109375" style="10" customWidth="1"/>
    <col min="2471" max="2471" width="15" style="10" customWidth="1"/>
    <col min="2472" max="2474" width="17.5703125" style="10" customWidth="1"/>
    <col min="2475" max="2475" width="16.28515625" style="10" customWidth="1"/>
    <col min="2476" max="2476" width="15" style="10" customWidth="1"/>
    <col min="2477" max="2478" width="12.42578125" style="10" customWidth="1"/>
    <col min="2479" max="2480" width="17.5703125" style="10" customWidth="1"/>
    <col min="2481" max="2481" width="7.28515625" style="10" customWidth="1"/>
    <col min="2482" max="2482" width="21.42578125" style="10" customWidth="1"/>
    <col min="2483" max="2483" width="17.5703125" style="10" customWidth="1"/>
    <col min="2484" max="2484" width="20.140625" style="10" customWidth="1"/>
    <col min="2485" max="2485" width="16.28515625" style="10" customWidth="1"/>
    <col min="2486" max="2486" width="17.5703125" style="10" customWidth="1"/>
    <col min="2487" max="2487" width="6" style="10" customWidth="1"/>
    <col min="2488" max="2489" width="18.85546875" style="10" customWidth="1"/>
    <col min="2490" max="2491" width="20.140625" style="10" customWidth="1"/>
    <col min="2492" max="2492" width="6" style="10" customWidth="1"/>
    <col min="2493" max="2493" width="12.42578125" style="10" customWidth="1"/>
    <col min="2494" max="2494" width="18.85546875" style="10" customWidth="1"/>
    <col min="2495" max="2496" width="15" style="10" customWidth="1"/>
    <col min="2497" max="2497" width="7.28515625" style="10" customWidth="1"/>
    <col min="2498" max="2498" width="11.140625" style="10" customWidth="1"/>
    <col min="2499" max="2499" width="13.7109375" style="10" customWidth="1"/>
    <col min="2500" max="2500" width="18.85546875" style="10" customWidth="1"/>
    <col min="2501" max="2501" width="17.5703125" style="10" customWidth="1"/>
    <col min="2502" max="2502" width="25.28515625" style="10" customWidth="1"/>
    <col min="2503" max="2503" width="20.140625" style="10" customWidth="1"/>
    <col min="2504" max="2504" width="15" style="10" customWidth="1"/>
    <col min="2505" max="2505" width="17.5703125" style="10" customWidth="1"/>
    <col min="2506" max="2506" width="16.28515625" style="10" customWidth="1"/>
    <col min="2507" max="2508" width="15" style="10" customWidth="1"/>
    <col min="2509" max="2509" width="17.5703125" style="10" customWidth="1"/>
    <col min="2510" max="2510" width="20.140625" style="10" customWidth="1"/>
    <col min="2511" max="2511" width="16.28515625" style="10" customWidth="1"/>
    <col min="2512" max="2513" width="25.28515625" style="10" customWidth="1"/>
    <col min="2514" max="2514" width="18.85546875" style="10" customWidth="1"/>
    <col min="2515" max="2516" width="20.140625" style="10" customWidth="1"/>
    <col min="2517" max="2517" width="11.140625" style="10" customWidth="1"/>
    <col min="2518" max="2518" width="29.140625" style="10" customWidth="1"/>
    <col min="2519" max="2519" width="34.28515625" style="10" customWidth="1"/>
    <col min="2520" max="2521" width="9.85546875" style="10" customWidth="1"/>
    <col min="2522" max="2522" width="17.5703125" style="10" customWidth="1"/>
    <col min="2523" max="2523" width="18.85546875" style="10" customWidth="1"/>
    <col min="2524" max="2524" width="9.85546875" style="10" customWidth="1"/>
    <col min="2525" max="2526" width="6" style="10" customWidth="1"/>
    <col min="2527" max="2527" width="13.7109375" style="10" customWidth="1"/>
    <col min="2528" max="2529" width="15" style="10" customWidth="1"/>
    <col min="2530" max="2530" width="17.5703125" style="10" customWidth="1"/>
    <col min="2531" max="2531" width="9.85546875" style="10" customWidth="1"/>
    <col min="2532" max="2532" width="7.28515625" style="10" customWidth="1"/>
    <col min="2533" max="2533" width="6" style="10" customWidth="1"/>
    <col min="2534" max="2539" width="17.5703125" style="10" customWidth="1"/>
    <col min="2540" max="2682" width="20.140625" style="10" customWidth="1"/>
    <col min="2683" max="2722" width="12.42578125" style="10" customWidth="1"/>
    <col min="2723" max="2723" width="20.140625" style="10" customWidth="1"/>
    <col min="2724" max="2724" width="21.42578125" style="10" customWidth="1"/>
    <col min="2725" max="2725" width="22.7109375" style="10" customWidth="1"/>
    <col min="2726" max="2726" width="13.7109375" style="10" customWidth="1"/>
    <col min="2727" max="2727" width="15" style="10" customWidth="1"/>
    <col min="2728" max="2730" width="17.5703125" style="10" customWidth="1"/>
    <col min="2731" max="2731" width="16.28515625" style="10" customWidth="1"/>
    <col min="2732" max="2732" width="15" style="10" customWidth="1"/>
    <col min="2733" max="2734" width="12.42578125" style="10" customWidth="1"/>
    <col min="2735" max="2736" width="17.5703125" style="10" customWidth="1"/>
    <col min="2737" max="2737" width="7.28515625" style="10" customWidth="1"/>
    <col min="2738" max="2738" width="21.42578125" style="10" customWidth="1"/>
    <col min="2739" max="2739" width="17.5703125" style="10" customWidth="1"/>
    <col min="2740" max="2740" width="20.140625" style="10" customWidth="1"/>
    <col min="2741" max="2741" width="16.28515625" style="10" customWidth="1"/>
    <col min="2742" max="2742" width="17.5703125" style="10" customWidth="1"/>
    <col min="2743" max="2743" width="6" style="10" customWidth="1"/>
    <col min="2744" max="2745" width="18.85546875" style="10" customWidth="1"/>
    <col min="2746" max="2747" width="20.140625" style="10" customWidth="1"/>
    <col min="2748" max="2748" width="6" style="10" customWidth="1"/>
    <col min="2749" max="2749" width="12.42578125" style="10" customWidth="1"/>
    <col min="2750" max="2750" width="18.85546875" style="10" customWidth="1"/>
    <col min="2751" max="2752" width="15" style="10" customWidth="1"/>
    <col min="2753" max="2753" width="7.28515625" style="10" customWidth="1"/>
    <col min="2754" max="2754" width="11.140625" style="10" customWidth="1"/>
    <col min="2755" max="2755" width="13.7109375" style="10" customWidth="1"/>
    <col min="2756" max="2756" width="18.85546875" style="10" customWidth="1"/>
    <col min="2757" max="2757" width="17.5703125" style="10" customWidth="1"/>
    <col min="2758" max="2758" width="25.28515625" style="10" customWidth="1"/>
    <col min="2759" max="2759" width="20.140625" style="10" customWidth="1"/>
    <col min="2760" max="2760" width="15" style="10" customWidth="1"/>
    <col min="2761" max="2761" width="17.5703125" style="10" customWidth="1"/>
    <col min="2762" max="2762" width="16.28515625" style="10" customWidth="1"/>
    <col min="2763" max="2764" width="15" style="10" customWidth="1"/>
    <col min="2765" max="2765" width="17.5703125" style="10" customWidth="1"/>
    <col min="2766" max="2766" width="20.140625" style="10" customWidth="1"/>
    <col min="2767" max="2767" width="16.28515625" style="10" customWidth="1"/>
    <col min="2768" max="2769" width="25.28515625" style="10" customWidth="1"/>
    <col min="2770" max="2770" width="18.85546875" style="10" customWidth="1"/>
    <col min="2771" max="2772" width="20.140625" style="10" customWidth="1"/>
    <col min="2773" max="2773" width="11.140625" style="10" customWidth="1"/>
    <col min="2774" max="2774" width="29.140625" style="10" customWidth="1"/>
    <col min="2775" max="2775" width="34.28515625" style="10" customWidth="1"/>
    <col min="2776" max="2777" width="9.85546875" style="10" customWidth="1"/>
    <col min="2778" max="2778" width="17.5703125" style="10" customWidth="1"/>
    <col min="2779" max="2779" width="18.85546875" style="10" customWidth="1"/>
    <col min="2780" max="2780" width="9.85546875" style="10" customWidth="1"/>
    <col min="2781" max="2782" width="6" style="10" customWidth="1"/>
    <col min="2783" max="2783" width="13.7109375" style="10" customWidth="1"/>
    <col min="2784" max="2785" width="15" style="10" customWidth="1"/>
    <col min="2786" max="2786" width="17.5703125" style="10" customWidth="1"/>
    <col min="2787" max="2787" width="9.85546875" style="10" customWidth="1"/>
    <col min="2788" max="2788" width="7.28515625" style="10" customWidth="1"/>
    <col min="2789" max="2789" width="6" style="10" customWidth="1"/>
    <col min="2790" max="2795" width="17.5703125" style="10" customWidth="1"/>
    <col min="2796" max="2938" width="20.140625" style="10" customWidth="1"/>
    <col min="2939" max="2978" width="12.42578125" style="10" customWidth="1"/>
    <col min="2979" max="2979" width="20.140625" style="10" customWidth="1"/>
    <col min="2980" max="2980" width="21.42578125" style="10" customWidth="1"/>
    <col min="2981" max="2981" width="22.7109375" style="10" customWidth="1"/>
    <col min="2982" max="2982" width="13.7109375" style="10" customWidth="1"/>
    <col min="2983" max="2983" width="15" style="10" customWidth="1"/>
    <col min="2984" max="2986" width="17.5703125" style="10" customWidth="1"/>
    <col min="2987" max="2987" width="16.28515625" style="10" customWidth="1"/>
    <col min="2988" max="2988" width="15" style="10" customWidth="1"/>
    <col min="2989" max="2990" width="12.42578125" style="10" customWidth="1"/>
    <col min="2991" max="2992" width="17.5703125" style="10" customWidth="1"/>
    <col min="2993" max="2993" width="7.28515625" style="10" customWidth="1"/>
    <col min="2994" max="2994" width="21.42578125" style="10" customWidth="1"/>
    <col min="2995" max="2995" width="17.5703125" style="10" customWidth="1"/>
    <col min="2996" max="2996" width="20.140625" style="10" customWidth="1"/>
    <col min="2997" max="2997" width="16.28515625" style="10" customWidth="1"/>
    <col min="2998" max="2998" width="17.5703125" style="10" customWidth="1"/>
    <col min="2999" max="2999" width="6" style="10" customWidth="1"/>
    <col min="3000" max="3001" width="18.85546875" style="10" customWidth="1"/>
    <col min="3002" max="3003" width="20.140625" style="10" customWidth="1"/>
    <col min="3004" max="3004" width="6" style="10" customWidth="1"/>
    <col min="3005" max="3005" width="12.42578125" style="10" customWidth="1"/>
    <col min="3006" max="3006" width="18.85546875" style="10" customWidth="1"/>
    <col min="3007" max="3008" width="15" style="10" customWidth="1"/>
    <col min="3009" max="3009" width="7.28515625" style="10" customWidth="1"/>
    <col min="3010" max="3010" width="11.140625" style="10" customWidth="1"/>
    <col min="3011" max="3011" width="13.7109375" style="10" customWidth="1"/>
    <col min="3012" max="3012" width="18.85546875" style="10" customWidth="1"/>
    <col min="3013" max="3013" width="17.5703125" style="10" customWidth="1"/>
    <col min="3014" max="3014" width="25.28515625" style="10" customWidth="1"/>
    <col min="3015" max="3015" width="20.140625" style="10" customWidth="1"/>
    <col min="3016" max="3016" width="15" style="10" customWidth="1"/>
    <col min="3017" max="3017" width="17.5703125" style="10" customWidth="1"/>
    <col min="3018" max="3018" width="16.28515625" style="10" customWidth="1"/>
    <col min="3019" max="3020" width="15" style="10" customWidth="1"/>
    <col min="3021" max="3021" width="17.5703125" style="10" customWidth="1"/>
    <col min="3022" max="3022" width="20.140625" style="10" customWidth="1"/>
    <col min="3023" max="3023" width="16.28515625" style="10" customWidth="1"/>
    <col min="3024" max="3025" width="25.28515625" style="10" customWidth="1"/>
    <col min="3026" max="3026" width="18.85546875" style="10" customWidth="1"/>
    <col min="3027" max="3028" width="20.140625" style="10" customWidth="1"/>
    <col min="3029" max="3029" width="11.140625" style="10" customWidth="1"/>
    <col min="3030" max="3030" width="29.140625" style="10" customWidth="1"/>
    <col min="3031" max="3031" width="34.28515625" style="10" customWidth="1"/>
    <col min="3032" max="3033" width="9.85546875" style="10" customWidth="1"/>
    <col min="3034" max="3034" width="17.5703125" style="10" customWidth="1"/>
    <col min="3035" max="3035" width="18.85546875" style="10" customWidth="1"/>
    <col min="3036" max="3036" width="9.85546875" style="10" customWidth="1"/>
    <col min="3037" max="3038" width="6" style="10" customWidth="1"/>
    <col min="3039" max="3039" width="13.7109375" style="10" customWidth="1"/>
    <col min="3040" max="3041" width="15" style="10" customWidth="1"/>
    <col min="3042" max="3042" width="17.5703125" style="10" customWidth="1"/>
    <col min="3043" max="3043" width="9.85546875" style="10" customWidth="1"/>
    <col min="3044" max="3044" width="7.28515625" style="10" customWidth="1"/>
    <col min="3045" max="3045" width="6" style="10" customWidth="1"/>
    <col min="3046" max="3051" width="17.5703125" style="10" customWidth="1"/>
    <col min="3052" max="3194" width="20.140625" style="10" customWidth="1"/>
    <col min="3195" max="3234" width="12.42578125" style="10" customWidth="1"/>
    <col min="3235" max="3235" width="20.140625" style="10" customWidth="1"/>
    <col min="3236" max="3236" width="21.42578125" style="10" customWidth="1"/>
    <col min="3237" max="3237" width="22.7109375" style="10" customWidth="1"/>
    <col min="3238" max="3238" width="13.7109375" style="10" customWidth="1"/>
    <col min="3239" max="3239" width="15" style="10" customWidth="1"/>
    <col min="3240" max="3242" width="17.5703125" style="10" customWidth="1"/>
    <col min="3243" max="3243" width="16.28515625" style="10" customWidth="1"/>
    <col min="3244" max="3244" width="15" style="10" customWidth="1"/>
    <col min="3245" max="3246" width="12.42578125" style="10" customWidth="1"/>
    <col min="3247" max="3248" width="17.5703125" style="10" customWidth="1"/>
    <col min="3249" max="3249" width="7.28515625" style="10" customWidth="1"/>
    <col min="3250" max="3250" width="21.42578125" style="10" customWidth="1"/>
    <col min="3251" max="3251" width="17.5703125" style="10" customWidth="1"/>
    <col min="3252" max="3252" width="20.140625" style="10" customWidth="1"/>
    <col min="3253" max="3253" width="16.28515625" style="10" customWidth="1"/>
    <col min="3254" max="3254" width="17.5703125" style="10" customWidth="1"/>
    <col min="3255" max="3255" width="6" style="10" customWidth="1"/>
    <col min="3256" max="3257" width="18.85546875" style="10" customWidth="1"/>
    <col min="3258" max="3259" width="20.140625" style="10" customWidth="1"/>
    <col min="3260" max="3260" width="6" style="10" customWidth="1"/>
    <col min="3261" max="3261" width="12.42578125" style="10" customWidth="1"/>
    <col min="3262" max="3262" width="18.85546875" style="10" customWidth="1"/>
    <col min="3263" max="3264" width="15" style="10" customWidth="1"/>
    <col min="3265" max="3265" width="7.28515625" style="10" customWidth="1"/>
    <col min="3266" max="3266" width="11.140625" style="10" customWidth="1"/>
    <col min="3267" max="3267" width="13.7109375" style="10" customWidth="1"/>
    <col min="3268" max="3268" width="18.85546875" style="10" customWidth="1"/>
    <col min="3269" max="3269" width="17.5703125" style="10" customWidth="1"/>
    <col min="3270" max="3270" width="25.28515625" style="10" customWidth="1"/>
    <col min="3271" max="3271" width="20.140625" style="10" customWidth="1"/>
    <col min="3272" max="3272" width="15" style="10" customWidth="1"/>
    <col min="3273" max="3273" width="17.5703125" style="10" customWidth="1"/>
    <col min="3274" max="3274" width="16.28515625" style="10" customWidth="1"/>
    <col min="3275" max="3276" width="15" style="10" customWidth="1"/>
    <col min="3277" max="3277" width="17.5703125" style="10" customWidth="1"/>
    <col min="3278" max="3278" width="20.140625" style="10" customWidth="1"/>
    <col min="3279" max="3279" width="16.28515625" style="10" customWidth="1"/>
    <col min="3280" max="3281" width="25.28515625" style="10" customWidth="1"/>
    <col min="3282" max="3282" width="18.85546875" style="10" customWidth="1"/>
    <col min="3283" max="3284" width="20.140625" style="10" customWidth="1"/>
    <col min="3285" max="3285" width="11.140625" style="10" customWidth="1"/>
    <col min="3286" max="3286" width="29.140625" style="10" customWidth="1"/>
    <col min="3287" max="3287" width="34.28515625" style="10" customWidth="1"/>
    <col min="3288" max="3289" width="9.85546875" style="10" customWidth="1"/>
    <col min="3290" max="3290" width="17.5703125" style="10" customWidth="1"/>
    <col min="3291" max="3291" width="18.85546875" style="10" customWidth="1"/>
    <col min="3292" max="3292" width="9.85546875" style="10" customWidth="1"/>
    <col min="3293" max="3294" width="6" style="10" customWidth="1"/>
    <col min="3295" max="3295" width="13.7109375" style="10" customWidth="1"/>
    <col min="3296" max="3297" width="15" style="10" customWidth="1"/>
    <col min="3298" max="3298" width="17.5703125" style="10" customWidth="1"/>
    <col min="3299" max="3299" width="9.85546875" style="10" customWidth="1"/>
    <col min="3300" max="3300" width="7.28515625" style="10" customWidth="1"/>
    <col min="3301" max="3301" width="6" style="10" customWidth="1"/>
    <col min="3302" max="3307" width="17.5703125" style="10" customWidth="1"/>
    <col min="3308" max="3450" width="20.140625" style="10" customWidth="1"/>
    <col min="3451" max="3490" width="12.42578125" style="10" customWidth="1"/>
    <col min="3491" max="3491" width="20.140625" style="10" customWidth="1"/>
    <col min="3492" max="3492" width="21.42578125" style="10" customWidth="1"/>
    <col min="3493" max="3493" width="22.7109375" style="10" customWidth="1"/>
    <col min="3494" max="3494" width="13.7109375" style="10" customWidth="1"/>
    <col min="3495" max="3495" width="15" style="10" customWidth="1"/>
    <col min="3496" max="3498" width="17.5703125" style="10" customWidth="1"/>
    <col min="3499" max="3499" width="16.28515625" style="10" customWidth="1"/>
    <col min="3500" max="3500" width="15" style="10" customWidth="1"/>
    <col min="3501" max="3502" width="12.42578125" style="10" customWidth="1"/>
    <col min="3503" max="3504" width="17.5703125" style="10" customWidth="1"/>
    <col min="3505" max="3505" width="7.28515625" style="10" customWidth="1"/>
    <col min="3506" max="3506" width="21.42578125" style="10" customWidth="1"/>
    <col min="3507" max="3507" width="17.5703125" style="10" customWidth="1"/>
    <col min="3508" max="3508" width="20.140625" style="10" customWidth="1"/>
    <col min="3509" max="3509" width="16.28515625" style="10" customWidth="1"/>
    <col min="3510" max="3510" width="17.5703125" style="10" customWidth="1"/>
    <col min="3511" max="3511" width="6" style="10" customWidth="1"/>
    <col min="3512" max="3513" width="18.85546875" style="10" customWidth="1"/>
    <col min="3514" max="3515" width="20.140625" style="10" customWidth="1"/>
    <col min="3516" max="3516" width="6" style="10" customWidth="1"/>
    <col min="3517" max="3517" width="12.42578125" style="10" customWidth="1"/>
    <col min="3518" max="3518" width="18.85546875" style="10" customWidth="1"/>
    <col min="3519" max="3520" width="15" style="10" customWidth="1"/>
    <col min="3521" max="3521" width="7.28515625" style="10" customWidth="1"/>
    <col min="3522" max="3522" width="11.140625" style="10" customWidth="1"/>
    <col min="3523" max="3523" width="13.7109375" style="10" customWidth="1"/>
    <col min="3524" max="3524" width="18.85546875" style="10" customWidth="1"/>
    <col min="3525" max="3525" width="17.5703125" style="10" customWidth="1"/>
    <col min="3526" max="3526" width="25.28515625" style="10" customWidth="1"/>
    <col min="3527" max="3527" width="20.140625" style="10" customWidth="1"/>
    <col min="3528" max="3528" width="15" style="10" customWidth="1"/>
    <col min="3529" max="3529" width="17.5703125" style="10" customWidth="1"/>
    <col min="3530" max="3530" width="16.28515625" style="10" customWidth="1"/>
    <col min="3531" max="3532" width="15" style="10" customWidth="1"/>
    <col min="3533" max="3533" width="17.5703125" style="10" customWidth="1"/>
    <col min="3534" max="3534" width="20.140625" style="10" customWidth="1"/>
    <col min="3535" max="3535" width="16.28515625" style="10" customWidth="1"/>
    <col min="3536" max="3537" width="25.28515625" style="10" customWidth="1"/>
    <col min="3538" max="3538" width="18.85546875" style="10" customWidth="1"/>
    <col min="3539" max="3540" width="20.140625" style="10" customWidth="1"/>
    <col min="3541" max="3541" width="11.140625" style="10" customWidth="1"/>
    <col min="3542" max="3542" width="29.140625" style="10" customWidth="1"/>
    <col min="3543" max="3543" width="34.28515625" style="10" customWidth="1"/>
    <col min="3544" max="3545" width="9.85546875" style="10" customWidth="1"/>
    <col min="3546" max="3546" width="17.5703125" style="10" customWidth="1"/>
    <col min="3547" max="3547" width="18.85546875" style="10" customWidth="1"/>
    <col min="3548" max="3548" width="9.85546875" style="10" customWidth="1"/>
    <col min="3549" max="3550" width="6" style="10" customWidth="1"/>
    <col min="3551" max="3551" width="13.7109375" style="10" customWidth="1"/>
    <col min="3552" max="3553" width="15" style="10" customWidth="1"/>
    <col min="3554" max="3554" width="17.5703125" style="10" customWidth="1"/>
    <col min="3555" max="3555" width="9.85546875" style="10" customWidth="1"/>
    <col min="3556" max="3556" width="7.28515625" style="10" customWidth="1"/>
    <col min="3557" max="3557" width="6" style="10" customWidth="1"/>
    <col min="3558" max="3563" width="17.5703125" style="10" customWidth="1"/>
    <col min="3564" max="3706" width="20.140625" style="10" customWidth="1"/>
    <col min="3707" max="3746" width="12.42578125" style="10" customWidth="1"/>
    <col min="3747" max="3747" width="20.140625" style="10" customWidth="1"/>
    <col min="3748" max="3748" width="21.42578125" style="10" customWidth="1"/>
    <col min="3749" max="3749" width="22.7109375" style="10" customWidth="1"/>
    <col min="3750" max="3750" width="13.7109375" style="10" customWidth="1"/>
    <col min="3751" max="3751" width="15" style="10" customWidth="1"/>
    <col min="3752" max="3754" width="17.5703125" style="10" customWidth="1"/>
    <col min="3755" max="3755" width="16.28515625" style="10" customWidth="1"/>
    <col min="3756" max="3756" width="15" style="10" customWidth="1"/>
    <col min="3757" max="3758" width="12.42578125" style="10" customWidth="1"/>
    <col min="3759" max="3760" width="17.5703125" style="10" customWidth="1"/>
    <col min="3761" max="3761" width="7.28515625" style="10" customWidth="1"/>
    <col min="3762" max="3762" width="21.42578125" style="10" customWidth="1"/>
    <col min="3763" max="3763" width="17.5703125" style="10" customWidth="1"/>
    <col min="3764" max="3764" width="20.140625" style="10" customWidth="1"/>
    <col min="3765" max="3765" width="16.28515625" style="10" customWidth="1"/>
    <col min="3766" max="3766" width="17.5703125" style="10" customWidth="1"/>
    <col min="3767" max="3767" width="6" style="10" customWidth="1"/>
    <col min="3768" max="3769" width="18.85546875" style="10" customWidth="1"/>
    <col min="3770" max="3771" width="20.140625" style="10" customWidth="1"/>
    <col min="3772" max="3772" width="6" style="10" customWidth="1"/>
    <col min="3773" max="3773" width="12.42578125" style="10" customWidth="1"/>
    <col min="3774" max="3774" width="18.85546875" style="10" customWidth="1"/>
    <col min="3775" max="3776" width="15" style="10" customWidth="1"/>
    <col min="3777" max="3777" width="7.28515625" style="10" customWidth="1"/>
    <col min="3778" max="3778" width="11.140625" style="10" customWidth="1"/>
    <col min="3779" max="3779" width="13.7109375" style="10" customWidth="1"/>
    <col min="3780" max="3780" width="18.85546875" style="10" customWidth="1"/>
    <col min="3781" max="3781" width="17.5703125" style="10" customWidth="1"/>
    <col min="3782" max="3782" width="25.28515625" style="10" customWidth="1"/>
    <col min="3783" max="3783" width="20.140625" style="10" customWidth="1"/>
    <col min="3784" max="3784" width="15" style="10" customWidth="1"/>
    <col min="3785" max="3785" width="17.5703125" style="10" customWidth="1"/>
    <col min="3786" max="3786" width="16.28515625" style="10" customWidth="1"/>
    <col min="3787" max="3788" width="15" style="10" customWidth="1"/>
    <col min="3789" max="3789" width="17.5703125" style="10" customWidth="1"/>
    <col min="3790" max="3790" width="20.140625" style="10" customWidth="1"/>
    <col min="3791" max="3791" width="16.28515625" style="10" customWidth="1"/>
    <col min="3792" max="3793" width="25.28515625" style="10" customWidth="1"/>
    <col min="3794" max="3794" width="18.85546875" style="10" customWidth="1"/>
    <col min="3795" max="3796" width="20.140625" style="10" customWidth="1"/>
    <col min="3797" max="3797" width="11.140625" style="10" customWidth="1"/>
    <col min="3798" max="3798" width="29.140625" style="10" customWidth="1"/>
    <col min="3799" max="3799" width="34.28515625" style="10" customWidth="1"/>
    <col min="3800" max="3801" width="9.85546875" style="10" customWidth="1"/>
    <col min="3802" max="3802" width="17.5703125" style="10" customWidth="1"/>
    <col min="3803" max="3803" width="18.85546875" style="10" customWidth="1"/>
    <col min="3804" max="3804" width="9.85546875" style="10" customWidth="1"/>
    <col min="3805" max="3806" width="6" style="10" customWidth="1"/>
    <col min="3807" max="3807" width="13.7109375" style="10" customWidth="1"/>
    <col min="3808" max="3809" width="15" style="10" customWidth="1"/>
    <col min="3810" max="3810" width="17.5703125" style="10" customWidth="1"/>
    <col min="3811" max="3811" width="9.85546875" style="10" customWidth="1"/>
    <col min="3812" max="3812" width="7.28515625" style="10" customWidth="1"/>
    <col min="3813" max="3813" width="6" style="10" customWidth="1"/>
    <col min="3814" max="3819" width="17.5703125" style="10" customWidth="1"/>
    <col min="3820" max="3962" width="20.140625" style="10" customWidth="1"/>
    <col min="3963" max="4002" width="12.42578125" style="10" customWidth="1"/>
    <col min="4003" max="4003" width="20.140625" style="10" customWidth="1"/>
    <col min="4004" max="4004" width="21.42578125" style="10" customWidth="1"/>
    <col min="4005" max="4005" width="22.7109375" style="10" customWidth="1"/>
    <col min="4006" max="4006" width="13.7109375" style="10" customWidth="1"/>
    <col min="4007" max="4007" width="15" style="10" customWidth="1"/>
    <col min="4008" max="4010" width="17.5703125" style="10" customWidth="1"/>
    <col min="4011" max="4011" width="16.28515625" style="10" customWidth="1"/>
    <col min="4012" max="4012" width="15" style="10" customWidth="1"/>
    <col min="4013" max="4014" width="12.42578125" style="10" customWidth="1"/>
    <col min="4015" max="4016" width="17.5703125" style="10" customWidth="1"/>
    <col min="4017" max="4017" width="7.28515625" style="10" customWidth="1"/>
    <col min="4018" max="4018" width="21.42578125" style="10" customWidth="1"/>
    <col min="4019" max="4019" width="17.5703125" style="10" customWidth="1"/>
    <col min="4020" max="4020" width="20.140625" style="10" customWidth="1"/>
    <col min="4021" max="4021" width="16.28515625" style="10" customWidth="1"/>
    <col min="4022" max="4022" width="17.5703125" style="10" customWidth="1"/>
    <col min="4023" max="4023" width="6" style="10" customWidth="1"/>
    <col min="4024" max="4025" width="18.85546875" style="10" customWidth="1"/>
    <col min="4026" max="4027" width="20.140625" style="10" customWidth="1"/>
    <col min="4028" max="4028" width="6" style="10" customWidth="1"/>
    <col min="4029" max="4029" width="12.42578125" style="10" customWidth="1"/>
    <col min="4030" max="4030" width="18.85546875" style="10" customWidth="1"/>
    <col min="4031" max="4032" width="15" style="10" customWidth="1"/>
    <col min="4033" max="4033" width="7.28515625" style="10" customWidth="1"/>
    <col min="4034" max="4034" width="11.140625" style="10" customWidth="1"/>
    <col min="4035" max="4035" width="13.7109375" style="10" customWidth="1"/>
    <col min="4036" max="4036" width="18.85546875" style="10" customWidth="1"/>
    <col min="4037" max="4037" width="17.5703125" style="10" customWidth="1"/>
    <col min="4038" max="4038" width="25.28515625" style="10" customWidth="1"/>
    <col min="4039" max="4039" width="20.140625" style="10" customWidth="1"/>
    <col min="4040" max="4040" width="15" style="10" customWidth="1"/>
    <col min="4041" max="4041" width="17.5703125" style="10" customWidth="1"/>
    <col min="4042" max="4042" width="16.28515625" style="10" customWidth="1"/>
    <col min="4043" max="4044" width="15" style="10" customWidth="1"/>
    <col min="4045" max="4045" width="17.5703125" style="10" customWidth="1"/>
    <col min="4046" max="4046" width="20.140625" style="10" customWidth="1"/>
    <col min="4047" max="4047" width="16.28515625" style="10" customWidth="1"/>
    <col min="4048" max="4049" width="25.28515625" style="10" customWidth="1"/>
    <col min="4050" max="4050" width="18.85546875" style="10" customWidth="1"/>
    <col min="4051" max="4052" width="20.140625" style="10" customWidth="1"/>
    <col min="4053" max="4053" width="11.140625" style="10" customWidth="1"/>
    <col min="4054" max="4054" width="29.140625" style="10" customWidth="1"/>
    <col min="4055" max="4055" width="34.28515625" style="10" customWidth="1"/>
    <col min="4056" max="4057" width="9.85546875" style="10" customWidth="1"/>
    <col min="4058" max="4058" width="17.5703125" style="10" customWidth="1"/>
    <col min="4059" max="4059" width="18.85546875" style="10" customWidth="1"/>
    <col min="4060" max="4060" width="9.85546875" style="10" customWidth="1"/>
    <col min="4061" max="4062" width="6" style="10" customWidth="1"/>
    <col min="4063" max="4063" width="13.7109375" style="10" customWidth="1"/>
    <col min="4064" max="4065" width="15" style="10" customWidth="1"/>
    <col min="4066" max="4066" width="17.5703125" style="10" customWidth="1"/>
    <col min="4067" max="4067" width="9.85546875" style="10" customWidth="1"/>
    <col min="4068" max="4068" width="7.28515625" style="10" customWidth="1"/>
    <col min="4069" max="4069" width="6" style="10" customWidth="1"/>
    <col min="4070" max="4075" width="17.5703125" style="10" customWidth="1"/>
    <col min="4076" max="4218" width="20.140625" style="10" customWidth="1"/>
    <col min="4219" max="4258" width="12.42578125" style="10" customWidth="1"/>
    <col min="4259" max="4259" width="20.140625" style="10" customWidth="1"/>
    <col min="4260" max="4260" width="21.42578125" style="10" customWidth="1"/>
    <col min="4261" max="4261" width="22.7109375" style="10" customWidth="1"/>
    <col min="4262" max="4262" width="13.7109375" style="10" customWidth="1"/>
    <col min="4263" max="4263" width="15" style="10" customWidth="1"/>
    <col min="4264" max="4266" width="17.5703125" style="10" customWidth="1"/>
    <col min="4267" max="4267" width="16.28515625" style="10" customWidth="1"/>
    <col min="4268" max="4268" width="15" style="10" customWidth="1"/>
    <col min="4269" max="4270" width="12.42578125" style="10" customWidth="1"/>
    <col min="4271" max="4272" width="17.5703125" style="10" customWidth="1"/>
    <col min="4273" max="4273" width="7.28515625" style="10" customWidth="1"/>
    <col min="4274" max="4274" width="21.42578125" style="10" customWidth="1"/>
    <col min="4275" max="4275" width="17.5703125" style="10" customWidth="1"/>
    <col min="4276" max="4276" width="20.140625" style="10" customWidth="1"/>
    <col min="4277" max="4277" width="16.28515625" style="10" customWidth="1"/>
    <col min="4278" max="4278" width="17.5703125" style="10" customWidth="1"/>
    <col min="4279" max="4279" width="6" style="10" customWidth="1"/>
    <col min="4280" max="4281" width="18.85546875" style="10" customWidth="1"/>
    <col min="4282" max="4283" width="20.140625" style="10" customWidth="1"/>
    <col min="4284" max="4284" width="6" style="10" customWidth="1"/>
    <col min="4285" max="4285" width="12.42578125" style="10" customWidth="1"/>
    <col min="4286" max="4286" width="18.85546875" style="10" customWidth="1"/>
    <col min="4287" max="4288" width="15" style="10" customWidth="1"/>
    <col min="4289" max="4289" width="7.28515625" style="10" customWidth="1"/>
    <col min="4290" max="4290" width="11.140625" style="10" customWidth="1"/>
    <col min="4291" max="4291" width="13.7109375" style="10" customWidth="1"/>
    <col min="4292" max="4292" width="18.85546875" style="10" customWidth="1"/>
    <col min="4293" max="4293" width="17.5703125" style="10" customWidth="1"/>
    <col min="4294" max="4294" width="25.28515625" style="10" customWidth="1"/>
    <col min="4295" max="4295" width="20.140625" style="10" customWidth="1"/>
    <col min="4296" max="4296" width="15" style="10" customWidth="1"/>
    <col min="4297" max="4297" width="17.5703125" style="10" customWidth="1"/>
    <col min="4298" max="4298" width="16.28515625" style="10" customWidth="1"/>
    <col min="4299" max="4300" width="15" style="10" customWidth="1"/>
    <col min="4301" max="4301" width="17.5703125" style="10" customWidth="1"/>
    <col min="4302" max="4302" width="20.140625" style="10" customWidth="1"/>
    <col min="4303" max="4303" width="16.28515625" style="10" customWidth="1"/>
    <col min="4304" max="4305" width="25.28515625" style="10" customWidth="1"/>
    <col min="4306" max="4306" width="18.85546875" style="10" customWidth="1"/>
    <col min="4307" max="4308" width="20.140625" style="10" customWidth="1"/>
    <col min="4309" max="4309" width="11.140625" style="10" customWidth="1"/>
    <col min="4310" max="4310" width="29.140625" style="10" customWidth="1"/>
    <col min="4311" max="4311" width="34.28515625" style="10" customWidth="1"/>
    <col min="4312" max="4313" width="9.85546875" style="10" customWidth="1"/>
    <col min="4314" max="4314" width="17.5703125" style="10" customWidth="1"/>
    <col min="4315" max="4315" width="18.85546875" style="10" customWidth="1"/>
    <col min="4316" max="4316" width="9.85546875" style="10" customWidth="1"/>
    <col min="4317" max="4318" width="6" style="10" customWidth="1"/>
    <col min="4319" max="4319" width="13.7109375" style="10" customWidth="1"/>
    <col min="4320" max="4321" width="15" style="10" customWidth="1"/>
    <col min="4322" max="4322" width="17.5703125" style="10" customWidth="1"/>
    <col min="4323" max="4323" width="9.85546875" style="10" customWidth="1"/>
    <col min="4324" max="4324" width="7.28515625" style="10" customWidth="1"/>
    <col min="4325" max="4325" width="6" style="10" customWidth="1"/>
    <col min="4326" max="4331" width="17.5703125" style="10" customWidth="1"/>
    <col min="4332" max="4474" width="20.140625" style="10" customWidth="1"/>
    <col min="4475" max="4514" width="12.42578125" style="10" customWidth="1"/>
    <col min="4515" max="4515" width="20.140625" style="10" customWidth="1"/>
    <col min="4516" max="4516" width="21.42578125" style="10" customWidth="1"/>
    <col min="4517" max="4517" width="22.7109375" style="10" customWidth="1"/>
    <col min="4518" max="4518" width="13.7109375" style="10" customWidth="1"/>
    <col min="4519" max="4519" width="15" style="10" customWidth="1"/>
    <col min="4520" max="4522" width="17.5703125" style="10" customWidth="1"/>
    <col min="4523" max="4523" width="16.28515625" style="10" customWidth="1"/>
    <col min="4524" max="4524" width="15" style="10" customWidth="1"/>
    <col min="4525" max="4526" width="12.42578125" style="10" customWidth="1"/>
    <col min="4527" max="4528" width="17.5703125" style="10" customWidth="1"/>
    <col min="4529" max="4529" width="7.28515625" style="10" customWidth="1"/>
    <col min="4530" max="4530" width="21.42578125" style="10" customWidth="1"/>
    <col min="4531" max="4531" width="17.5703125" style="10" customWidth="1"/>
    <col min="4532" max="4532" width="20.140625" style="10" customWidth="1"/>
    <col min="4533" max="4533" width="16.28515625" style="10" customWidth="1"/>
    <col min="4534" max="4534" width="17.5703125" style="10" customWidth="1"/>
    <col min="4535" max="4535" width="6" style="10" customWidth="1"/>
    <col min="4536" max="4537" width="18.85546875" style="10" customWidth="1"/>
    <col min="4538" max="4539" width="20.140625" style="10" customWidth="1"/>
    <col min="4540" max="4540" width="6" style="10" customWidth="1"/>
    <col min="4541" max="4541" width="12.42578125" style="10" customWidth="1"/>
    <col min="4542" max="4542" width="18.85546875" style="10" customWidth="1"/>
    <col min="4543" max="4544" width="15" style="10" customWidth="1"/>
    <col min="4545" max="4545" width="7.28515625" style="10" customWidth="1"/>
    <col min="4546" max="4546" width="11.140625" style="10" customWidth="1"/>
    <col min="4547" max="4547" width="13.7109375" style="10" customWidth="1"/>
    <col min="4548" max="4548" width="18.85546875" style="10" customWidth="1"/>
    <col min="4549" max="4549" width="17.5703125" style="10" customWidth="1"/>
    <col min="4550" max="4550" width="25.28515625" style="10" customWidth="1"/>
    <col min="4551" max="4551" width="20.140625" style="10" customWidth="1"/>
    <col min="4552" max="4552" width="15" style="10" customWidth="1"/>
    <col min="4553" max="4553" width="17.5703125" style="10" customWidth="1"/>
    <col min="4554" max="4554" width="16.28515625" style="10" customWidth="1"/>
    <col min="4555" max="4556" width="15" style="10" customWidth="1"/>
    <col min="4557" max="4557" width="17.5703125" style="10" customWidth="1"/>
    <col min="4558" max="4558" width="20.140625" style="10" customWidth="1"/>
    <col min="4559" max="4559" width="16.28515625" style="10" customWidth="1"/>
    <col min="4560" max="4561" width="25.28515625" style="10" customWidth="1"/>
    <col min="4562" max="4562" width="18.85546875" style="10" customWidth="1"/>
    <col min="4563" max="4564" width="20.140625" style="10" customWidth="1"/>
    <col min="4565" max="4565" width="11.140625" style="10" customWidth="1"/>
    <col min="4566" max="4566" width="29.140625" style="10" customWidth="1"/>
    <col min="4567" max="4567" width="34.28515625" style="10" customWidth="1"/>
    <col min="4568" max="4569" width="9.85546875" style="10" customWidth="1"/>
    <col min="4570" max="4570" width="17.5703125" style="10" customWidth="1"/>
    <col min="4571" max="4571" width="18.85546875" style="10" customWidth="1"/>
    <col min="4572" max="4572" width="9.85546875" style="10" customWidth="1"/>
    <col min="4573" max="4574" width="6" style="10" customWidth="1"/>
    <col min="4575" max="4575" width="13.7109375" style="10" customWidth="1"/>
    <col min="4576" max="4577" width="15" style="10" customWidth="1"/>
    <col min="4578" max="4578" width="17.5703125" style="10" customWidth="1"/>
    <col min="4579" max="4579" width="9.85546875" style="10" customWidth="1"/>
    <col min="4580" max="4580" width="7.28515625" style="10" customWidth="1"/>
    <col min="4581" max="4581" width="6" style="10" customWidth="1"/>
    <col min="4582" max="4587" width="17.5703125" style="10" customWidth="1"/>
    <col min="4588" max="4730" width="20.140625" style="10" customWidth="1"/>
    <col min="4731" max="4770" width="12.42578125" style="10" customWidth="1"/>
    <col min="4771" max="4771" width="20.140625" style="10" customWidth="1"/>
    <col min="4772" max="4772" width="21.42578125" style="10" customWidth="1"/>
    <col min="4773" max="4773" width="22.7109375" style="10" customWidth="1"/>
    <col min="4774" max="4774" width="13.7109375" style="10" customWidth="1"/>
    <col min="4775" max="4775" width="15" style="10" customWidth="1"/>
    <col min="4776" max="4778" width="17.5703125" style="10" customWidth="1"/>
    <col min="4779" max="4779" width="16.28515625" style="10" customWidth="1"/>
    <col min="4780" max="4780" width="15" style="10" customWidth="1"/>
    <col min="4781" max="4782" width="12.42578125" style="10" customWidth="1"/>
    <col min="4783" max="4784" width="17.5703125" style="10" customWidth="1"/>
    <col min="4785" max="4785" width="7.28515625" style="10" customWidth="1"/>
    <col min="4786" max="4786" width="21.42578125" style="10" customWidth="1"/>
    <col min="4787" max="4787" width="17.5703125" style="10" customWidth="1"/>
    <col min="4788" max="4788" width="20.140625" style="10" customWidth="1"/>
    <col min="4789" max="4789" width="16.28515625" style="10" customWidth="1"/>
    <col min="4790" max="4790" width="17.5703125" style="10" customWidth="1"/>
    <col min="4791" max="4791" width="6" style="10" customWidth="1"/>
    <col min="4792" max="4793" width="18.85546875" style="10" customWidth="1"/>
    <col min="4794" max="4795" width="20.140625" style="10" customWidth="1"/>
    <col min="4796" max="4796" width="6" style="10" customWidth="1"/>
    <col min="4797" max="4797" width="12.42578125" style="10" customWidth="1"/>
    <col min="4798" max="4798" width="18.85546875" style="10" customWidth="1"/>
    <col min="4799" max="4800" width="15" style="10" customWidth="1"/>
    <col min="4801" max="4801" width="7.28515625" style="10" customWidth="1"/>
    <col min="4802" max="4802" width="11.140625" style="10" customWidth="1"/>
    <col min="4803" max="4803" width="13.7109375" style="10" customWidth="1"/>
    <col min="4804" max="4804" width="18.85546875" style="10" customWidth="1"/>
    <col min="4805" max="4805" width="17.5703125" style="10" customWidth="1"/>
    <col min="4806" max="4806" width="25.28515625" style="10" customWidth="1"/>
    <col min="4807" max="4807" width="20.140625" style="10" customWidth="1"/>
    <col min="4808" max="4808" width="15" style="10" customWidth="1"/>
    <col min="4809" max="4809" width="17.5703125" style="10" customWidth="1"/>
    <col min="4810" max="4810" width="16.28515625" style="10" customWidth="1"/>
    <col min="4811" max="4812" width="15" style="10" customWidth="1"/>
    <col min="4813" max="4813" width="17.5703125" style="10" customWidth="1"/>
    <col min="4814" max="4814" width="20.140625" style="10" customWidth="1"/>
    <col min="4815" max="4815" width="16.28515625" style="10" customWidth="1"/>
    <col min="4816" max="4817" width="25.28515625" style="10" customWidth="1"/>
    <col min="4818" max="4818" width="18.85546875" style="10" customWidth="1"/>
    <col min="4819" max="4820" width="20.140625" style="10" customWidth="1"/>
    <col min="4821" max="4821" width="11.140625" style="10" customWidth="1"/>
    <col min="4822" max="4822" width="29.140625" style="10" customWidth="1"/>
    <col min="4823" max="4823" width="34.28515625" style="10" customWidth="1"/>
    <col min="4824" max="4825" width="9.85546875" style="10" customWidth="1"/>
    <col min="4826" max="4826" width="17.5703125" style="10" customWidth="1"/>
    <col min="4827" max="4827" width="18.85546875" style="10" customWidth="1"/>
    <col min="4828" max="4828" width="9.85546875" style="10" customWidth="1"/>
    <col min="4829" max="4830" width="6" style="10" customWidth="1"/>
    <col min="4831" max="4831" width="13.7109375" style="10" customWidth="1"/>
    <col min="4832" max="4833" width="15" style="10" customWidth="1"/>
    <col min="4834" max="4834" width="17.5703125" style="10" customWidth="1"/>
    <col min="4835" max="4835" width="9.85546875" style="10" customWidth="1"/>
    <col min="4836" max="4836" width="7.28515625" style="10" customWidth="1"/>
    <col min="4837" max="4837" width="6" style="10" customWidth="1"/>
    <col min="4838" max="4843" width="17.5703125" style="10" customWidth="1"/>
    <col min="4844" max="4986" width="20.140625" style="10" customWidth="1"/>
    <col min="4987" max="5026" width="12.42578125" style="10" customWidth="1"/>
    <col min="5027" max="5027" width="20.140625" style="10" customWidth="1"/>
    <col min="5028" max="5028" width="21.42578125" style="10" customWidth="1"/>
    <col min="5029" max="5029" width="22.7109375" style="10" customWidth="1"/>
    <col min="5030" max="5030" width="13.7109375" style="10" customWidth="1"/>
    <col min="5031" max="5031" width="15" style="10" customWidth="1"/>
    <col min="5032" max="5034" width="17.5703125" style="10" customWidth="1"/>
    <col min="5035" max="5035" width="16.28515625" style="10" customWidth="1"/>
    <col min="5036" max="5036" width="15" style="10" customWidth="1"/>
    <col min="5037" max="5038" width="12.42578125" style="10" customWidth="1"/>
    <col min="5039" max="5040" width="17.5703125" style="10" customWidth="1"/>
    <col min="5041" max="5041" width="7.28515625" style="10" customWidth="1"/>
    <col min="5042" max="5042" width="21.42578125" style="10" customWidth="1"/>
    <col min="5043" max="5043" width="17.5703125" style="10" customWidth="1"/>
    <col min="5044" max="5044" width="20.140625" style="10" customWidth="1"/>
    <col min="5045" max="5045" width="16.28515625" style="10" customWidth="1"/>
    <col min="5046" max="5046" width="17.5703125" style="10" customWidth="1"/>
    <col min="5047" max="5047" width="6" style="10" customWidth="1"/>
    <col min="5048" max="5049" width="18.85546875" style="10" customWidth="1"/>
    <col min="5050" max="5051" width="20.140625" style="10" customWidth="1"/>
    <col min="5052" max="5052" width="6" style="10" customWidth="1"/>
    <col min="5053" max="5053" width="12.42578125" style="10" customWidth="1"/>
    <col min="5054" max="5054" width="18.85546875" style="10" customWidth="1"/>
    <col min="5055" max="5056" width="15" style="10" customWidth="1"/>
    <col min="5057" max="5057" width="7.28515625" style="10" customWidth="1"/>
    <col min="5058" max="5058" width="11.140625" style="10" customWidth="1"/>
    <col min="5059" max="5059" width="13.7109375" style="10" customWidth="1"/>
    <col min="5060" max="5060" width="18.85546875" style="10" customWidth="1"/>
    <col min="5061" max="5061" width="17.5703125" style="10" customWidth="1"/>
    <col min="5062" max="5062" width="25.28515625" style="10" customWidth="1"/>
    <col min="5063" max="5063" width="20.140625" style="10" customWidth="1"/>
    <col min="5064" max="5064" width="15" style="10" customWidth="1"/>
    <col min="5065" max="5065" width="17.5703125" style="10" customWidth="1"/>
    <col min="5066" max="5066" width="16.28515625" style="10" customWidth="1"/>
    <col min="5067" max="5068" width="15" style="10" customWidth="1"/>
    <col min="5069" max="5069" width="17.5703125" style="10" customWidth="1"/>
    <col min="5070" max="5070" width="20.140625" style="10" customWidth="1"/>
    <col min="5071" max="5071" width="16.28515625" style="10" customWidth="1"/>
    <col min="5072" max="5073" width="25.28515625" style="10" customWidth="1"/>
    <col min="5074" max="5074" width="18.85546875" style="10" customWidth="1"/>
    <col min="5075" max="5076" width="20.140625" style="10" customWidth="1"/>
    <col min="5077" max="5077" width="11.140625" style="10" customWidth="1"/>
    <col min="5078" max="5078" width="29.140625" style="10" customWidth="1"/>
    <col min="5079" max="5079" width="34.28515625" style="10" customWidth="1"/>
    <col min="5080" max="5081" width="9.85546875" style="10" customWidth="1"/>
    <col min="5082" max="5082" width="17.5703125" style="10" customWidth="1"/>
    <col min="5083" max="5083" width="18.85546875" style="10" customWidth="1"/>
    <col min="5084" max="5084" width="9.85546875" style="10" customWidth="1"/>
    <col min="5085" max="5086" width="6" style="10" customWidth="1"/>
    <col min="5087" max="5087" width="13.7109375" style="10" customWidth="1"/>
    <col min="5088" max="5089" width="15" style="10" customWidth="1"/>
    <col min="5090" max="5090" width="17.5703125" style="10" customWidth="1"/>
    <col min="5091" max="5091" width="9.85546875" style="10" customWidth="1"/>
    <col min="5092" max="5092" width="7.28515625" style="10" customWidth="1"/>
    <col min="5093" max="5093" width="6" style="10" customWidth="1"/>
    <col min="5094" max="5099" width="17.5703125" style="10" customWidth="1"/>
    <col min="5100" max="5242" width="20.140625" style="10" customWidth="1"/>
    <col min="5243" max="5282" width="12.42578125" style="10" customWidth="1"/>
    <col min="5283" max="5283" width="20.140625" style="10" customWidth="1"/>
    <col min="5284" max="5284" width="21.42578125" style="10" customWidth="1"/>
    <col min="5285" max="5285" width="22.7109375" style="10" customWidth="1"/>
    <col min="5286" max="5286" width="13.7109375" style="10" customWidth="1"/>
    <col min="5287" max="5287" width="15" style="10" customWidth="1"/>
    <col min="5288" max="5290" width="17.5703125" style="10" customWidth="1"/>
    <col min="5291" max="5291" width="16.28515625" style="10" customWidth="1"/>
    <col min="5292" max="5292" width="15" style="10" customWidth="1"/>
    <col min="5293" max="5294" width="12.42578125" style="10" customWidth="1"/>
    <col min="5295" max="5296" width="17.5703125" style="10" customWidth="1"/>
    <col min="5297" max="5297" width="7.28515625" style="10" customWidth="1"/>
    <col min="5298" max="5298" width="21.42578125" style="10" customWidth="1"/>
    <col min="5299" max="5299" width="17.5703125" style="10" customWidth="1"/>
    <col min="5300" max="5300" width="20.140625" style="10" customWidth="1"/>
    <col min="5301" max="5301" width="16.28515625" style="10" customWidth="1"/>
    <col min="5302" max="5302" width="17.5703125" style="10" customWidth="1"/>
    <col min="5303" max="5303" width="6" style="10" customWidth="1"/>
    <col min="5304" max="5305" width="18.85546875" style="10" customWidth="1"/>
    <col min="5306" max="5307" width="20.140625" style="10" customWidth="1"/>
    <col min="5308" max="5308" width="6" style="10" customWidth="1"/>
    <col min="5309" max="5309" width="12.42578125" style="10" customWidth="1"/>
    <col min="5310" max="5310" width="18.85546875" style="10" customWidth="1"/>
    <col min="5311" max="5312" width="15" style="10" customWidth="1"/>
    <col min="5313" max="5313" width="7.28515625" style="10" customWidth="1"/>
    <col min="5314" max="5314" width="11.140625" style="10" customWidth="1"/>
    <col min="5315" max="5315" width="13.7109375" style="10" customWidth="1"/>
    <col min="5316" max="5316" width="18.85546875" style="10" customWidth="1"/>
    <col min="5317" max="5317" width="17.5703125" style="10" customWidth="1"/>
    <col min="5318" max="5318" width="25.28515625" style="10" customWidth="1"/>
    <col min="5319" max="5319" width="20.140625" style="10" customWidth="1"/>
    <col min="5320" max="5320" width="15" style="10" customWidth="1"/>
    <col min="5321" max="5321" width="17.5703125" style="10" customWidth="1"/>
    <col min="5322" max="5322" width="16.28515625" style="10" customWidth="1"/>
    <col min="5323" max="5324" width="15" style="10" customWidth="1"/>
    <col min="5325" max="5325" width="17.5703125" style="10" customWidth="1"/>
    <col min="5326" max="5326" width="20.140625" style="10" customWidth="1"/>
    <col min="5327" max="5327" width="16.28515625" style="10" customWidth="1"/>
    <col min="5328" max="5329" width="25.28515625" style="10" customWidth="1"/>
    <col min="5330" max="5330" width="18.85546875" style="10" customWidth="1"/>
    <col min="5331" max="5332" width="20.140625" style="10" customWidth="1"/>
    <col min="5333" max="5333" width="11.140625" style="10" customWidth="1"/>
    <col min="5334" max="5334" width="29.140625" style="10" customWidth="1"/>
    <col min="5335" max="5335" width="34.28515625" style="10" customWidth="1"/>
    <col min="5336" max="5337" width="9.85546875" style="10" customWidth="1"/>
    <col min="5338" max="5338" width="17.5703125" style="10" customWidth="1"/>
    <col min="5339" max="5339" width="18.85546875" style="10" customWidth="1"/>
    <col min="5340" max="5340" width="9.85546875" style="10" customWidth="1"/>
    <col min="5341" max="5342" width="6" style="10" customWidth="1"/>
    <col min="5343" max="5343" width="13.7109375" style="10" customWidth="1"/>
    <col min="5344" max="5345" width="15" style="10" customWidth="1"/>
    <col min="5346" max="5346" width="17.5703125" style="10" customWidth="1"/>
    <col min="5347" max="5347" width="9.85546875" style="10" customWidth="1"/>
    <col min="5348" max="5348" width="7.28515625" style="10" customWidth="1"/>
    <col min="5349" max="5349" width="6" style="10" customWidth="1"/>
    <col min="5350" max="5355" width="17.5703125" style="10" customWidth="1"/>
    <col min="5356" max="5498" width="20.140625" style="10" customWidth="1"/>
    <col min="5499" max="5538" width="12.42578125" style="10" customWidth="1"/>
    <col min="5539" max="5539" width="20.140625" style="10" customWidth="1"/>
    <col min="5540" max="5540" width="21.42578125" style="10" customWidth="1"/>
    <col min="5541" max="5541" width="22.7109375" style="10" customWidth="1"/>
    <col min="5542" max="5542" width="13.7109375" style="10" customWidth="1"/>
    <col min="5543" max="5543" width="15" style="10" customWidth="1"/>
    <col min="5544" max="5546" width="17.5703125" style="10" customWidth="1"/>
    <col min="5547" max="5547" width="16.28515625" style="10" customWidth="1"/>
    <col min="5548" max="5548" width="15" style="10" customWidth="1"/>
    <col min="5549" max="5550" width="12.42578125" style="10" customWidth="1"/>
    <col min="5551" max="5552" width="17.5703125" style="10" customWidth="1"/>
    <col min="5553" max="5553" width="7.28515625" style="10" customWidth="1"/>
    <col min="5554" max="5554" width="21.42578125" style="10" customWidth="1"/>
    <col min="5555" max="5555" width="17.5703125" style="10" customWidth="1"/>
    <col min="5556" max="5556" width="20.140625" style="10" customWidth="1"/>
    <col min="5557" max="5557" width="16.28515625" style="10" customWidth="1"/>
    <col min="5558" max="5558" width="17.5703125" style="10" customWidth="1"/>
    <col min="5559" max="5559" width="6" style="10" customWidth="1"/>
    <col min="5560" max="5561" width="18.85546875" style="10" customWidth="1"/>
    <col min="5562" max="5563" width="20.140625" style="10" customWidth="1"/>
    <col min="5564" max="5564" width="6" style="10" customWidth="1"/>
    <col min="5565" max="5565" width="12.42578125" style="10" customWidth="1"/>
    <col min="5566" max="5566" width="18.85546875" style="10" customWidth="1"/>
    <col min="5567" max="5568" width="15" style="10" customWidth="1"/>
    <col min="5569" max="5569" width="7.28515625" style="10" customWidth="1"/>
    <col min="5570" max="5570" width="11.140625" style="10" customWidth="1"/>
    <col min="5571" max="5571" width="13.7109375" style="10" customWidth="1"/>
    <col min="5572" max="5572" width="18.85546875" style="10" customWidth="1"/>
    <col min="5573" max="5573" width="17.5703125" style="10" customWidth="1"/>
    <col min="5574" max="5574" width="25.28515625" style="10" customWidth="1"/>
    <col min="5575" max="5575" width="20.140625" style="10" customWidth="1"/>
    <col min="5576" max="5576" width="15" style="10" customWidth="1"/>
    <col min="5577" max="5577" width="17.5703125" style="10" customWidth="1"/>
    <col min="5578" max="5578" width="16.28515625" style="10" customWidth="1"/>
    <col min="5579" max="5580" width="15" style="10" customWidth="1"/>
    <col min="5581" max="5581" width="17.5703125" style="10" customWidth="1"/>
    <col min="5582" max="5582" width="20.140625" style="10" customWidth="1"/>
    <col min="5583" max="5583" width="16.28515625" style="10" customWidth="1"/>
    <col min="5584" max="5585" width="25.28515625" style="10" customWidth="1"/>
    <col min="5586" max="5586" width="18.85546875" style="10" customWidth="1"/>
    <col min="5587" max="5588" width="20.140625" style="10" customWidth="1"/>
    <col min="5589" max="5589" width="11.140625" style="10" customWidth="1"/>
    <col min="5590" max="5590" width="29.140625" style="10" customWidth="1"/>
    <col min="5591" max="5591" width="34.28515625" style="10" customWidth="1"/>
    <col min="5592" max="5593" width="9.85546875" style="10" customWidth="1"/>
    <col min="5594" max="5594" width="17.5703125" style="10" customWidth="1"/>
    <col min="5595" max="5595" width="18.85546875" style="10" customWidth="1"/>
    <col min="5596" max="5596" width="9.85546875" style="10" customWidth="1"/>
    <col min="5597" max="5598" width="6" style="10" customWidth="1"/>
    <col min="5599" max="5599" width="13.7109375" style="10" customWidth="1"/>
    <col min="5600" max="5601" width="15" style="10" customWidth="1"/>
    <col min="5602" max="5602" width="17.5703125" style="10" customWidth="1"/>
    <col min="5603" max="5603" width="9.85546875" style="10" customWidth="1"/>
    <col min="5604" max="5604" width="7.28515625" style="10" customWidth="1"/>
    <col min="5605" max="5605" width="6" style="10" customWidth="1"/>
    <col min="5606" max="5611" width="17.5703125" style="10" customWidth="1"/>
    <col min="5612" max="5754" width="20.140625" style="10" customWidth="1"/>
    <col min="5755" max="5794" width="12.42578125" style="10" customWidth="1"/>
    <col min="5795" max="5795" width="20.140625" style="10" customWidth="1"/>
    <col min="5796" max="5796" width="21.42578125" style="10" customWidth="1"/>
    <col min="5797" max="5797" width="22.7109375" style="10" customWidth="1"/>
    <col min="5798" max="5798" width="13.7109375" style="10" customWidth="1"/>
    <col min="5799" max="5799" width="15" style="10" customWidth="1"/>
    <col min="5800" max="5802" width="17.5703125" style="10" customWidth="1"/>
    <col min="5803" max="5803" width="16.28515625" style="10" customWidth="1"/>
    <col min="5804" max="5804" width="15" style="10" customWidth="1"/>
    <col min="5805" max="5806" width="12.42578125" style="10" customWidth="1"/>
    <col min="5807" max="5808" width="17.5703125" style="10" customWidth="1"/>
    <col min="5809" max="5809" width="7.28515625" style="10" customWidth="1"/>
    <col min="5810" max="5810" width="21.42578125" style="10" customWidth="1"/>
    <col min="5811" max="5811" width="17.5703125" style="10" customWidth="1"/>
    <col min="5812" max="5812" width="20.140625" style="10" customWidth="1"/>
    <col min="5813" max="5813" width="16.28515625" style="10" customWidth="1"/>
    <col min="5814" max="5814" width="17.5703125" style="10" customWidth="1"/>
    <col min="5815" max="5815" width="6" style="10" customWidth="1"/>
    <col min="5816" max="5817" width="18.85546875" style="10" customWidth="1"/>
    <col min="5818" max="5819" width="20.140625" style="10" customWidth="1"/>
    <col min="5820" max="5820" width="6" style="10" customWidth="1"/>
    <col min="5821" max="5821" width="12.42578125" style="10" customWidth="1"/>
    <col min="5822" max="5822" width="18.85546875" style="10" customWidth="1"/>
    <col min="5823" max="5824" width="15" style="10" customWidth="1"/>
    <col min="5825" max="5825" width="7.28515625" style="10" customWidth="1"/>
    <col min="5826" max="5826" width="11.140625" style="10" customWidth="1"/>
    <col min="5827" max="5827" width="13.7109375" style="10" customWidth="1"/>
    <col min="5828" max="5828" width="18.85546875" style="10" customWidth="1"/>
    <col min="5829" max="5829" width="17.5703125" style="10" customWidth="1"/>
    <col min="5830" max="5830" width="25.28515625" style="10" customWidth="1"/>
    <col min="5831" max="5831" width="20.140625" style="10" customWidth="1"/>
    <col min="5832" max="5832" width="15" style="10" customWidth="1"/>
    <col min="5833" max="5833" width="17.5703125" style="10" customWidth="1"/>
    <col min="5834" max="5834" width="16.28515625" style="10" customWidth="1"/>
    <col min="5835" max="5836" width="15" style="10" customWidth="1"/>
    <col min="5837" max="5837" width="17.5703125" style="10" customWidth="1"/>
    <col min="5838" max="5838" width="20.140625" style="10" customWidth="1"/>
    <col min="5839" max="5839" width="16.28515625" style="10" customWidth="1"/>
    <col min="5840" max="5841" width="25.28515625" style="10" customWidth="1"/>
    <col min="5842" max="5842" width="18.85546875" style="10" customWidth="1"/>
    <col min="5843" max="5844" width="20.140625" style="10" customWidth="1"/>
    <col min="5845" max="5845" width="11.140625" style="10" customWidth="1"/>
    <col min="5846" max="5846" width="29.140625" style="10" customWidth="1"/>
    <col min="5847" max="5847" width="34.28515625" style="10" customWidth="1"/>
    <col min="5848" max="5849" width="9.85546875" style="10" customWidth="1"/>
    <col min="5850" max="5850" width="17.5703125" style="10" customWidth="1"/>
    <col min="5851" max="5851" width="18.85546875" style="10" customWidth="1"/>
    <col min="5852" max="5852" width="9.85546875" style="10" customWidth="1"/>
    <col min="5853" max="5854" width="6" style="10" customWidth="1"/>
    <col min="5855" max="5855" width="13.7109375" style="10" customWidth="1"/>
    <col min="5856" max="5857" width="15" style="10" customWidth="1"/>
    <col min="5858" max="5858" width="17.5703125" style="10" customWidth="1"/>
    <col min="5859" max="5859" width="9.85546875" style="10" customWidth="1"/>
    <col min="5860" max="5860" width="7.28515625" style="10" customWidth="1"/>
    <col min="5861" max="5861" width="6" style="10" customWidth="1"/>
    <col min="5862" max="5867" width="17.5703125" style="10" customWidth="1"/>
    <col min="5868" max="6010" width="20.140625" style="10" customWidth="1"/>
    <col min="6011" max="6050" width="12.42578125" style="10" customWidth="1"/>
    <col min="6051" max="6051" width="20.140625" style="10" customWidth="1"/>
    <col min="6052" max="6052" width="21.42578125" style="10" customWidth="1"/>
    <col min="6053" max="6053" width="22.7109375" style="10" customWidth="1"/>
    <col min="6054" max="6054" width="13.7109375" style="10" customWidth="1"/>
    <col min="6055" max="6055" width="15" style="10" customWidth="1"/>
    <col min="6056" max="6058" width="17.5703125" style="10" customWidth="1"/>
    <col min="6059" max="6059" width="16.28515625" style="10" customWidth="1"/>
    <col min="6060" max="6060" width="15" style="10" customWidth="1"/>
    <col min="6061" max="6062" width="12.42578125" style="10" customWidth="1"/>
    <col min="6063" max="6064" width="17.5703125" style="10" customWidth="1"/>
    <col min="6065" max="6065" width="7.28515625" style="10" customWidth="1"/>
    <col min="6066" max="6066" width="21.42578125" style="10" customWidth="1"/>
    <col min="6067" max="6067" width="17.5703125" style="10" customWidth="1"/>
    <col min="6068" max="6068" width="20.140625" style="10" customWidth="1"/>
    <col min="6069" max="6069" width="16.28515625" style="10" customWidth="1"/>
    <col min="6070" max="6070" width="17.5703125" style="10" customWidth="1"/>
    <col min="6071" max="6071" width="6" style="10" customWidth="1"/>
    <col min="6072" max="6073" width="18.85546875" style="10" customWidth="1"/>
    <col min="6074" max="6075" width="20.140625" style="10" customWidth="1"/>
    <col min="6076" max="6076" width="6" style="10" customWidth="1"/>
    <col min="6077" max="6077" width="12.42578125" style="10" customWidth="1"/>
    <col min="6078" max="6078" width="18.85546875" style="10" customWidth="1"/>
    <col min="6079" max="6080" width="15" style="10" customWidth="1"/>
    <col min="6081" max="6081" width="7.28515625" style="10" customWidth="1"/>
    <col min="6082" max="6082" width="11.140625" style="10" customWidth="1"/>
    <col min="6083" max="6083" width="13.7109375" style="10" customWidth="1"/>
    <col min="6084" max="6084" width="18.85546875" style="10" customWidth="1"/>
    <col min="6085" max="6085" width="17.5703125" style="10" customWidth="1"/>
    <col min="6086" max="6086" width="25.28515625" style="10" customWidth="1"/>
    <col min="6087" max="6087" width="20.140625" style="10" customWidth="1"/>
    <col min="6088" max="6088" width="15" style="10" customWidth="1"/>
    <col min="6089" max="6089" width="17.5703125" style="10" customWidth="1"/>
    <col min="6090" max="6090" width="16.28515625" style="10" customWidth="1"/>
    <col min="6091" max="6092" width="15" style="10" customWidth="1"/>
    <col min="6093" max="6093" width="17.5703125" style="10" customWidth="1"/>
    <col min="6094" max="6094" width="20.140625" style="10" customWidth="1"/>
    <col min="6095" max="6095" width="16.28515625" style="10" customWidth="1"/>
    <col min="6096" max="6097" width="25.28515625" style="10" customWidth="1"/>
    <col min="6098" max="6098" width="18.85546875" style="10" customWidth="1"/>
    <col min="6099" max="6100" width="20.140625" style="10" customWidth="1"/>
    <col min="6101" max="6101" width="11.140625" style="10" customWidth="1"/>
    <col min="6102" max="6102" width="29.140625" style="10" customWidth="1"/>
    <col min="6103" max="6103" width="34.28515625" style="10" customWidth="1"/>
    <col min="6104" max="6105" width="9.85546875" style="10" customWidth="1"/>
    <col min="6106" max="6106" width="17.5703125" style="10" customWidth="1"/>
    <col min="6107" max="6107" width="18.85546875" style="10" customWidth="1"/>
    <col min="6108" max="6108" width="9.85546875" style="10" customWidth="1"/>
    <col min="6109" max="6110" width="6" style="10" customWidth="1"/>
    <col min="6111" max="6111" width="13.7109375" style="10" customWidth="1"/>
    <col min="6112" max="6113" width="15" style="10" customWidth="1"/>
    <col min="6114" max="6114" width="17.5703125" style="10" customWidth="1"/>
    <col min="6115" max="6115" width="9.85546875" style="10" customWidth="1"/>
    <col min="6116" max="6116" width="7.28515625" style="10" customWidth="1"/>
    <col min="6117" max="6117" width="6" style="10" customWidth="1"/>
    <col min="6118" max="6123" width="17.5703125" style="10" customWidth="1"/>
    <col min="6124" max="6266" width="20.140625" style="10" customWidth="1"/>
    <col min="6267" max="6306" width="12.42578125" style="10" customWidth="1"/>
    <col min="6307" max="6307" width="20.140625" style="10" customWidth="1"/>
    <col min="6308" max="6308" width="21.42578125" style="10" customWidth="1"/>
    <col min="6309" max="6309" width="22.7109375" style="10" customWidth="1"/>
    <col min="6310" max="6310" width="13.7109375" style="10" customWidth="1"/>
    <col min="6311" max="6311" width="15" style="10" customWidth="1"/>
    <col min="6312" max="6314" width="17.5703125" style="10" customWidth="1"/>
    <col min="6315" max="6315" width="16.28515625" style="10" customWidth="1"/>
    <col min="6316" max="6316" width="15" style="10" customWidth="1"/>
    <col min="6317" max="6318" width="12.42578125" style="10" customWidth="1"/>
    <col min="6319" max="6320" width="17.5703125" style="10" customWidth="1"/>
    <col min="6321" max="6321" width="7.28515625" style="10" customWidth="1"/>
    <col min="6322" max="6322" width="21.42578125" style="10" customWidth="1"/>
    <col min="6323" max="6323" width="17.5703125" style="10" customWidth="1"/>
    <col min="6324" max="6324" width="20.140625" style="10" customWidth="1"/>
    <col min="6325" max="6325" width="16.28515625" style="10" customWidth="1"/>
    <col min="6326" max="6326" width="17.5703125" style="10" customWidth="1"/>
    <col min="6327" max="6327" width="6" style="10" customWidth="1"/>
    <col min="6328" max="6329" width="18.85546875" style="10" customWidth="1"/>
    <col min="6330" max="6331" width="20.140625" style="10" customWidth="1"/>
    <col min="6332" max="6332" width="6" style="10" customWidth="1"/>
    <col min="6333" max="6333" width="12.42578125" style="10" customWidth="1"/>
    <col min="6334" max="6334" width="18.85546875" style="10" customWidth="1"/>
    <col min="6335" max="6336" width="15" style="10" customWidth="1"/>
    <col min="6337" max="6337" width="7.28515625" style="10" customWidth="1"/>
    <col min="6338" max="6338" width="11.140625" style="10" customWidth="1"/>
    <col min="6339" max="6339" width="13.7109375" style="10" customWidth="1"/>
    <col min="6340" max="6340" width="18.85546875" style="10" customWidth="1"/>
    <col min="6341" max="6341" width="17.5703125" style="10" customWidth="1"/>
    <col min="6342" max="6342" width="25.28515625" style="10" customWidth="1"/>
    <col min="6343" max="6343" width="20.140625" style="10" customWidth="1"/>
    <col min="6344" max="6344" width="15" style="10" customWidth="1"/>
    <col min="6345" max="6345" width="17.5703125" style="10" customWidth="1"/>
    <col min="6346" max="6346" width="16.28515625" style="10" customWidth="1"/>
    <col min="6347" max="6348" width="15" style="10" customWidth="1"/>
    <col min="6349" max="6349" width="17.5703125" style="10" customWidth="1"/>
    <col min="6350" max="6350" width="20.140625" style="10" customWidth="1"/>
    <col min="6351" max="6351" width="16.28515625" style="10" customWidth="1"/>
    <col min="6352" max="6353" width="25.28515625" style="10" customWidth="1"/>
    <col min="6354" max="6354" width="18.85546875" style="10" customWidth="1"/>
    <col min="6355" max="6356" width="20.140625" style="10" customWidth="1"/>
    <col min="6357" max="6357" width="11.140625" style="10" customWidth="1"/>
    <col min="6358" max="6358" width="29.140625" style="10" customWidth="1"/>
    <col min="6359" max="6359" width="34.28515625" style="10" customWidth="1"/>
    <col min="6360" max="6361" width="9.85546875" style="10" customWidth="1"/>
    <col min="6362" max="6362" width="17.5703125" style="10" customWidth="1"/>
    <col min="6363" max="6363" width="18.85546875" style="10" customWidth="1"/>
    <col min="6364" max="6364" width="9.85546875" style="10" customWidth="1"/>
    <col min="6365" max="6366" width="6" style="10" customWidth="1"/>
    <col min="6367" max="6367" width="13.7109375" style="10" customWidth="1"/>
    <col min="6368" max="6369" width="15" style="10" customWidth="1"/>
    <col min="6370" max="6370" width="17.5703125" style="10" customWidth="1"/>
    <col min="6371" max="6371" width="9.85546875" style="10" customWidth="1"/>
    <col min="6372" max="6372" width="7.28515625" style="10" customWidth="1"/>
    <col min="6373" max="6373" width="6" style="10" customWidth="1"/>
    <col min="6374" max="6379" width="17.5703125" style="10" customWidth="1"/>
    <col min="6380" max="6522" width="20.140625" style="10" customWidth="1"/>
    <col min="6523" max="6562" width="12.42578125" style="10" customWidth="1"/>
    <col min="6563" max="6563" width="20.140625" style="10" customWidth="1"/>
    <col min="6564" max="6564" width="21.42578125" style="10" customWidth="1"/>
    <col min="6565" max="6565" width="22.7109375" style="10" customWidth="1"/>
    <col min="6566" max="6566" width="13.7109375" style="10" customWidth="1"/>
    <col min="6567" max="6567" width="15" style="10" customWidth="1"/>
    <col min="6568" max="6570" width="17.5703125" style="10" customWidth="1"/>
    <col min="6571" max="6571" width="16.28515625" style="10" customWidth="1"/>
    <col min="6572" max="6572" width="15" style="10" customWidth="1"/>
    <col min="6573" max="6574" width="12.42578125" style="10" customWidth="1"/>
    <col min="6575" max="6576" width="17.5703125" style="10" customWidth="1"/>
    <col min="6577" max="6577" width="7.28515625" style="10" customWidth="1"/>
    <col min="6578" max="6578" width="21.42578125" style="10" customWidth="1"/>
    <col min="6579" max="6579" width="17.5703125" style="10" customWidth="1"/>
    <col min="6580" max="6580" width="20.140625" style="10" customWidth="1"/>
    <col min="6581" max="6581" width="16.28515625" style="10" customWidth="1"/>
    <col min="6582" max="6582" width="17.5703125" style="10" customWidth="1"/>
    <col min="6583" max="6583" width="6" style="10" customWidth="1"/>
    <col min="6584" max="6585" width="18.85546875" style="10" customWidth="1"/>
    <col min="6586" max="6587" width="20.140625" style="10" customWidth="1"/>
    <col min="6588" max="6588" width="6" style="10" customWidth="1"/>
    <col min="6589" max="6589" width="12.42578125" style="10" customWidth="1"/>
    <col min="6590" max="6590" width="18.85546875" style="10" customWidth="1"/>
    <col min="6591" max="6592" width="15" style="10" customWidth="1"/>
    <col min="6593" max="6593" width="7.28515625" style="10" customWidth="1"/>
    <col min="6594" max="6594" width="11.140625" style="10" customWidth="1"/>
    <col min="6595" max="6595" width="13.7109375" style="10" customWidth="1"/>
    <col min="6596" max="6596" width="18.85546875" style="10" customWidth="1"/>
    <col min="6597" max="6597" width="17.5703125" style="10" customWidth="1"/>
    <col min="6598" max="6598" width="25.28515625" style="10" customWidth="1"/>
    <col min="6599" max="6599" width="20.140625" style="10" customWidth="1"/>
    <col min="6600" max="6600" width="15" style="10" customWidth="1"/>
    <col min="6601" max="6601" width="17.5703125" style="10" customWidth="1"/>
    <col min="6602" max="6602" width="16.28515625" style="10" customWidth="1"/>
    <col min="6603" max="6604" width="15" style="10" customWidth="1"/>
    <col min="6605" max="6605" width="17.5703125" style="10" customWidth="1"/>
    <col min="6606" max="6606" width="20.140625" style="10" customWidth="1"/>
    <col min="6607" max="6607" width="16.28515625" style="10" customWidth="1"/>
    <col min="6608" max="6609" width="25.28515625" style="10" customWidth="1"/>
    <col min="6610" max="6610" width="18.85546875" style="10" customWidth="1"/>
    <col min="6611" max="6612" width="20.140625" style="10" customWidth="1"/>
    <col min="6613" max="6613" width="11.140625" style="10" customWidth="1"/>
    <col min="6614" max="6614" width="29.140625" style="10" customWidth="1"/>
    <col min="6615" max="6615" width="34.28515625" style="10" customWidth="1"/>
    <col min="6616" max="6617" width="9.85546875" style="10" customWidth="1"/>
    <col min="6618" max="6618" width="17.5703125" style="10" customWidth="1"/>
    <col min="6619" max="6619" width="18.85546875" style="10" customWidth="1"/>
    <col min="6620" max="6620" width="9.85546875" style="10" customWidth="1"/>
    <col min="6621" max="6622" width="6" style="10" customWidth="1"/>
    <col min="6623" max="6623" width="13.7109375" style="10" customWidth="1"/>
    <col min="6624" max="6625" width="15" style="10" customWidth="1"/>
    <col min="6626" max="6626" width="17.5703125" style="10" customWidth="1"/>
    <col min="6627" max="6627" width="9.85546875" style="10" customWidth="1"/>
    <col min="6628" max="6628" width="7.28515625" style="10" customWidth="1"/>
    <col min="6629" max="6629" width="6" style="10" customWidth="1"/>
    <col min="6630" max="6635" width="17.5703125" style="10" customWidth="1"/>
    <col min="6636" max="6778" width="20.140625" style="10" customWidth="1"/>
    <col min="6779" max="6818" width="12.42578125" style="10" customWidth="1"/>
    <col min="6819" max="6819" width="20.140625" style="10" customWidth="1"/>
    <col min="6820" max="6820" width="21.42578125" style="10" customWidth="1"/>
    <col min="6821" max="6821" width="22.7109375" style="10" customWidth="1"/>
    <col min="6822" max="6822" width="13.7109375" style="10" customWidth="1"/>
    <col min="6823" max="6823" width="15" style="10" customWidth="1"/>
    <col min="6824" max="6826" width="17.5703125" style="10" customWidth="1"/>
    <col min="6827" max="6827" width="16.28515625" style="10" customWidth="1"/>
    <col min="6828" max="6828" width="15" style="10" customWidth="1"/>
    <col min="6829" max="6830" width="12.42578125" style="10" customWidth="1"/>
    <col min="6831" max="6832" width="17.5703125" style="10" customWidth="1"/>
    <col min="6833" max="6833" width="7.28515625" style="10" customWidth="1"/>
    <col min="6834" max="6834" width="21.42578125" style="10" customWidth="1"/>
    <col min="6835" max="6835" width="17.5703125" style="10" customWidth="1"/>
    <col min="6836" max="6836" width="20.140625" style="10" customWidth="1"/>
    <col min="6837" max="6837" width="16.28515625" style="10" customWidth="1"/>
    <col min="6838" max="6838" width="17.5703125" style="10" customWidth="1"/>
    <col min="6839" max="6839" width="6" style="10" customWidth="1"/>
    <col min="6840" max="6841" width="18.85546875" style="10" customWidth="1"/>
    <col min="6842" max="6843" width="20.140625" style="10" customWidth="1"/>
    <col min="6844" max="6844" width="6" style="10" customWidth="1"/>
    <col min="6845" max="6845" width="12.42578125" style="10" customWidth="1"/>
    <col min="6846" max="6846" width="18.85546875" style="10" customWidth="1"/>
    <col min="6847" max="6848" width="15" style="10" customWidth="1"/>
    <col min="6849" max="6849" width="7.28515625" style="10" customWidth="1"/>
    <col min="6850" max="6850" width="11.140625" style="10" customWidth="1"/>
    <col min="6851" max="6851" width="13.7109375" style="10" customWidth="1"/>
    <col min="6852" max="6852" width="18.85546875" style="10" customWidth="1"/>
    <col min="6853" max="6853" width="17.5703125" style="10" customWidth="1"/>
    <col min="6854" max="6854" width="25.28515625" style="10" customWidth="1"/>
    <col min="6855" max="6855" width="20.140625" style="10" customWidth="1"/>
    <col min="6856" max="6856" width="15" style="10" customWidth="1"/>
    <col min="6857" max="6857" width="17.5703125" style="10" customWidth="1"/>
    <col min="6858" max="6858" width="16.28515625" style="10" customWidth="1"/>
    <col min="6859" max="6860" width="15" style="10" customWidth="1"/>
    <col min="6861" max="6861" width="17.5703125" style="10" customWidth="1"/>
    <col min="6862" max="6862" width="20.140625" style="10" customWidth="1"/>
    <col min="6863" max="6863" width="16.28515625" style="10" customWidth="1"/>
    <col min="6864" max="6865" width="25.28515625" style="10" customWidth="1"/>
    <col min="6866" max="6866" width="18.85546875" style="10" customWidth="1"/>
    <col min="6867" max="6868" width="20.140625" style="10" customWidth="1"/>
    <col min="6869" max="6869" width="11.140625" style="10" customWidth="1"/>
    <col min="6870" max="6870" width="29.140625" style="10" customWidth="1"/>
    <col min="6871" max="6871" width="34.28515625" style="10" customWidth="1"/>
    <col min="6872" max="6873" width="9.85546875" style="10" customWidth="1"/>
    <col min="6874" max="6874" width="17.5703125" style="10" customWidth="1"/>
    <col min="6875" max="6875" width="18.85546875" style="10" customWidth="1"/>
    <col min="6876" max="6876" width="9.85546875" style="10" customWidth="1"/>
    <col min="6877" max="6878" width="6" style="10" customWidth="1"/>
    <col min="6879" max="6879" width="13.7109375" style="10" customWidth="1"/>
    <col min="6880" max="6881" width="15" style="10" customWidth="1"/>
    <col min="6882" max="6882" width="17.5703125" style="10" customWidth="1"/>
    <col min="6883" max="6883" width="9.85546875" style="10" customWidth="1"/>
    <col min="6884" max="6884" width="7.28515625" style="10" customWidth="1"/>
    <col min="6885" max="6885" width="6" style="10" customWidth="1"/>
    <col min="6886" max="6891" width="17.5703125" style="10" customWidth="1"/>
    <col min="6892" max="7034" width="20.140625" style="10" customWidth="1"/>
    <col min="7035" max="7074" width="12.42578125" style="10" customWidth="1"/>
    <col min="7075" max="7075" width="20.140625" style="10" customWidth="1"/>
    <col min="7076" max="7076" width="21.42578125" style="10" customWidth="1"/>
    <col min="7077" max="7077" width="22.7109375" style="10" customWidth="1"/>
    <col min="7078" max="7078" width="13.7109375" style="10" customWidth="1"/>
    <col min="7079" max="7079" width="15" style="10" customWidth="1"/>
    <col min="7080" max="7082" width="17.5703125" style="10" customWidth="1"/>
    <col min="7083" max="7083" width="16.28515625" style="10" customWidth="1"/>
    <col min="7084" max="7084" width="15" style="10" customWidth="1"/>
    <col min="7085" max="7086" width="12.42578125" style="10" customWidth="1"/>
    <col min="7087" max="7088" width="17.5703125" style="10" customWidth="1"/>
    <col min="7089" max="7089" width="7.28515625" style="10" customWidth="1"/>
    <col min="7090" max="7090" width="21.42578125" style="10" customWidth="1"/>
    <col min="7091" max="7091" width="17.5703125" style="10" customWidth="1"/>
    <col min="7092" max="7092" width="20.140625" style="10" customWidth="1"/>
    <col min="7093" max="7093" width="16.28515625" style="10" customWidth="1"/>
    <col min="7094" max="7094" width="17.5703125" style="10" customWidth="1"/>
    <col min="7095" max="7095" width="6" style="10" customWidth="1"/>
    <col min="7096" max="7097" width="18.85546875" style="10" customWidth="1"/>
    <col min="7098" max="7099" width="20.140625" style="10" customWidth="1"/>
    <col min="7100" max="7100" width="6" style="10" customWidth="1"/>
    <col min="7101" max="7101" width="12.42578125" style="10" customWidth="1"/>
    <col min="7102" max="7102" width="18.85546875" style="10" customWidth="1"/>
    <col min="7103" max="7104" width="15" style="10" customWidth="1"/>
    <col min="7105" max="7105" width="7.28515625" style="10" customWidth="1"/>
    <col min="7106" max="7106" width="11.140625" style="10" customWidth="1"/>
    <col min="7107" max="7107" width="13.7109375" style="10" customWidth="1"/>
    <col min="7108" max="7108" width="18.85546875" style="10" customWidth="1"/>
    <col min="7109" max="7109" width="17.5703125" style="10" customWidth="1"/>
    <col min="7110" max="7110" width="25.28515625" style="10" customWidth="1"/>
    <col min="7111" max="7111" width="20.140625" style="10" customWidth="1"/>
    <col min="7112" max="7112" width="15" style="10" customWidth="1"/>
    <col min="7113" max="7113" width="17.5703125" style="10" customWidth="1"/>
    <col min="7114" max="7114" width="16.28515625" style="10" customWidth="1"/>
    <col min="7115" max="7116" width="15" style="10" customWidth="1"/>
    <col min="7117" max="7117" width="17.5703125" style="10" customWidth="1"/>
    <col min="7118" max="7118" width="20.140625" style="10" customWidth="1"/>
    <col min="7119" max="7119" width="16.28515625" style="10" customWidth="1"/>
    <col min="7120" max="7121" width="25.28515625" style="10" customWidth="1"/>
    <col min="7122" max="7122" width="18.85546875" style="10" customWidth="1"/>
    <col min="7123" max="7124" width="20.140625" style="10" customWidth="1"/>
    <col min="7125" max="7125" width="11.140625" style="10" customWidth="1"/>
    <col min="7126" max="7126" width="29.140625" style="10" customWidth="1"/>
    <col min="7127" max="7127" width="34.28515625" style="10" customWidth="1"/>
    <col min="7128" max="7129" width="9.85546875" style="10" customWidth="1"/>
    <col min="7130" max="7130" width="17.5703125" style="10" customWidth="1"/>
    <col min="7131" max="7131" width="18.85546875" style="10" customWidth="1"/>
    <col min="7132" max="7132" width="9.85546875" style="10" customWidth="1"/>
    <col min="7133" max="7134" width="6" style="10" customWidth="1"/>
    <col min="7135" max="7135" width="13.7109375" style="10" customWidth="1"/>
    <col min="7136" max="7137" width="15" style="10" customWidth="1"/>
    <col min="7138" max="7138" width="17.5703125" style="10" customWidth="1"/>
    <col min="7139" max="7139" width="9.85546875" style="10" customWidth="1"/>
    <col min="7140" max="7140" width="7.28515625" style="10" customWidth="1"/>
    <col min="7141" max="7141" width="6" style="10" customWidth="1"/>
    <col min="7142" max="7147" width="17.5703125" style="10" customWidth="1"/>
    <col min="7148" max="7290" width="20.140625" style="10" customWidth="1"/>
    <col min="7291" max="7330" width="12.42578125" style="10" customWidth="1"/>
    <col min="7331" max="7331" width="20.140625" style="10" customWidth="1"/>
    <col min="7332" max="7332" width="21.42578125" style="10" customWidth="1"/>
    <col min="7333" max="7333" width="22.7109375" style="10" customWidth="1"/>
    <col min="7334" max="7334" width="13.7109375" style="10" customWidth="1"/>
    <col min="7335" max="7335" width="15" style="10" customWidth="1"/>
    <col min="7336" max="7338" width="17.5703125" style="10" customWidth="1"/>
    <col min="7339" max="7339" width="16.28515625" style="10" customWidth="1"/>
    <col min="7340" max="7340" width="15" style="10" customWidth="1"/>
    <col min="7341" max="7342" width="12.42578125" style="10" customWidth="1"/>
    <col min="7343" max="7344" width="17.5703125" style="10" customWidth="1"/>
    <col min="7345" max="7345" width="7.28515625" style="10" customWidth="1"/>
    <col min="7346" max="7346" width="21.42578125" style="10" customWidth="1"/>
    <col min="7347" max="7347" width="17.5703125" style="10" customWidth="1"/>
    <col min="7348" max="7348" width="20.140625" style="10" customWidth="1"/>
    <col min="7349" max="7349" width="16.28515625" style="10" customWidth="1"/>
    <col min="7350" max="7350" width="17.5703125" style="10" customWidth="1"/>
    <col min="7351" max="7351" width="6" style="10" customWidth="1"/>
    <col min="7352" max="7353" width="18.85546875" style="10" customWidth="1"/>
    <col min="7354" max="7355" width="20.140625" style="10" customWidth="1"/>
    <col min="7356" max="7356" width="6" style="10" customWidth="1"/>
    <col min="7357" max="7357" width="12.42578125" style="10" customWidth="1"/>
    <col min="7358" max="7358" width="18.85546875" style="10" customWidth="1"/>
    <col min="7359" max="7360" width="15" style="10" customWidth="1"/>
    <col min="7361" max="7361" width="7.28515625" style="10" customWidth="1"/>
    <col min="7362" max="7362" width="11.140625" style="10" customWidth="1"/>
    <col min="7363" max="7363" width="13.7109375" style="10" customWidth="1"/>
    <col min="7364" max="7364" width="18.85546875" style="10" customWidth="1"/>
    <col min="7365" max="7365" width="17.5703125" style="10" customWidth="1"/>
    <col min="7366" max="7366" width="25.28515625" style="10" customWidth="1"/>
    <col min="7367" max="7367" width="20.140625" style="10" customWidth="1"/>
    <col min="7368" max="7368" width="15" style="10" customWidth="1"/>
    <col min="7369" max="7369" width="17.5703125" style="10" customWidth="1"/>
    <col min="7370" max="7370" width="16.28515625" style="10" customWidth="1"/>
    <col min="7371" max="7372" width="15" style="10" customWidth="1"/>
    <col min="7373" max="7373" width="17.5703125" style="10" customWidth="1"/>
    <col min="7374" max="7374" width="20.140625" style="10" customWidth="1"/>
    <col min="7375" max="7375" width="16.28515625" style="10" customWidth="1"/>
    <col min="7376" max="7377" width="25.28515625" style="10" customWidth="1"/>
    <col min="7378" max="7378" width="18.85546875" style="10" customWidth="1"/>
    <col min="7379" max="7380" width="20.140625" style="10" customWidth="1"/>
    <col min="7381" max="7381" width="11.140625" style="10" customWidth="1"/>
    <col min="7382" max="7382" width="29.140625" style="10" customWidth="1"/>
    <col min="7383" max="7383" width="34.28515625" style="10" customWidth="1"/>
    <col min="7384" max="7385" width="9.85546875" style="10" customWidth="1"/>
    <col min="7386" max="7386" width="17.5703125" style="10" customWidth="1"/>
    <col min="7387" max="7387" width="18.85546875" style="10" customWidth="1"/>
    <col min="7388" max="7388" width="9.85546875" style="10" customWidth="1"/>
    <col min="7389" max="7390" width="6" style="10" customWidth="1"/>
    <col min="7391" max="7391" width="13.7109375" style="10" customWidth="1"/>
    <col min="7392" max="7393" width="15" style="10" customWidth="1"/>
    <col min="7394" max="7394" width="17.5703125" style="10" customWidth="1"/>
    <col min="7395" max="7395" width="9.85546875" style="10" customWidth="1"/>
    <col min="7396" max="7396" width="7.28515625" style="10" customWidth="1"/>
    <col min="7397" max="7397" width="6" style="10" customWidth="1"/>
    <col min="7398" max="7403" width="17.5703125" style="10" customWidth="1"/>
    <col min="7404" max="7546" width="20.140625" style="10" customWidth="1"/>
    <col min="7547" max="7586" width="12.42578125" style="10" customWidth="1"/>
    <col min="7587" max="7587" width="20.140625" style="10" customWidth="1"/>
    <col min="7588" max="7588" width="21.42578125" style="10" customWidth="1"/>
    <col min="7589" max="7589" width="22.7109375" style="10" customWidth="1"/>
    <col min="7590" max="7590" width="13.7109375" style="10" customWidth="1"/>
    <col min="7591" max="7591" width="15" style="10" customWidth="1"/>
    <col min="7592" max="7594" width="17.5703125" style="10" customWidth="1"/>
    <col min="7595" max="7595" width="16.28515625" style="10" customWidth="1"/>
    <col min="7596" max="7596" width="15" style="10" customWidth="1"/>
    <col min="7597" max="7598" width="12.42578125" style="10" customWidth="1"/>
    <col min="7599" max="7600" width="17.5703125" style="10" customWidth="1"/>
    <col min="7601" max="7601" width="7.28515625" style="10" customWidth="1"/>
    <col min="7602" max="7602" width="21.42578125" style="10" customWidth="1"/>
    <col min="7603" max="7603" width="17.5703125" style="10" customWidth="1"/>
    <col min="7604" max="7604" width="20.140625" style="10" customWidth="1"/>
    <col min="7605" max="7605" width="16.28515625" style="10" customWidth="1"/>
    <col min="7606" max="7606" width="17.5703125" style="10" customWidth="1"/>
    <col min="7607" max="7607" width="6" style="10" customWidth="1"/>
    <col min="7608" max="7609" width="18.85546875" style="10" customWidth="1"/>
    <col min="7610" max="7611" width="20.140625" style="10" customWidth="1"/>
    <col min="7612" max="7612" width="6" style="10" customWidth="1"/>
    <col min="7613" max="7613" width="12.42578125" style="10" customWidth="1"/>
    <col min="7614" max="7614" width="18.85546875" style="10" customWidth="1"/>
    <col min="7615" max="7616" width="15" style="10" customWidth="1"/>
    <col min="7617" max="7617" width="7.28515625" style="10" customWidth="1"/>
    <col min="7618" max="7618" width="11.140625" style="10" customWidth="1"/>
    <col min="7619" max="7619" width="13.7109375" style="10" customWidth="1"/>
    <col min="7620" max="7620" width="18.85546875" style="10" customWidth="1"/>
    <col min="7621" max="7621" width="17.5703125" style="10" customWidth="1"/>
    <col min="7622" max="7622" width="25.28515625" style="10" customWidth="1"/>
    <col min="7623" max="7623" width="20.140625" style="10" customWidth="1"/>
    <col min="7624" max="7624" width="15" style="10" customWidth="1"/>
    <col min="7625" max="7625" width="17.5703125" style="10" customWidth="1"/>
    <col min="7626" max="7626" width="16.28515625" style="10" customWidth="1"/>
    <col min="7627" max="7628" width="15" style="10" customWidth="1"/>
    <col min="7629" max="7629" width="17.5703125" style="10" customWidth="1"/>
    <col min="7630" max="7630" width="20.140625" style="10" customWidth="1"/>
    <col min="7631" max="7631" width="16.28515625" style="10" customWidth="1"/>
    <col min="7632" max="7633" width="25.28515625" style="10" customWidth="1"/>
    <col min="7634" max="7634" width="18.85546875" style="10" customWidth="1"/>
    <col min="7635" max="7636" width="20.140625" style="10" customWidth="1"/>
    <col min="7637" max="7637" width="11.140625" style="10" customWidth="1"/>
    <col min="7638" max="7638" width="29.140625" style="10" customWidth="1"/>
    <col min="7639" max="7639" width="34.28515625" style="10" customWidth="1"/>
    <col min="7640" max="7641" width="9.85546875" style="10" customWidth="1"/>
    <col min="7642" max="7642" width="17.5703125" style="10" customWidth="1"/>
    <col min="7643" max="7643" width="18.85546875" style="10" customWidth="1"/>
    <col min="7644" max="7644" width="9.85546875" style="10" customWidth="1"/>
    <col min="7645" max="7646" width="6" style="10" customWidth="1"/>
    <col min="7647" max="7647" width="13.7109375" style="10" customWidth="1"/>
    <col min="7648" max="7649" width="15" style="10" customWidth="1"/>
    <col min="7650" max="7650" width="17.5703125" style="10" customWidth="1"/>
    <col min="7651" max="7651" width="9.85546875" style="10" customWidth="1"/>
    <col min="7652" max="7652" width="7.28515625" style="10" customWidth="1"/>
    <col min="7653" max="7653" width="6" style="10" customWidth="1"/>
    <col min="7654" max="7659" width="17.5703125" style="10" customWidth="1"/>
    <col min="7660" max="7802" width="20.140625" style="10" customWidth="1"/>
    <col min="7803" max="7842" width="12.42578125" style="10" customWidth="1"/>
    <col min="7843" max="7843" width="20.140625" style="10" customWidth="1"/>
    <col min="7844" max="7844" width="21.42578125" style="10" customWidth="1"/>
    <col min="7845" max="7845" width="22.7109375" style="10" customWidth="1"/>
    <col min="7846" max="7846" width="13.7109375" style="10" customWidth="1"/>
    <col min="7847" max="7847" width="15" style="10" customWidth="1"/>
    <col min="7848" max="7850" width="17.5703125" style="10" customWidth="1"/>
    <col min="7851" max="7851" width="16.28515625" style="10" customWidth="1"/>
    <col min="7852" max="7852" width="15" style="10" customWidth="1"/>
    <col min="7853" max="7854" width="12.42578125" style="10" customWidth="1"/>
    <col min="7855" max="7856" width="17.5703125" style="10" customWidth="1"/>
    <col min="7857" max="7857" width="7.28515625" style="10" customWidth="1"/>
    <col min="7858" max="7858" width="21.42578125" style="10" customWidth="1"/>
    <col min="7859" max="7859" width="17.5703125" style="10" customWidth="1"/>
    <col min="7860" max="7860" width="20.140625" style="10" customWidth="1"/>
    <col min="7861" max="7861" width="16.28515625" style="10" customWidth="1"/>
    <col min="7862" max="7862" width="17.5703125" style="10" customWidth="1"/>
    <col min="7863" max="7863" width="6" style="10" customWidth="1"/>
    <col min="7864" max="7865" width="18.85546875" style="10" customWidth="1"/>
    <col min="7866" max="7867" width="20.140625" style="10" customWidth="1"/>
    <col min="7868" max="7868" width="6" style="10" customWidth="1"/>
    <col min="7869" max="7869" width="12.42578125" style="10" customWidth="1"/>
    <col min="7870" max="7870" width="18.85546875" style="10" customWidth="1"/>
    <col min="7871" max="7872" width="15" style="10" customWidth="1"/>
    <col min="7873" max="7873" width="7.28515625" style="10" customWidth="1"/>
    <col min="7874" max="7874" width="11.140625" style="10" customWidth="1"/>
    <col min="7875" max="7875" width="13.7109375" style="10" customWidth="1"/>
    <col min="7876" max="7876" width="18.85546875" style="10" customWidth="1"/>
    <col min="7877" max="7877" width="17.5703125" style="10" customWidth="1"/>
    <col min="7878" max="7878" width="25.28515625" style="10" customWidth="1"/>
    <col min="7879" max="7879" width="20.140625" style="10" customWidth="1"/>
    <col min="7880" max="7880" width="15" style="10" customWidth="1"/>
    <col min="7881" max="7881" width="17.5703125" style="10" customWidth="1"/>
    <col min="7882" max="7882" width="16.28515625" style="10" customWidth="1"/>
    <col min="7883" max="7884" width="15" style="10" customWidth="1"/>
    <col min="7885" max="7885" width="17.5703125" style="10" customWidth="1"/>
    <col min="7886" max="7886" width="20.140625" style="10" customWidth="1"/>
    <col min="7887" max="7887" width="16.28515625" style="10" customWidth="1"/>
    <col min="7888" max="7889" width="25.28515625" style="10" customWidth="1"/>
    <col min="7890" max="7890" width="18.85546875" style="10" customWidth="1"/>
    <col min="7891" max="7892" width="20.140625" style="10" customWidth="1"/>
    <col min="7893" max="7893" width="11.140625" style="10" customWidth="1"/>
    <col min="7894" max="7894" width="29.140625" style="10" customWidth="1"/>
    <col min="7895" max="7895" width="34.28515625" style="10" customWidth="1"/>
    <col min="7896" max="7897" width="9.85546875" style="10" customWidth="1"/>
    <col min="7898" max="7898" width="17.5703125" style="10" customWidth="1"/>
    <col min="7899" max="7899" width="18.85546875" style="10" customWidth="1"/>
    <col min="7900" max="7900" width="9.85546875" style="10" customWidth="1"/>
    <col min="7901" max="7902" width="6" style="10" customWidth="1"/>
    <col min="7903" max="7903" width="13.7109375" style="10" customWidth="1"/>
    <col min="7904" max="7905" width="15" style="10" customWidth="1"/>
    <col min="7906" max="7906" width="17.5703125" style="10" customWidth="1"/>
    <col min="7907" max="7907" width="9.85546875" style="10" customWidth="1"/>
    <col min="7908" max="7908" width="7.28515625" style="10" customWidth="1"/>
    <col min="7909" max="7909" width="6" style="10" customWidth="1"/>
    <col min="7910" max="7915" width="17.5703125" style="10" customWidth="1"/>
    <col min="7916" max="8058" width="20.140625" style="10" customWidth="1"/>
    <col min="8059" max="8098" width="12.42578125" style="10" customWidth="1"/>
    <col min="8099" max="8099" width="20.140625" style="10" customWidth="1"/>
    <col min="8100" max="8100" width="21.42578125" style="10" customWidth="1"/>
    <col min="8101" max="8101" width="22.7109375" style="10" customWidth="1"/>
    <col min="8102" max="8102" width="13.7109375" style="10" customWidth="1"/>
    <col min="8103" max="8103" width="15" style="10" customWidth="1"/>
    <col min="8104" max="8106" width="17.5703125" style="10" customWidth="1"/>
    <col min="8107" max="8107" width="16.28515625" style="10" customWidth="1"/>
    <col min="8108" max="8108" width="15" style="10" customWidth="1"/>
    <col min="8109" max="8110" width="12.42578125" style="10" customWidth="1"/>
    <col min="8111" max="8112" width="17.5703125" style="10" customWidth="1"/>
    <col min="8113" max="8113" width="7.28515625" style="10" customWidth="1"/>
    <col min="8114" max="8114" width="21.42578125" style="10" customWidth="1"/>
    <col min="8115" max="8115" width="17.5703125" style="10" customWidth="1"/>
    <col min="8116" max="8116" width="20.140625" style="10" customWidth="1"/>
    <col min="8117" max="8117" width="16.28515625" style="10" customWidth="1"/>
    <col min="8118" max="8118" width="17.5703125" style="10" customWidth="1"/>
    <col min="8119" max="8119" width="6" style="10" customWidth="1"/>
    <col min="8120" max="8121" width="18.85546875" style="10" customWidth="1"/>
    <col min="8122" max="8123" width="20.140625" style="10" customWidth="1"/>
    <col min="8124" max="8124" width="6" style="10" customWidth="1"/>
    <col min="8125" max="8125" width="12.42578125" style="10" customWidth="1"/>
    <col min="8126" max="8126" width="18.85546875" style="10" customWidth="1"/>
    <col min="8127" max="8128" width="15" style="10" customWidth="1"/>
    <col min="8129" max="8129" width="7.28515625" style="10" customWidth="1"/>
    <col min="8130" max="8130" width="11.140625" style="10" customWidth="1"/>
    <col min="8131" max="8131" width="13.7109375" style="10" customWidth="1"/>
    <col min="8132" max="8132" width="18.85546875" style="10" customWidth="1"/>
    <col min="8133" max="8133" width="17.5703125" style="10" customWidth="1"/>
    <col min="8134" max="8134" width="25.28515625" style="10" customWidth="1"/>
    <col min="8135" max="8135" width="20.140625" style="10" customWidth="1"/>
    <col min="8136" max="8136" width="15" style="10" customWidth="1"/>
    <col min="8137" max="8137" width="17.5703125" style="10" customWidth="1"/>
    <col min="8138" max="8138" width="16.28515625" style="10" customWidth="1"/>
    <col min="8139" max="8140" width="15" style="10" customWidth="1"/>
    <col min="8141" max="8141" width="17.5703125" style="10" customWidth="1"/>
    <col min="8142" max="8142" width="20.140625" style="10" customWidth="1"/>
    <col min="8143" max="8143" width="16.28515625" style="10" customWidth="1"/>
    <col min="8144" max="8145" width="25.28515625" style="10" customWidth="1"/>
    <col min="8146" max="8146" width="18.85546875" style="10" customWidth="1"/>
    <col min="8147" max="8148" width="20.140625" style="10" customWidth="1"/>
    <col min="8149" max="8149" width="11.140625" style="10" customWidth="1"/>
    <col min="8150" max="8150" width="29.140625" style="10" customWidth="1"/>
    <col min="8151" max="8151" width="34.28515625" style="10" customWidth="1"/>
    <col min="8152" max="8153" width="9.85546875" style="10" customWidth="1"/>
    <col min="8154" max="8154" width="17.5703125" style="10" customWidth="1"/>
    <col min="8155" max="8155" width="18.85546875" style="10" customWidth="1"/>
    <col min="8156" max="8156" width="9.85546875" style="10" customWidth="1"/>
    <col min="8157" max="8158" width="6" style="10" customWidth="1"/>
    <col min="8159" max="8159" width="13.7109375" style="10" customWidth="1"/>
    <col min="8160" max="8161" width="15" style="10" customWidth="1"/>
    <col min="8162" max="8162" width="17.5703125" style="10" customWidth="1"/>
    <col min="8163" max="8163" width="9.85546875" style="10" customWidth="1"/>
    <col min="8164" max="8164" width="7.28515625" style="10" customWidth="1"/>
    <col min="8165" max="8165" width="6" style="10" customWidth="1"/>
    <col min="8166" max="8171" width="17.5703125" style="10" customWidth="1"/>
    <col min="8172" max="8314" width="20.140625" style="10" customWidth="1"/>
    <col min="8315" max="8354" width="12.42578125" style="10" customWidth="1"/>
    <col min="8355" max="8355" width="20.140625" style="10" customWidth="1"/>
    <col min="8356" max="8356" width="21.42578125" style="10" customWidth="1"/>
    <col min="8357" max="8357" width="22.7109375" style="10" customWidth="1"/>
    <col min="8358" max="8358" width="13.7109375" style="10" customWidth="1"/>
    <col min="8359" max="8359" width="15" style="10" customWidth="1"/>
    <col min="8360" max="8362" width="17.5703125" style="10" customWidth="1"/>
    <col min="8363" max="8363" width="16.28515625" style="10" customWidth="1"/>
    <col min="8364" max="8364" width="15" style="10" customWidth="1"/>
    <col min="8365" max="8366" width="12.42578125" style="10" customWidth="1"/>
    <col min="8367" max="8368" width="17.5703125" style="10" customWidth="1"/>
    <col min="8369" max="8369" width="7.28515625" style="10" customWidth="1"/>
    <col min="8370" max="8370" width="21.42578125" style="10" customWidth="1"/>
    <col min="8371" max="8371" width="17.5703125" style="10" customWidth="1"/>
    <col min="8372" max="8372" width="20.140625" style="10" customWidth="1"/>
    <col min="8373" max="8373" width="16.28515625" style="10" customWidth="1"/>
    <col min="8374" max="8374" width="17.5703125" style="10" customWidth="1"/>
    <col min="8375" max="8375" width="6" style="10" customWidth="1"/>
    <col min="8376" max="8377" width="18.85546875" style="10" customWidth="1"/>
    <col min="8378" max="8379" width="20.140625" style="10" customWidth="1"/>
    <col min="8380" max="8380" width="6" style="10" customWidth="1"/>
    <col min="8381" max="8381" width="12.42578125" style="10" customWidth="1"/>
    <col min="8382" max="8382" width="18.85546875" style="10" customWidth="1"/>
    <col min="8383" max="8384" width="15" style="10" customWidth="1"/>
    <col min="8385" max="8385" width="7.28515625" style="10" customWidth="1"/>
    <col min="8386" max="8386" width="11.140625" style="10" customWidth="1"/>
    <col min="8387" max="8387" width="13.7109375" style="10" customWidth="1"/>
    <col min="8388" max="8388" width="18.85546875" style="10" customWidth="1"/>
    <col min="8389" max="8389" width="17.5703125" style="10" customWidth="1"/>
    <col min="8390" max="8390" width="25.28515625" style="10" customWidth="1"/>
    <col min="8391" max="8391" width="20.140625" style="10" customWidth="1"/>
    <col min="8392" max="8392" width="15" style="10" customWidth="1"/>
    <col min="8393" max="8393" width="17.5703125" style="10" customWidth="1"/>
    <col min="8394" max="8394" width="16.28515625" style="10" customWidth="1"/>
    <col min="8395" max="8396" width="15" style="10" customWidth="1"/>
    <col min="8397" max="8397" width="17.5703125" style="10" customWidth="1"/>
    <col min="8398" max="8398" width="20.140625" style="10" customWidth="1"/>
    <col min="8399" max="8399" width="16.28515625" style="10" customWidth="1"/>
    <col min="8400" max="8401" width="25.28515625" style="10" customWidth="1"/>
    <col min="8402" max="8402" width="18.85546875" style="10" customWidth="1"/>
    <col min="8403" max="8404" width="20.140625" style="10" customWidth="1"/>
    <col min="8405" max="8405" width="11.140625" style="10" customWidth="1"/>
    <col min="8406" max="8406" width="29.140625" style="10" customWidth="1"/>
    <col min="8407" max="8407" width="34.28515625" style="10" customWidth="1"/>
    <col min="8408" max="8409" width="9.85546875" style="10" customWidth="1"/>
    <col min="8410" max="8410" width="17.5703125" style="10" customWidth="1"/>
    <col min="8411" max="8411" width="18.85546875" style="10" customWidth="1"/>
    <col min="8412" max="8412" width="9.85546875" style="10" customWidth="1"/>
    <col min="8413" max="8414" width="6" style="10" customWidth="1"/>
    <col min="8415" max="8415" width="13.7109375" style="10" customWidth="1"/>
    <col min="8416" max="8417" width="15" style="10" customWidth="1"/>
    <col min="8418" max="8418" width="17.5703125" style="10" customWidth="1"/>
    <col min="8419" max="8419" width="9.85546875" style="10" customWidth="1"/>
    <col min="8420" max="8420" width="7.28515625" style="10" customWidth="1"/>
    <col min="8421" max="8421" width="6" style="10" customWidth="1"/>
    <col min="8422" max="8427" width="17.5703125" style="10" customWidth="1"/>
    <col min="8428" max="8570" width="20.140625" style="10" customWidth="1"/>
    <col min="8571" max="8610" width="12.42578125" style="10" customWidth="1"/>
    <col min="8611" max="8611" width="20.140625" style="10" customWidth="1"/>
    <col min="8612" max="8612" width="21.42578125" style="10" customWidth="1"/>
    <col min="8613" max="8613" width="22.7109375" style="10" customWidth="1"/>
    <col min="8614" max="8614" width="13.7109375" style="10" customWidth="1"/>
    <col min="8615" max="8615" width="15" style="10" customWidth="1"/>
    <col min="8616" max="8618" width="17.5703125" style="10" customWidth="1"/>
    <col min="8619" max="8619" width="16.28515625" style="10" customWidth="1"/>
    <col min="8620" max="8620" width="15" style="10" customWidth="1"/>
    <col min="8621" max="8622" width="12.42578125" style="10" customWidth="1"/>
    <col min="8623" max="8624" width="17.5703125" style="10" customWidth="1"/>
    <col min="8625" max="8625" width="7.28515625" style="10" customWidth="1"/>
    <col min="8626" max="8626" width="21.42578125" style="10" customWidth="1"/>
    <col min="8627" max="8627" width="17.5703125" style="10" customWidth="1"/>
    <col min="8628" max="8628" width="20.140625" style="10" customWidth="1"/>
    <col min="8629" max="8629" width="16.28515625" style="10" customWidth="1"/>
    <col min="8630" max="8630" width="17.5703125" style="10" customWidth="1"/>
    <col min="8631" max="8631" width="6" style="10" customWidth="1"/>
    <col min="8632" max="8633" width="18.85546875" style="10" customWidth="1"/>
    <col min="8634" max="8635" width="20.140625" style="10" customWidth="1"/>
    <col min="8636" max="8636" width="6" style="10" customWidth="1"/>
    <col min="8637" max="8637" width="12.42578125" style="10" customWidth="1"/>
    <col min="8638" max="8638" width="18.85546875" style="10" customWidth="1"/>
    <col min="8639" max="8640" width="15" style="10" customWidth="1"/>
    <col min="8641" max="8641" width="7.28515625" style="10" customWidth="1"/>
    <col min="8642" max="8642" width="11.140625" style="10" customWidth="1"/>
    <col min="8643" max="8643" width="13.7109375" style="10" customWidth="1"/>
    <col min="8644" max="8644" width="18.85546875" style="10" customWidth="1"/>
    <col min="8645" max="8645" width="17.5703125" style="10" customWidth="1"/>
    <col min="8646" max="8646" width="25.28515625" style="10" customWidth="1"/>
    <col min="8647" max="8647" width="20.140625" style="10" customWidth="1"/>
    <col min="8648" max="8648" width="15" style="10" customWidth="1"/>
    <col min="8649" max="8649" width="17.5703125" style="10" customWidth="1"/>
    <col min="8650" max="8650" width="16.28515625" style="10" customWidth="1"/>
    <col min="8651" max="8652" width="15" style="10" customWidth="1"/>
    <col min="8653" max="8653" width="17.5703125" style="10" customWidth="1"/>
    <col min="8654" max="8654" width="20.140625" style="10" customWidth="1"/>
    <col min="8655" max="8655" width="16.28515625" style="10" customWidth="1"/>
    <col min="8656" max="8657" width="25.28515625" style="10" customWidth="1"/>
    <col min="8658" max="8658" width="18.85546875" style="10" customWidth="1"/>
    <col min="8659" max="8660" width="20.140625" style="10" customWidth="1"/>
    <col min="8661" max="8661" width="11.140625" style="10" customWidth="1"/>
    <col min="8662" max="8662" width="29.140625" style="10" customWidth="1"/>
    <col min="8663" max="8663" width="34.28515625" style="10" customWidth="1"/>
    <col min="8664" max="8665" width="9.85546875" style="10" customWidth="1"/>
    <col min="8666" max="8666" width="17.5703125" style="10" customWidth="1"/>
    <col min="8667" max="8667" width="18.85546875" style="10" customWidth="1"/>
    <col min="8668" max="8668" width="9.85546875" style="10" customWidth="1"/>
    <col min="8669" max="8670" width="6" style="10" customWidth="1"/>
    <col min="8671" max="8671" width="13.7109375" style="10" customWidth="1"/>
    <col min="8672" max="8673" width="15" style="10" customWidth="1"/>
    <col min="8674" max="8674" width="17.5703125" style="10" customWidth="1"/>
    <col min="8675" max="8675" width="9.85546875" style="10" customWidth="1"/>
    <col min="8676" max="8676" width="7.28515625" style="10" customWidth="1"/>
    <col min="8677" max="8677" width="6" style="10" customWidth="1"/>
    <col min="8678" max="8683" width="17.5703125" style="10" customWidth="1"/>
    <col min="8684" max="8826" width="20.140625" style="10" customWidth="1"/>
    <col min="8827" max="8866" width="12.42578125" style="10" customWidth="1"/>
    <col min="8867" max="8867" width="20.140625" style="10" customWidth="1"/>
    <col min="8868" max="8868" width="21.42578125" style="10" customWidth="1"/>
    <col min="8869" max="8869" width="22.7109375" style="10" customWidth="1"/>
    <col min="8870" max="8870" width="13.7109375" style="10" customWidth="1"/>
    <col min="8871" max="8871" width="15" style="10" customWidth="1"/>
    <col min="8872" max="8874" width="17.5703125" style="10" customWidth="1"/>
    <col min="8875" max="8875" width="16.28515625" style="10" customWidth="1"/>
    <col min="8876" max="8876" width="15" style="10" customWidth="1"/>
    <col min="8877" max="8878" width="12.42578125" style="10" customWidth="1"/>
    <col min="8879" max="8880" width="17.5703125" style="10" customWidth="1"/>
    <col min="8881" max="8881" width="7.28515625" style="10" customWidth="1"/>
    <col min="8882" max="8882" width="21.42578125" style="10" customWidth="1"/>
    <col min="8883" max="8883" width="17.5703125" style="10" customWidth="1"/>
    <col min="8884" max="8884" width="20.140625" style="10" customWidth="1"/>
    <col min="8885" max="8885" width="16.28515625" style="10" customWidth="1"/>
    <col min="8886" max="8886" width="17.5703125" style="10" customWidth="1"/>
    <col min="8887" max="8887" width="6" style="10" customWidth="1"/>
    <col min="8888" max="8889" width="18.85546875" style="10" customWidth="1"/>
    <col min="8890" max="8891" width="20.140625" style="10" customWidth="1"/>
    <col min="8892" max="8892" width="6" style="10" customWidth="1"/>
    <col min="8893" max="8893" width="12.42578125" style="10" customWidth="1"/>
    <col min="8894" max="8894" width="18.85546875" style="10" customWidth="1"/>
    <col min="8895" max="8896" width="15" style="10" customWidth="1"/>
    <col min="8897" max="8897" width="7.28515625" style="10" customWidth="1"/>
    <col min="8898" max="8898" width="11.140625" style="10" customWidth="1"/>
    <col min="8899" max="8899" width="13.7109375" style="10" customWidth="1"/>
    <col min="8900" max="8900" width="18.85546875" style="10" customWidth="1"/>
    <col min="8901" max="8901" width="17.5703125" style="10" customWidth="1"/>
    <col min="8902" max="8902" width="25.28515625" style="10" customWidth="1"/>
    <col min="8903" max="8903" width="20.140625" style="10" customWidth="1"/>
    <col min="8904" max="8904" width="15" style="10" customWidth="1"/>
    <col min="8905" max="8905" width="17.5703125" style="10" customWidth="1"/>
    <col min="8906" max="8906" width="16.28515625" style="10" customWidth="1"/>
    <col min="8907" max="8908" width="15" style="10" customWidth="1"/>
    <col min="8909" max="8909" width="17.5703125" style="10" customWidth="1"/>
    <col min="8910" max="8910" width="20.140625" style="10" customWidth="1"/>
    <col min="8911" max="8911" width="16.28515625" style="10" customWidth="1"/>
    <col min="8912" max="8913" width="25.28515625" style="10" customWidth="1"/>
    <col min="8914" max="8914" width="18.85546875" style="10" customWidth="1"/>
    <col min="8915" max="8916" width="20.140625" style="10" customWidth="1"/>
    <col min="8917" max="8917" width="11.140625" style="10" customWidth="1"/>
    <col min="8918" max="8918" width="29.140625" style="10" customWidth="1"/>
    <col min="8919" max="8919" width="34.28515625" style="10" customWidth="1"/>
    <col min="8920" max="8921" width="9.85546875" style="10" customWidth="1"/>
    <col min="8922" max="8922" width="17.5703125" style="10" customWidth="1"/>
    <col min="8923" max="8923" width="18.85546875" style="10" customWidth="1"/>
    <col min="8924" max="8924" width="9.85546875" style="10" customWidth="1"/>
    <col min="8925" max="8926" width="6" style="10" customWidth="1"/>
    <col min="8927" max="8927" width="13.7109375" style="10" customWidth="1"/>
    <col min="8928" max="8929" width="15" style="10" customWidth="1"/>
    <col min="8930" max="8930" width="17.5703125" style="10" customWidth="1"/>
    <col min="8931" max="8931" width="9.85546875" style="10" customWidth="1"/>
    <col min="8932" max="8932" width="7.28515625" style="10" customWidth="1"/>
    <col min="8933" max="8933" width="6" style="10" customWidth="1"/>
    <col min="8934" max="8939" width="17.5703125" style="10" customWidth="1"/>
    <col min="8940" max="9082" width="20.140625" style="10" customWidth="1"/>
    <col min="9083" max="9122" width="12.42578125" style="10" customWidth="1"/>
    <col min="9123" max="9123" width="20.140625" style="10" customWidth="1"/>
    <col min="9124" max="9124" width="21.42578125" style="10" customWidth="1"/>
    <col min="9125" max="9125" width="22.7109375" style="10" customWidth="1"/>
    <col min="9126" max="9126" width="13.7109375" style="10" customWidth="1"/>
    <col min="9127" max="9127" width="15" style="10" customWidth="1"/>
    <col min="9128" max="9130" width="17.5703125" style="10" customWidth="1"/>
    <col min="9131" max="9131" width="16.28515625" style="10" customWidth="1"/>
    <col min="9132" max="9132" width="15" style="10" customWidth="1"/>
    <col min="9133" max="9134" width="12.42578125" style="10" customWidth="1"/>
    <col min="9135" max="9136" width="17.5703125" style="10" customWidth="1"/>
    <col min="9137" max="9137" width="7.28515625" style="10" customWidth="1"/>
    <col min="9138" max="9138" width="21.42578125" style="10" customWidth="1"/>
    <col min="9139" max="9139" width="17.5703125" style="10" customWidth="1"/>
    <col min="9140" max="9140" width="20.140625" style="10" customWidth="1"/>
    <col min="9141" max="9141" width="16.28515625" style="10" customWidth="1"/>
    <col min="9142" max="9142" width="17.5703125" style="10" customWidth="1"/>
    <col min="9143" max="9143" width="6" style="10" customWidth="1"/>
    <col min="9144" max="9145" width="18.85546875" style="10" customWidth="1"/>
    <col min="9146" max="9147" width="20.140625" style="10" customWidth="1"/>
    <col min="9148" max="9148" width="6" style="10" customWidth="1"/>
    <col min="9149" max="9149" width="12.42578125" style="10" customWidth="1"/>
    <col min="9150" max="9150" width="18.85546875" style="10" customWidth="1"/>
    <col min="9151" max="9152" width="15" style="10" customWidth="1"/>
    <col min="9153" max="9153" width="7.28515625" style="10" customWidth="1"/>
    <col min="9154" max="9154" width="11.140625" style="10" customWidth="1"/>
    <col min="9155" max="9155" width="13.7109375" style="10" customWidth="1"/>
    <col min="9156" max="9156" width="18.85546875" style="10" customWidth="1"/>
    <col min="9157" max="9157" width="17.5703125" style="10" customWidth="1"/>
    <col min="9158" max="9158" width="25.28515625" style="10" customWidth="1"/>
    <col min="9159" max="9159" width="20.140625" style="10" customWidth="1"/>
    <col min="9160" max="9160" width="15" style="10" customWidth="1"/>
    <col min="9161" max="9161" width="17.5703125" style="10" customWidth="1"/>
    <col min="9162" max="9162" width="16.28515625" style="10" customWidth="1"/>
    <col min="9163" max="9164" width="15" style="10" customWidth="1"/>
    <col min="9165" max="9165" width="17.5703125" style="10" customWidth="1"/>
    <col min="9166" max="9166" width="20.140625" style="10" customWidth="1"/>
    <col min="9167" max="9167" width="16.28515625" style="10" customWidth="1"/>
    <col min="9168" max="9169" width="25.28515625" style="10" customWidth="1"/>
    <col min="9170" max="9170" width="18.85546875" style="10" customWidth="1"/>
    <col min="9171" max="9172" width="20.140625" style="10" customWidth="1"/>
    <col min="9173" max="9173" width="11.140625" style="10" customWidth="1"/>
    <col min="9174" max="9174" width="29.140625" style="10" customWidth="1"/>
    <col min="9175" max="9175" width="34.28515625" style="10" customWidth="1"/>
    <col min="9176" max="9177" width="9.85546875" style="10" customWidth="1"/>
    <col min="9178" max="9178" width="17.5703125" style="10" customWidth="1"/>
    <col min="9179" max="9179" width="18.85546875" style="10" customWidth="1"/>
    <col min="9180" max="9180" width="9.85546875" style="10" customWidth="1"/>
    <col min="9181" max="9182" width="6" style="10" customWidth="1"/>
    <col min="9183" max="9183" width="13.7109375" style="10" customWidth="1"/>
    <col min="9184" max="9185" width="15" style="10" customWidth="1"/>
    <col min="9186" max="9186" width="17.5703125" style="10" customWidth="1"/>
    <col min="9187" max="9187" width="9.85546875" style="10" customWidth="1"/>
    <col min="9188" max="9188" width="7.28515625" style="10" customWidth="1"/>
    <col min="9189" max="9189" width="6" style="10" customWidth="1"/>
    <col min="9190" max="9195" width="17.5703125" style="10" customWidth="1"/>
    <col min="9196" max="9338" width="20.140625" style="10" customWidth="1"/>
    <col min="9339" max="9378" width="12.42578125" style="10" customWidth="1"/>
    <col min="9379" max="9379" width="20.140625" style="10" customWidth="1"/>
    <col min="9380" max="9380" width="21.42578125" style="10" customWidth="1"/>
    <col min="9381" max="9381" width="22.7109375" style="10" customWidth="1"/>
    <col min="9382" max="9382" width="13.7109375" style="10" customWidth="1"/>
    <col min="9383" max="9383" width="15" style="10" customWidth="1"/>
    <col min="9384" max="9386" width="17.5703125" style="10" customWidth="1"/>
    <col min="9387" max="9387" width="16.28515625" style="10" customWidth="1"/>
    <col min="9388" max="9388" width="15" style="10" customWidth="1"/>
    <col min="9389" max="9390" width="12.42578125" style="10" customWidth="1"/>
    <col min="9391" max="9392" width="17.5703125" style="10" customWidth="1"/>
    <col min="9393" max="9393" width="7.28515625" style="10" customWidth="1"/>
    <col min="9394" max="9394" width="21.42578125" style="10" customWidth="1"/>
    <col min="9395" max="9395" width="17.5703125" style="10" customWidth="1"/>
    <col min="9396" max="9396" width="20.140625" style="10" customWidth="1"/>
    <col min="9397" max="9397" width="16.28515625" style="10" customWidth="1"/>
    <col min="9398" max="9398" width="17.5703125" style="10" customWidth="1"/>
    <col min="9399" max="9399" width="6" style="10" customWidth="1"/>
    <col min="9400" max="9401" width="18.85546875" style="10" customWidth="1"/>
    <col min="9402" max="9403" width="20.140625" style="10" customWidth="1"/>
    <col min="9404" max="9404" width="6" style="10" customWidth="1"/>
    <col min="9405" max="9405" width="12.42578125" style="10" customWidth="1"/>
    <col min="9406" max="9406" width="18.85546875" style="10" customWidth="1"/>
    <col min="9407" max="9408" width="15" style="10" customWidth="1"/>
    <col min="9409" max="9409" width="7.28515625" style="10" customWidth="1"/>
    <col min="9410" max="9410" width="11.140625" style="10" customWidth="1"/>
    <col min="9411" max="9411" width="13.7109375" style="10" customWidth="1"/>
    <col min="9412" max="9412" width="18.85546875" style="10" customWidth="1"/>
    <col min="9413" max="9413" width="17.5703125" style="10" customWidth="1"/>
    <col min="9414" max="9414" width="25.28515625" style="10" customWidth="1"/>
    <col min="9415" max="9415" width="20.140625" style="10" customWidth="1"/>
    <col min="9416" max="9416" width="15" style="10" customWidth="1"/>
    <col min="9417" max="9417" width="17.5703125" style="10" customWidth="1"/>
    <col min="9418" max="9418" width="16.28515625" style="10" customWidth="1"/>
    <col min="9419" max="9420" width="15" style="10" customWidth="1"/>
    <col min="9421" max="9421" width="17.5703125" style="10" customWidth="1"/>
    <col min="9422" max="9422" width="20.140625" style="10" customWidth="1"/>
    <col min="9423" max="9423" width="16.28515625" style="10" customWidth="1"/>
    <col min="9424" max="9425" width="25.28515625" style="10" customWidth="1"/>
    <col min="9426" max="9426" width="18.85546875" style="10" customWidth="1"/>
    <col min="9427" max="9428" width="20.140625" style="10" customWidth="1"/>
    <col min="9429" max="9429" width="11.140625" style="10" customWidth="1"/>
    <col min="9430" max="9430" width="29.140625" style="10" customWidth="1"/>
    <col min="9431" max="9431" width="34.28515625" style="10" customWidth="1"/>
    <col min="9432" max="9433" width="9.85546875" style="10" customWidth="1"/>
    <col min="9434" max="9434" width="17.5703125" style="10" customWidth="1"/>
    <col min="9435" max="9435" width="18.85546875" style="10" customWidth="1"/>
    <col min="9436" max="9436" width="9.85546875" style="10" customWidth="1"/>
    <col min="9437" max="9438" width="6" style="10" customWidth="1"/>
    <col min="9439" max="9439" width="13.7109375" style="10" customWidth="1"/>
    <col min="9440" max="9441" width="15" style="10" customWidth="1"/>
    <col min="9442" max="9442" width="17.5703125" style="10" customWidth="1"/>
    <col min="9443" max="9443" width="9.85546875" style="10" customWidth="1"/>
    <col min="9444" max="9444" width="7.28515625" style="10" customWidth="1"/>
    <col min="9445" max="9445" width="6" style="10" customWidth="1"/>
    <col min="9446" max="9451" width="17.5703125" style="10" customWidth="1"/>
    <col min="9452" max="9594" width="20.140625" style="10" customWidth="1"/>
    <col min="9595" max="9634" width="12.42578125" style="10" customWidth="1"/>
    <col min="9635" max="9635" width="20.140625" style="10" customWidth="1"/>
    <col min="9636" max="9636" width="21.42578125" style="10" customWidth="1"/>
    <col min="9637" max="9637" width="22.7109375" style="10" customWidth="1"/>
    <col min="9638" max="9638" width="13.7109375" style="10" customWidth="1"/>
    <col min="9639" max="9639" width="15" style="10" customWidth="1"/>
    <col min="9640" max="9642" width="17.5703125" style="10" customWidth="1"/>
    <col min="9643" max="9643" width="16.28515625" style="10" customWidth="1"/>
    <col min="9644" max="9644" width="15" style="10" customWidth="1"/>
    <col min="9645" max="9646" width="12.42578125" style="10" customWidth="1"/>
    <col min="9647" max="9648" width="17.5703125" style="10" customWidth="1"/>
    <col min="9649" max="9649" width="7.28515625" style="10" customWidth="1"/>
    <col min="9650" max="9650" width="21.42578125" style="10" customWidth="1"/>
    <col min="9651" max="9651" width="17.5703125" style="10" customWidth="1"/>
    <col min="9652" max="9652" width="20.140625" style="10" customWidth="1"/>
    <col min="9653" max="9653" width="16.28515625" style="10" customWidth="1"/>
    <col min="9654" max="9654" width="17.5703125" style="10" customWidth="1"/>
    <col min="9655" max="9655" width="6" style="10" customWidth="1"/>
    <col min="9656" max="9657" width="18.85546875" style="10" customWidth="1"/>
    <col min="9658" max="9659" width="20.140625" style="10" customWidth="1"/>
    <col min="9660" max="9660" width="6" style="10" customWidth="1"/>
    <col min="9661" max="9661" width="12.42578125" style="10" customWidth="1"/>
    <col min="9662" max="9662" width="18.85546875" style="10" customWidth="1"/>
    <col min="9663" max="9664" width="15" style="10" customWidth="1"/>
    <col min="9665" max="9665" width="7.28515625" style="10" customWidth="1"/>
    <col min="9666" max="9666" width="11.140625" style="10" customWidth="1"/>
    <col min="9667" max="9667" width="13.7109375" style="10" customWidth="1"/>
    <col min="9668" max="9668" width="18.85546875" style="10" customWidth="1"/>
    <col min="9669" max="9669" width="17.5703125" style="10" customWidth="1"/>
    <col min="9670" max="9670" width="25.28515625" style="10" customWidth="1"/>
    <col min="9671" max="9671" width="20.140625" style="10" customWidth="1"/>
    <col min="9672" max="9672" width="15" style="10" customWidth="1"/>
    <col min="9673" max="9673" width="17.5703125" style="10" customWidth="1"/>
    <col min="9674" max="9674" width="16.28515625" style="10" customWidth="1"/>
    <col min="9675" max="9676" width="15" style="10" customWidth="1"/>
    <col min="9677" max="9677" width="17.5703125" style="10" customWidth="1"/>
    <col min="9678" max="9678" width="20.140625" style="10" customWidth="1"/>
    <col min="9679" max="9679" width="16.28515625" style="10" customWidth="1"/>
    <col min="9680" max="9681" width="25.28515625" style="10" customWidth="1"/>
    <col min="9682" max="9682" width="18.85546875" style="10" customWidth="1"/>
    <col min="9683" max="9684" width="20.140625" style="10" customWidth="1"/>
    <col min="9685" max="9685" width="11.140625" style="10" customWidth="1"/>
    <col min="9686" max="9686" width="29.140625" style="10" customWidth="1"/>
    <col min="9687" max="9687" width="34.28515625" style="10" customWidth="1"/>
    <col min="9688" max="9689" width="9.85546875" style="10" customWidth="1"/>
    <col min="9690" max="9690" width="17.5703125" style="10" customWidth="1"/>
    <col min="9691" max="9691" width="18.85546875" style="10" customWidth="1"/>
    <col min="9692" max="9692" width="9.85546875" style="10" customWidth="1"/>
    <col min="9693" max="9694" width="6" style="10" customWidth="1"/>
    <col min="9695" max="9695" width="13.7109375" style="10" customWidth="1"/>
    <col min="9696" max="9697" width="15" style="10" customWidth="1"/>
    <col min="9698" max="9698" width="17.5703125" style="10" customWidth="1"/>
    <col min="9699" max="9699" width="9.85546875" style="10" customWidth="1"/>
    <col min="9700" max="9700" width="7.28515625" style="10" customWidth="1"/>
    <col min="9701" max="9701" width="6" style="10" customWidth="1"/>
    <col min="9702" max="9707" width="17.5703125" style="10" customWidth="1"/>
    <col min="9708" max="9850" width="20.140625" style="10" customWidth="1"/>
    <col min="9851" max="9890" width="12.42578125" style="10" customWidth="1"/>
    <col min="9891" max="9891" width="20.140625" style="10" customWidth="1"/>
    <col min="9892" max="9892" width="21.42578125" style="10" customWidth="1"/>
    <col min="9893" max="9893" width="22.7109375" style="10" customWidth="1"/>
    <col min="9894" max="9894" width="13.7109375" style="10" customWidth="1"/>
    <col min="9895" max="9895" width="15" style="10" customWidth="1"/>
    <col min="9896" max="9898" width="17.5703125" style="10" customWidth="1"/>
    <col min="9899" max="9899" width="16.28515625" style="10" customWidth="1"/>
    <col min="9900" max="9900" width="15" style="10" customWidth="1"/>
    <col min="9901" max="9902" width="12.42578125" style="10" customWidth="1"/>
    <col min="9903" max="9904" width="17.5703125" style="10" customWidth="1"/>
    <col min="9905" max="9905" width="7.28515625" style="10" customWidth="1"/>
    <col min="9906" max="9906" width="21.42578125" style="10" customWidth="1"/>
    <col min="9907" max="9907" width="17.5703125" style="10" customWidth="1"/>
    <col min="9908" max="9908" width="20.140625" style="10" customWidth="1"/>
    <col min="9909" max="9909" width="16.28515625" style="10" customWidth="1"/>
    <col min="9910" max="9910" width="17.5703125" style="10" customWidth="1"/>
    <col min="9911" max="9911" width="6" style="10" customWidth="1"/>
    <col min="9912" max="9913" width="18.85546875" style="10" customWidth="1"/>
    <col min="9914" max="9915" width="20.140625" style="10" customWidth="1"/>
    <col min="9916" max="9916" width="6" style="10" customWidth="1"/>
    <col min="9917" max="9917" width="12.42578125" style="10" customWidth="1"/>
    <col min="9918" max="9918" width="18.85546875" style="10" customWidth="1"/>
    <col min="9919" max="9920" width="15" style="10" customWidth="1"/>
    <col min="9921" max="9921" width="7.28515625" style="10" customWidth="1"/>
    <col min="9922" max="9922" width="11.140625" style="10" customWidth="1"/>
    <col min="9923" max="9923" width="13.7109375" style="10" customWidth="1"/>
    <col min="9924" max="9924" width="18.85546875" style="10" customWidth="1"/>
    <col min="9925" max="9925" width="17.5703125" style="10" customWidth="1"/>
    <col min="9926" max="9926" width="25.28515625" style="10" customWidth="1"/>
    <col min="9927" max="9927" width="20.140625" style="10" customWidth="1"/>
    <col min="9928" max="9928" width="15" style="10" customWidth="1"/>
    <col min="9929" max="9929" width="17.5703125" style="10" customWidth="1"/>
    <col min="9930" max="9930" width="16.28515625" style="10" customWidth="1"/>
    <col min="9931" max="9932" width="15" style="10" customWidth="1"/>
    <col min="9933" max="9933" width="17.5703125" style="10" customWidth="1"/>
    <col min="9934" max="9934" width="20.140625" style="10" customWidth="1"/>
    <col min="9935" max="9935" width="16.28515625" style="10" customWidth="1"/>
    <col min="9936" max="9937" width="25.28515625" style="10" customWidth="1"/>
    <col min="9938" max="9938" width="18.85546875" style="10" customWidth="1"/>
    <col min="9939" max="9940" width="20.140625" style="10" customWidth="1"/>
    <col min="9941" max="9941" width="11.140625" style="10" customWidth="1"/>
    <col min="9942" max="9942" width="29.140625" style="10" customWidth="1"/>
    <col min="9943" max="9943" width="34.28515625" style="10" customWidth="1"/>
    <col min="9944" max="9945" width="9.85546875" style="10" customWidth="1"/>
    <col min="9946" max="9946" width="17.5703125" style="10" customWidth="1"/>
    <col min="9947" max="9947" width="18.85546875" style="10" customWidth="1"/>
    <col min="9948" max="9948" width="9.85546875" style="10" customWidth="1"/>
    <col min="9949" max="9950" width="6" style="10" customWidth="1"/>
    <col min="9951" max="9951" width="13.7109375" style="10" customWidth="1"/>
    <col min="9952" max="9953" width="15" style="10" customWidth="1"/>
    <col min="9954" max="9954" width="17.5703125" style="10" customWidth="1"/>
    <col min="9955" max="9955" width="9.85546875" style="10" customWidth="1"/>
    <col min="9956" max="9956" width="7.28515625" style="10" customWidth="1"/>
    <col min="9957" max="9957" width="6" style="10" customWidth="1"/>
    <col min="9958" max="9963" width="17.5703125" style="10" customWidth="1"/>
    <col min="9964" max="10106" width="20.140625" style="10" customWidth="1"/>
    <col min="10107" max="10146" width="12.42578125" style="10" customWidth="1"/>
    <col min="10147" max="10147" width="20.140625" style="10" customWidth="1"/>
    <col min="10148" max="10148" width="21.42578125" style="10" customWidth="1"/>
    <col min="10149" max="10149" width="22.7109375" style="10" customWidth="1"/>
    <col min="10150" max="10150" width="13.7109375" style="10" customWidth="1"/>
    <col min="10151" max="10151" width="15" style="10" customWidth="1"/>
    <col min="10152" max="10154" width="17.5703125" style="10" customWidth="1"/>
    <col min="10155" max="10155" width="16.28515625" style="10" customWidth="1"/>
    <col min="10156" max="10156" width="15" style="10" customWidth="1"/>
    <col min="10157" max="10158" width="12.42578125" style="10" customWidth="1"/>
    <col min="10159" max="10160" width="17.5703125" style="10" customWidth="1"/>
    <col min="10161" max="10161" width="7.28515625" style="10" customWidth="1"/>
    <col min="10162" max="10162" width="21.42578125" style="10" customWidth="1"/>
    <col min="10163" max="10163" width="17.5703125" style="10" customWidth="1"/>
    <col min="10164" max="10164" width="20.140625" style="10" customWidth="1"/>
    <col min="10165" max="10165" width="16.28515625" style="10" customWidth="1"/>
    <col min="10166" max="10166" width="17.5703125" style="10" customWidth="1"/>
    <col min="10167" max="10167" width="6" style="10" customWidth="1"/>
    <col min="10168" max="10169" width="18.85546875" style="10" customWidth="1"/>
    <col min="10170" max="10171" width="20.140625" style="10" customWidth="1"/>
    <col min="10172" max="10172" width="6" style="10" customWidth="1"/>
    <col min="10173" max="10173" width="12.42578125" style="10" customWidth="1"/>
    <col min="10174" max="10174" width="18.85546875" style="10" customWidth="1"/>
    <col min="10175" max="10176" width="15" style="10" customWidth="1"/>
    <col min="10177" max="10177" width="7.28515625" style="10" customWidth="1"/>
    <col min="10178" max="10178" width="11.140625" style="10" customWidth="1"/>
    <col min="10179" max="10179" width="13.7109375" style="10" customWidth="1"/>
    <col min="10180" max="10180" width="18.85546875" style="10" customWidth="1"/>
    <col min="10181" max="10181" width="17.5703125" style="10" customWidth="1"/>
    <col min="10182" max="10182" width="25.28515625" style="10" customWidth="1"/>
    <col min="10183" max="10183" width="20.140625" style="10" customWidth="1"/>
    <col min="10184" max="10184" width="15" style="10" customWidth="1"/>
    <col min="10185" max="10185" width="17.5703125" style="10" customWidth="1"/>
    <col min="10186" max="10186" width="16.28515625" style="10" customWidth="1"/>
    <col min="10187" max="10188" width="15" style="10" customWidth="1"/>
    <col min="10189" max="10189" width="17.5703125" style="10" customWidth="1"/>
    <col min="10190" max="10190" width="20.140625" style="10" customWidth="1"/>
    <col min="10191" max="10191" width="16.28515625" style="10" customWidth="1"/>
    <col min="10192" max="10193" width="25.28515625" style="10" customWidth="1"/>
    <col min="10194" max="10194" width="18.85546875" style="10" customWidth="1"/>
    <col min="10195" max="10196" width="20.140625" style="10" customWidth="1"/>
    <col min="10197" max="10197" width="11.140625" style="10" customWidth="1"/>
    <col min="10198" max="10198" width="29.140625" style="10" customWidth="1"/>
    <col min="10199" max="10199" width="34.28515625" style="10" customWidth="1"/>
    <col min="10200" max="10201" width="9.85546875" style="10" customWidth="1"/>
    <col min="10202" max="10202" width="17.5703125" style="10" customWidth="1"/>
    <col min="10203" max="10203" width="18.85546875" style="10" customWidth="1"/>
    <col min="10204" max="10204" width="9.85546875" style="10" customWidth="1"/>
    <col min="10205" max="10206" width="6" style="10" customWidth="1"/>
    <col min="10207" max="10207" width="13.7109375" style="10" customWidth="1"/>
    <col min="10208" max="10209" width="15" style="10" customWidth="1"/>
    <col min="10210" max="10210" width="17.5703125" style="10" customWidth="1"/>
    <col min="10211" max="10211" width="9.85546875" style="10" customWidth="1"/>
    <col min="10212" max="10212" width="7.28515625" style="10" customWidth="1"/>
    <col min="10213" max="10213" width="6" style="10" customWidth="1"/>
    <col min="10214" max="10219" width="17.5703125" style="10" customWidth="1"/>
    <col min="10220" max="10362" width="20.140625" style="10" customWidth="1"/>
    <col min="10363" max="10402" width="12.42578125" style="10" customWidth="1"/>
    <col min="10403" max="10403" width="20.140625" style="10" customWidth="1"/>
    <col min="10404" max="10404" width="21.42578125" style="10" customWidth="1"/>
    <col min="10405" max="10405" width="22.7109375" style="10" customWidth="1"/>
    <col min="10406" max="10406" width="13.7109375" style="10" customWidth="1"/>
    <col min="10407" max="10407" width="15" style="10" customWidth="1"/>
    <col min="10408" max="10410" width="17.5703125" style="10" customWidth="1"/>
    <col min="10411" max="10411" width="16.28515625" style="10" customWidth="1"/>
    <col min="10412" max="10412" width="15" style="10" customWidth="1"/>
    <col min="10413" max="10414" width="12.42578125" style="10" customWidth="1"/>
    <col min="10415" max="10416" width="17.5703125" style="10" customWidth="1"/>
    <col min="10417" max="10417" width="7.28515625" style="10" customWidth="1"/>
    <col min="10418" max="10418" width="21.42578125" style="10" customWidth="1"/>
    <col min="10419" max="10419" width="17.5703125" style="10" customWidth="1"/>
    <col min="10420" max="10420" width="20.140625" style="10" customWidth="1"/>
    <col min="10421" max="10421" width="16.28515625" style="10" customWidth="1"/>
    <col min="10422" max="10422" width="17.5703125" style="10" customWidth="1"/>
    <col min="10423" max="10423" width="6" style="10" customWidth="1"/>
    <col min="10424" max="10425" width="18.85546875" style="10" customWidth="1"/>
    <col min="10426" max="10427" width="20.140625" style="10" customWidth="1"/>
    <col min="10428" max="10428" width="6" style="10" customWidth="1"/>
    <col min="10429" max="10429" width="12.42578125" style="10" customWidth="1"/>
    <col min="10430" max="10430" width="18.85546875" style="10" customWidth="1"/>
    <col min="10431" max="10432" width="15" style="10" customWidth="1"/>
    <col min="10433" max="10433" width="7.28515625" style="10" customWidth="1"/>
    <col min="10434" max="10434" width="11.140625" style="10" customWidth="1"/>
    <col min="10435" max="10435" width="13.7109375" style="10" customWidth="1"/>
    <col min="10436" max="10436" width="18.85546875" style="10" customWidth="1"/>
    <col min="10437" max="10437" width="17.5703125" style="10" customWidth="1"/>
    <col min="10438" max="10438" width="25.28515625" style="10" customWidth="1"/>
    <col min="10439" max="10439" width="20.140625" style="10" customWidth="1"/>
    <col min="10440" max="10440" width="15" style="10" customWidth="1"/>
    <col min="10441" max="10441" width="17.5703125" style="10" customWidth="1"/>
    <col min="10442" max="10442" width="16.28515625" style="10" customWidth="1"/>
    <col min="10443" max="10444" width="15" style="10" customWidth="1"/>
    <col min="10445" max="10445" width="17.5703125" style="10" customWidth="1"/>
    <col min="10446" max="10446" width="20.140625" style="10" customWidth="1"/>
    <col min="10447" max="10447" width="16.28515625" style="10" customWidth="1"/>
    <col min="10448" max="10449" width="25.28515625" style="10" customWidth="1"/>
    <col min="10450" max="10450" width="18.85546875" style="10" customWidth="1"/>
    <col min="10451" max="10452" width="20.140625" style="10" customWidth="1"/>
    <col min="10453" max="10453" width="11.140625" style="10" customWidth="1"/>
    <col min="10454" max="10454" width="29.140625" style="10" customWidth="1"/>
    <col min="10455" max="10455" width="34.28515625" style="10" customWidth="1"/>
    <col min="10456" max="10457" width="9.85546875" style="10" customWidth="1"/>
    <col min="10458" max="10458" width="17.5703125" style="10" customWidth="1"/>
    <col min="10459" max="10459" width="18.85546875" style="10" customWidth="1"/>
    <col min="10460" max="10460" width="9.85546875" style="10" customWidth="1"/>
    <col min="10461" max="10462" width="6" style="10" customWidth="1"/>
    <col min="10463" max="10463" width="13.7109375" style="10" customWidth="1"/>
    <col min="10464" max="10465" width="15" style="10" customWidth="1"/>
    <col min="10466" max="10466" width="17.5703125" style="10" customWidth="1"/>
    <col min="10467" max="10467" width="9.85546875" style="10" customWidth="1"/>
    <col min="10468" max="10468" width="7.28515625" style="10" customWidth="1"/>
    <col min="10469" max="10469" width="6" style="10" customWidth="1"/>
    <col min="10470" max="10475" width="17.5703125" style="10" customWidth="1"/>
    <col min="10476" max="10618" width="20.140625" style="10" customWidth="1"/>
    <col min="10619" max="10658" width="12.42578125" style="10" customWidth="1"/>
    <col min="10659" max="10659" width="20.140625" style="10" customWidth="1"/>
    <col min="10660" max="10660" width="21.42578125" style="10" customWidth="1"/>
    <col min="10661" max="10661" width="22.7109375" style="10" customWidth="1"/>
    <col min="10662" max="10662" width="13.7109375" style="10" customWidth="1"/>
    <col min="10663" max="10663" width="15" style="10" customWidth="1"/>
    <col min="10664" max="10666" width="17.5703125" style="10" customWidth="1"/>
    <col min="10667" max="10667" width="16.28515625" style="10" customWidth="1"/>
    <col min="10668" max="10668" width="15" style="10" customWidth="1"/>
    <col min="10669" max="10670" width="12.42578125" style="10" customWidth="1"/>
    <col min="10671" max="10672" width="17.5703125" style="10" customWidth="1"/>
    <col min="10673" max="10673" width="7.28515625" style="10" customWidth="1"/>
    <col min="10674" max="10674" width="21.42578125" style="10" customWidth="1"/>
    <col min="10675" max="10675" width="17.5703125" style="10" customWidth="1"/>
    <col min="10676" max="10676" width="20.140625" style="10" customWidth="1"/>
    <col min="10677" max="10677" width="16.28515625" style="10" customWidth="1"/>
    <col min="10678" max="10678" width="17.5703125" style="10" customWidth="1"/>
    <col min="10679" max="10679" width="6" style="10" customWidth="1"/>
    <col min="10680" max="10681" width="18.85546875" style="10" customWidth="1"/>
    <col min="10682" max="10683" width="20.140625" style="10" customWidth="1"/>
    <col min="10684" max="10684" width="6" style="10" customWidth="1"/>
    <col min="10685" max="10685" width="12.42578125" style="10" customWidth="1"/>
    <col min="10686" max="10686" width="18.85546875" style="10" customWidth="1"/>
    <col min="10687" max="10688" width="15" style="10" customWidth="1"/>
    <col min="10689" max="10689" width="7.28515625" style="10" customWidth="1"/>
    <col min="10690" max="10690" width="11.140625" style="10" customWidth="1"/>
    <col min="10691" max="10691" width="13.7109375" style="10" customWidth="1"/>
    <col min="10692" max="10692" width="18.85546875" style="10" customWidth="1"/>
    <col min="10693" max="10693" width="17.5703125" style="10" customWidth="1"/>
    <col min="10694" max="10694" width="25.28515625" style="10" customWidth="1"/>
    <col min="10695" max="10695" width="20.140625" style="10" customWidth="1"/>
    <col min="10696" max="10696" width="15" style="10" customWidth="1"/>
    <col min="10697" max="10697" width="17.5703125" style="10" customWidth="1"/>
    <col min="10698" max="10698" width="16.28515625" style="10" customWidth="1"/>
    <col min="10699" max="10700" width="15" style="10" customWidth="1"/>
    <col min="10701" max="10701" width="17.5703125" style="10" customWidth="1"/>
    <col min="10702" max="10702" width="20.140625" style="10" customWidth="1"/>
    <col min="10703" max="10703" width="16.28515625" style="10" customWidth="1"/>
    <col min="10704" max="10705" width="25.28515625" style="10" customWidth="1"/>
    <col min="10706" max="10706" width="18.85546875" style="10" customWidth="1"/>
    <col min="10707" max="10708" width="20.140625" style="10" customWidth="1"/>
    <col min="10709" max="10709" width="11.140625" style="10" customWidth="1"/>
    <col min="10710" max="10710" width="29.140625" style="10" customWidth="1"/>
    <col min="10711" max="10711" width="34.28515625" style="10" customWidth="1"/>
    <col min="10712" max="10713" width="9.85546875" style="10" customWidth="1"/>
    <col min="10714" max="10714" width="17.5703125" style="10" customWidth="1"/>
    <col min="10715" max="10715" width="18.85546875" style="10" customWidth="1"/>
    <col min="10716" max="10716" width="9.85546875" style="10" customWidth="1"/>
    <col min="10717" max="10718" width="6" style="10" customWidth="1"/>
    <col min="10719" max="10719" width="13.7109375" style="10" customWidth="1"/>
    <col min="10720" max="10721" width="15" style="10" customWidth="1"/>
    <col min="10722" max="10722" width="17.5703125" style="10" customWidth="1"/>
    <col min="10723" max="10723" width="9.85546875" style="10" customWidth="1"/>
    <col min="10724" max="10724" width="7.28515625" style="10" customWidth="1"/>
    <col min="10725" max="10725" width="6" style="10" customWidth="1"/>
    <col min="10726" max="10731" width="17.5703125" style="10" customWidth="1"/>
    <col min="10732" max="10874" width="20.140625" style="10" customWidth="1"/>
    <col min="10875" max="10914" width="12.42578125" style="10" customWidth="1"/>
    <col min="10915" max="10915" width="20.140625" style="10" customWidth="1"/>
    <col min="10916" max="10916" width="21.42578125" style="10" customWidth="1"/>
    <col min="10917" max="10917" width="22.7109375" style="10" customWidth="1"/>
    <col min="10918" max="10918" width="13.7109375" style="10" customWidth="1"/>
    <col min="10919" max="10919" width="15" style="10" customWidth="1"/>
    <col min="10920" max="10922" width="17.5703125" style="10" customWidth="1"/>
    <col min="10923" max="10923" width="16.28515625" style="10" customWidth="1"/>
    <col min="10924" max="10924" width="15" style="10" customWidth="1"/>
    <col min="10925" max="10926" width="12.42578125" style="10" customWidth="1"/>
    <col min="10927" max="10928" width="17.5703125" style="10" customWidth="1"/>
    <col min="10929" max="10929" width="7.28515625" style="10" customWidth="1"/>
    <col min="10930" max="10930" width="21.42578125" style="10" customWidth="1"/>
    <col min="10931" max="10931" width="17.5703125" style="10" customWidth="1"/>
    <col min="10932" max="10932" width="20.140625" style="10" customWidth="1"/>
    <col min="10933" max="10933" width="16.28515625" style="10" customWidth="1"/>
    <col min="10934" max="10934" width="17.5703125" style="10" customWidth="1"/>
    <col min="10935" max="10935" width="6" style="10" customWidth="1"/>
    <col min="10936" max="10937" width="18.85546875" style="10" customWidth="1"/>
    <col min="10938" max="10939" width="20.140625" style="10" customWidth="1"/>
    <col min="10940" max="10940" width="6" style="10" customWidth="1"/>
    <col min="10941" max="10941" width="12.42578125" style="10" customWidth="1"/>
    <col min="10942" max="10942" width="18.85546875" style="10" customWidth="1"/>
    <col min="10943" max="10944" width="15" style="10" customWidth="1"/>
    <col min="10945" max="10945" width="7.28515625" style="10" customWidth="1"/>
    <col min="10946" max="10946" width="11.140625" style="10" customWidth="1"/>
    <col min="10947" max="10947" width="13.7109375" style="10" customWidth="1"/>
    <col min="10948" max="10948" width="18.85546875" style="10" customWidth="1"/>
    <col min="10949" max="10949" width="17.5703125" style="10" customWidth="1"/>
    <col min="10950" max="10950" width="25.28515625" style="10" customWidth="1"/>
    <col min="10951" max="10951" width="20.140625" style="10" customWidth="1"/>
    <col min="10952" max="10952" width="15" style="10" customWidth="1"/>
    <col min="10953" max="10953" width="17.5703125" style="10" customWidth="1"/>
    <col min="10954" max="10954" width="16.28515625" style="10" customWidth="1"/>
    <col min="10955" max="10956" width="15" style="10" customWidth="1"/>
    <col min="10957" max="10957" width="17.5703125" style="10" customWidth="1"/>
    <col min="10958" max="10958" width="20.140625" style="10" customWidth="1"/>
    <col min="10959" max="10959" width="16.28515625" style="10" customWidth="1"/>
    <col min="10960" max="10961" width="25.28515625" style="10" customWidth="1"/>
    <col min="10962" max="10962" width="18.85546875" style="10" customWidth="1"/>
    <col min="10963" max="10964" width="20.140625" style="10" customWidth="1"/>
    <col min="10965" max="10965" width="11.140625" style="10" customWidth="1"/>
    <col min="10966" max="10966" width="29.140625" style="10" customWidth="1"/>
    <col min="10967" max="10967" width="34.28515625" style="10" customWidth="1"/>
    <col min="10968" max="10969" width="9.85546875" style="10" customWidth="1"/>
    <col min="10970" max="10970" width="17.5703125" style="10" customWidth="1"/>
    <col min="10971" max="10971" width="18.85546875" style="10" customWidth="1"/>
    <col min="10972" max="10972" width="9.85546875" style="10" customWidth="1"/>
    <col min="10973" max="10974" width="6" style="10" customWidth="1"/>
    <col min="10975" max="10975" width="13.7109375" style="10" customWidth="1"/>
    <col min="10976" max="10977" width="15" style="10" customWidth="1"/>
    <col min="10978" max="10978" width="17.5703125" style="10" customWidth="1"/>
    <col min="10979" max="10979" width="9.85546875" style="10" customWidth="1"/>
    <col min="10980" max="10980" width="7.28515625" style="10" customWidth="1"/>
    <col min="10981" max="10981" width="6" style="10" customWidth="1"/>
    <col min="10982" max="10987" width="17.5703125" style="10" customWidth="1"/>
    <col min="10988" max="11130" width="20.140625" style="10" customWidth="1"/>
    <col min="11131" max="11170" width="12.42578125" style="10" customWidth="1"/>
    <col min="11171" max="11171" width="20.140625" style="10" customWidth="1"/>
    <col min="11172" max="11172" width="21.42578125" style="10" customWidth="1"/>
    <col min="11173" max="11173" width="22.7109375" style="10" customWidth="1"/>
    <col min="11174" max="11174" width="13.7109375" style="10" customWidth="1"/>
    <col min="11175" max="11175" width="15" style="10" customWidth="1"/>
    <col min="11176" max="11178" width="17.5703125" style="10" customWidth="1"/>
    <col min="11179" max="11179" width="16.28515625" style="10" customWidth="1"/>
    <col min="11180" max="11180" width="15" style="10" customWidth="1"/>
    <col min="11181" max="11182" width="12.42578125" style="10" customWidth="1"/>
    <col min="11183" max="11184" width="17.5703125" style="10" customWidth="1"/>
    <col min="11185" max="11185" width="7.28515625" style="10" customWidth="1"/>
    <col min="11186" max="11186" width="21.42578125" style="10" customWidth="1"/>
    <col min="11187" max="11187" width="17.5703125" style="10" customWidth="1"/>
    <col min="11188" max="11188" width="20.140625" style="10" customWidth="1"/>
    <col min="11189" max="11189" width="16.28515625" style="10" customWidth="1"/>
    <col min="11190" max="11190" width="17.5703125" style="10" customWidth="1"/>
    <col min="11191" max="11191" width="6" style="10" customWidth="1"/>
    <col min="11192" max="11193" width="18.85546875" style="10" customWidth="1"/>
    <col min="11194" max="11195" width="20.140625" style="10" customWidth="1"/>
    <col min="11196" max="11196" width="6" style="10" customWidth="1"/>
    <col min="11197" max="11197" width="12.42578125" style="10" customWidth="1"/>
    <col min="11198" max="11198" width="18.85546875" style="10" customWidth="1"/>
    <col min="11199" max="11200" width="15" style="10" customWidth="1"/>
    <col min="11201" max="11201" width="7.28515625" style="10" customWidth="1"/>
    <col min="11202" max="11202" width="11.140625" style="10" customWidth="1"/>
    <col min="11203" max="11203" width="13.7109375" style="10" customWidth="1"/>
    <col min="11204" max="11204" width="18.85546875" style="10" customWidth="1"/>
    <col min="11205" max="11205" width="17.5703125" style="10" customWidth="1"/>
    <col min="11206" max="11206" width="25.28515625" style="10" customWidth="1"/>
    <col min="11207" max="11207" width="20.140625" style="10" customWidth="1"/>
    <col min="11208" max="11208" width="15" style="10" customWidth="1"/>
    <col min="11209" max="11209" width="17.5703125" style="10" customWidth="1"/>
    <col min="11210" max="11210" width="16.28515625" style="10" customWidth="1"/>
    <col min="11211" max="11212" width="15" style="10" customWidth="1"/>
    <col min="11213" max="11213" width="17.5703125" style="10" customWidth="1"/>
    <col min="11214" max="11214" width="20.140625" style="10" customWidth="1"/>
    <col min="11215" max="11215" width="16.28515625" style="10" customWidth="1"/>
    <col min="11216" max="11217" width="25.28515625" style="10" customWidth="1"/>
    <col min="11218" max="11218" width="18.85546875" style="10" customWidth="1"/>
    <col min="11219" max="11220" width="20.140625" style="10" customWidth="1"/>
    <col min="11221" max="11221" width="11.140625" style="10" customWidth="1"/>
    <col min="11222" max="11222" width="29.140625" style="10" customWidth="1"/>
    <col min="11223" max="11223" width="34.28515625" style="10" customWidth="1"/>
    <col min="11224" max="11225" width="9.85546875" style="10" customWidth="1"/>
    <col min="11226" max="11226" width="17.5703125" style="10" customWidth="1"/>
    <col min="11227" max="11227" width="18.85546875" style="10" customWidth="1"/>
    <col min="11228" max="11228" width="9.85546875" style="10" customWidth="1"/>
    <col min="11229" max="11230" width="6" style="10" customWidth="1"/>
    <col min="11231" max="11231" width="13.7109375" style="10" customWidth="1"/>
    <col min="11232" max="11233" width="15" style="10" customWidth="1"/>
    <col min="11234" max="11234" width="17.5703125" style="10" customWidth="1"/>
    <col min="11235" max="11235" width="9.85546875" style="10" customWidth="1"/>
    <col min="11236" max="11236" width="7.28515625" style="10" customWidth="1"/>
    <col min="11237" max="11237" width="6" style="10" customWidth="1"/>
    <col min="11238" max="11243" width="17.5703125" style="10" customWidth="1"/>
    <col min="11244" max="11386" width="20.140625" style="10" customWidth="1"/>
    <col min="11387" max="11426" width="12.42578125" style="10" customWidth="1"/>
    <col min="11427" max="11427" width="20.140625" style="10" customWidth="1"/>
    <col min="11428" max="11428" width="21.42578125" style="10" customWidth="1"/>
    <col min="11429" max="11429" width="22.7109375" style="10" customWidth="1"/>
    <col min="11430" max="11430" width="13.7109375" style="10" customWidth="1"/>
    <col min="11431" max="11431" width="15" style="10" customWidth="1"/>
    <col min="11432" max="11434" width="17.5703125" style="10" customWidth="1"/>
    <col min="11435" max="11435" width="16.28515625" style="10" customWidth="1"/>
    <col min="11436" max="11436" width="15" style="10" customWidth="1"/>
    <col min="11437" max="11438" width="12.42578125" style="10" customWidth="1"/>
    <col min="11439" max="11440" width="17.5703125" style="10" customWidth="1"/>
    <col min="11441" max="11441" width="7.28515625" style="10" customWidth="1"/>
    <col min="11442" max="11442" width="21.42578125" style="10" customWidth="1"/>
    <col min="11443" max="11443" width="17.5703125" style="10" customWidth="1"/>
    <col min="11444" max="11444" width="20.140625" style="10" customWidth="1"/>
    <col min="11445" max="11445" width="16.28515625" style="10" customWidth="1"/>
    <col min="11446" max="11446" width="17.5703125" style="10" customWidth="1"/>
    <col min="11447" max="11447" width="6" style="10" customWidth="1"/>
    <col min="11448" max="11449" width="18.85546875" style="10" customWidth="1"/>
    <col min="11450" max="11451" width="20.140625" style="10" customWidth="1"/>
    <col min="11452" max="11452" width="6" style="10" customWidth="1"/>
    <col min="11453" max="11453" width="12.42578125" style="10" customWidth="1"/>
    <col min="11454" max="11454" width="18.85546875" style="10" customWidth="1"/>
    <col min="11455" max="11456" width="15" style="10" customWidth="1"/>
    <col min="11457" max="11457" width="7.28515625" style="10" customWidth="1"/>
    <col min="11458" max="11458" width="11.140625" style="10" customWidth="1"/>
    <col min="11459" max="11459" width="13.7109375" style="10" customWidth="1"/>
    <col min="11460" max="11460" width="18.85546875" style="10" customWidth="1"/>
    <col min="11461" max="11461" width="17.5703125" style="10" customWidth="1"/>
    <col min="11462" max="11462" width="25.28515625" style="10" customWidth="1"/>
    <col min="11463" max="11463" width="20.140625" style="10" customWidth="1"/>
    <col min="11464" max="11464" width="15" style="10" customWidth="1"/>
    <col min="11465" max="11465" width="17.5703125" style="10" customWidth="1"/>
    <col min="11466" max="11466" width="16.28515625" style="10" customWidth="1"/>
    <col min="11467" max="11468" width="15" style="10" customWidth="1"/>
    <col min="11469" max="11469" width="17.5703125" style="10" customWidth="1"/>
    <col min="11470" max="11470" width="20.140625" style="10" customWidth="1"/>
    <col min="11471" max="11471" width="16.28515625" style="10" customWidth="1"/>
    <col min="11472" max="11473" width="25.28515625" style="10" customWidth="1"/>
    <col min="11474" max="11474" width="18.85546875" style="10" customWidth="1"/>
    <col min="11475" max="11476" width="20.140625" style="10" customWidth="1"/>
    <col min="11477" max="11477" width="11.140625" style="10" customWidth="1"/>
    <col min="11478" max="11478" width="29.140625" style="10" customWidth="1"/>
    <col min="11479" max="11479" width="34.28515625" style="10" customWidth="1"/>
    <col min="11480" max="11481" width="9.85546875" style="10" customWidth="1"/>
    <col min="11482" max="11482" width="17.5703125" style="10" customWidth="1"/>
    <col min="11483" max="11483" width="18.85546875" style="10" customWidth="1"/>
    <col min="11484" max="11484" width="9.85546875" style="10" customWidth="1"/>
    <col min="11485" max="11486" width="6" style="10" customWidth="1"/>
    <col min="11487" max="11487" width="13.7109375" style="10" customWidth="1"/>
    <col min="11488" max="11489" width="15" style="10" customWidth="1"/>
    <col min="11490" max="11490" width="17.5703125" style="10" customWidth="1"/>
    <col min="11491" max="11491" width="9.85546875" style="10" customWidth="1"/>
    <col min="11492" max="11492" width="7.28515625" style="10" customWidth="1"/>
    <col min="11493" max="11493" width="6" style="10" customWidth="1"/>
    <col min="11494" max="11499" width="17.5703125" style="10" customWidth="1"/>
    <col min="11500" max="11642" width="20.140625" style="10" customWidth="1"/>
    <col min="11643" max="11682" width="12.42578125" style="10" customWidth="1"/>
    <col min="11683" max="11683" width="20.140625" style="10" customWidth="1"/>
    <col min="11684" max="11684" width="21.42578125" style="10" customWidth="1"/>
    <col min="11685" max="11685" width="22.7109375" style="10" customWidth="1"/>
    <col min="11686" max="11686" width="13.7109375" style="10" customWidth="1"/>
    <col min="11687" max="11687" width="15" style="10" customWidth="1"/>
    <col min="11688" max="11690" width="17.5703125" style="10" customWidth="1"/>
    <col min="11691" max="11691" width="16.28515625" style="10" customWidth="1"/>
    <col min="11692" max="11692" width="15" style="10" customWidth="1"/>
    <col min="11693" max="11694" width="12.42578125" style="10" customWidth="1"/>
    <col min="11695" max="11696" width="17.5703125" style="10" customWidth="1"/>
    <col min="11697" max="11697" width="7.28515625" style="10" customWidth="1"/>
    <col min="11698" max="11698" width="21.42578125" style="10" customWidth="1"/>
    <col min="11699" max="11699" width="17.5703125" style="10" customWidth="1"/>
    <col min="11700" max="11700" width="20.140625" style="10" customWidth="1"/>
    <col min="11701" max="11701" width="16.28515625" style="10" customWidth="1"/>
    <col min="11702" max="11702" width="17.5703125" style="10" customWidth="1"/>
    <col min="11703" max="11703" width="6" style="10" customWidth="1"/>
    <col min="11704" max="11705" width="18.85546875" style="10" customWidth="1"/>
    <col min="11706" max="11707" width="20.140625" style="10" customWidth="1"/>
    <col min="11708" max="11708" width="6" style="10" customWidth="1"/>
    <col min="11709" max="11709" width="12.42578125" style="10" customWidth="1"/>
    <col min="11710" max="11710" width="18.85546875" style="10" customWidth="1"/>
    <col min="11711" max="11712" width="15" style="10" customWidth="1"/>
    <col min="11713" max="11713" width="7.28515625" style="10" customWidth="1"/>
    <col min="11714" max="11714" width="11.140625" style="10" customWidth="1"/>
    <col min="11715" max="11715" width="13.7109375" style="10" customWidth="1"/>
    <col min="11716" max="11716" width="18.85546875" style="10" customWidth="1"/>
    <col min="11717" max="11717" width="17.5703125" style="10" customWidth="1"/>
    <col min="11718" max="11718" width="25.28515625" style="10" customWidth="1"/>
    <col min="11719" max="11719" width="20.140625" style="10" customWidth="1"/>
    <col min="11720" max="11720" width="15" style="10" customWidth="1"/>
    <col min="11721" max="11721" width="17.5703125" style="10" customWidth="1"/>
    <col min="11722" max="11722" width="16.28515625" style="10" customWidth="1"/>
    <col min="11723" max="11724" width="15" style="10" customWidth="1"/>
    <col min="11725" max="11725" width="17.5703125" style="10" customWidth="1"/>
    <col min="11726" max="11726" width="20.140625" style="10" customWidth="1"/>
    <col min="11727" max="11727" width="16.28515625" style="10" customWidth="1"/>
    <col min="11728" max="11729" width="25.28515625" style="10" customWidth="1"/>
    <col min="11730" max="11730" width="18.85546875" style="10" customWidth="1"/>
    <col min="11731" max="11732" width="20.140625" style="10" customWidth="1"/>
    <col min="11733" max="11733" width="11.140625" style="10" customWidth="1"/>
    <col min="11734" max="11734" width="29.140625" style="10" customWidth="1"/>
    <col min="11735" max="11735" width="34.28515625" style="10" customWidth="1"/>
    <col min="11736" max="11737" width="9.85546875" style="10" customWidth="1"/>
    <col min="11738" max="11738" width="17.5703125" style="10" customWidth="1"/>
    <col min="11739" max="11739" width="18.85546875" style="10" customWidth="1"/>
    <col min="11740" max="11740" width="9.85546875" style="10" customWidth="1"/>
    <col min="11741" max="11742" width="6" style="10" customWidth="1"/>
    <col min="11743" max="11743" width="13.7109375" style="10" customWidth="1"/>
    <col min="11744" max="11745" width="15" style="10" customWidth="1"/>
    <col min="11746" max="11746" width="17.5703125" style="10" customWidth="1"/>
    <col min="11747" max="11747" width="9.85546875" style="10" customWidth="1"/>
    <col min="11748" max="11748" width="7.28515625" style="10" customWidth="1"/>
    <col min="11749" max="11749" width="6" style="10" customWidth="1"/>
    <col min="11750" max="11755" width="17.5703125" style="10" customWidth="1"/>
    <col min="11756" max="11898" width="20.140625" style="10" customWidth="1"/>
    <col min="11899" max="11938" width="12.42578125" style="10" customWidth="1"/>
    <col min="11939" max="11939" width="20.140625" style="10" customWidth="1"/>
    <col min="11940" max="11940" width="21.42578125" style="10" customWidth="1"/>
    <col min="11941" max="11941" width="22.7109375" style="10" customWidth="1"/>
    <col min="11942" max="11942" width="13.7109375" style="10" customWidth="1"/>
    <col min="11943" max="11943" width="15" style="10" customWidth="1"/>
    <col min="11944" max="11946" width="17.5703125" style="10" customWidth="1"/>
    <col min="11947" max="11947" width="16.28515625" style="10" customWidth="1"/>
    <col min="11948" max="11948" width="15" style="10" customWidth="1"/>
    <col min="11949" max="11950" width="12.42578125" style="10" customWidth="1"/>
    <col min="11951" max="11952" width="17.5703125" style="10" customWidth="1"/>
    <col min="11953" max="11953" width="7.28515625" style="10" customWidth="1"/>
    <col min="11954" max="11954" width="21.42578125" style="10" customWidth="1"/>
    <col min="11955" max="11955" width="17.5703125" style="10" customWidth="1"/>
    <col min="11956" max="11956" width="20.140625" style="10" customWidth="1"/>
    <col min="11957" max="11957" width="16.28515625" style="10" customWidth="1"/>
    <col min="11958" max="11958" width="17.5703125" style="10" customWidth="1"/>
    <col min="11959" max="11959" width="6" style="10" customWidth="1"/>
    <col min="11960" max="11961" width="18.85546875" style="10" customWidth="1"/>
    <col min="11962" max="11963" width="20.140625" style="10" customWidth="1"/>
    <col min="11964" max="11964" width="6" style="10" customWidth="1"/>
    <col min="11965" max="11965" width="12.42578125" style="10" customWidth="1"/>
    <col min="11966" max="11966" width="18.85546875" style="10" customWidth="1"/>
    <col min="11967" max="11968" width="15" style="10" customWidth="1"/>
    <col min="11969" max="11969" width="7.28515625" style="10" customWidth="1"/>
    <col min="11970" max="11970" width="11.140625" style="10" customWidth="1"/>
    <col min="11971" max="11971" width="13.7109375" style="10" customWidth="1"/>
    <col min="11972" max="11972" width="18.85546875" style="10" customWidth="1"/>
    <col min="11973" max="11973" width="17.5703125" style="10" customWidth="1"/>
    <col min="11974" max="11974" width="25.28515625" style="10" customWidth="1"/>
    <col min="11975" max="11975" width="20.140625" style="10" customWidth="1"/>
    <col min="11976" max="11976" width="15" style="10" customWidth="1"/>
    <col min="11977" max="11977" width="17.5703125" style="10" customWidth="1"/>
    <col min="11978" max="11978" width="16.28515625" style="10" customWidth="1"/>
    <col min="11979" max="11980" width="15" style="10" customWidth="1"/>
    <col min="11981" max="11981" width="17.5703125" style="10" customWidth="1"/>
    <col min="11982" max="11982" width="20.140625" style="10" customWidth="1"/>
    <col min="11983" max="11983" width="16.28515625" style="10" customWidth="1"/>
    <col min="11984" max="11985" width="25.28515625" style="10" customWidth="1"/>
    <col min="11986" max="11986" width="18.85546875" style="10" customWidth="1"/>
    <col min="11987" max="11988" width="20.140625" style="10" customWidth="1"/>
    <col min="11989" max="11989" width="11.140625" style="10" customWidth="1"/>
    <col min="11990" max="11990" width="29.140625" style="10" customWidth="1"/>
    <col min="11991" max="11991" width="34.28515625" style="10" customWidth="1"/>
    <col min="11992" max="11993" width="9.85546875" style="10" customWidth="1"/>
    <col min="11994" max="11994" width="17.5703125" style="10" customWidth="1"/>
    <col min="11995" max="11995" width="18.85546875" style="10" customWidth="1"/>
    <col min="11996" max="11996" width="9.85546875" style="10" customWidth="1"/>
    <col min="11997" max="11998" width="6" style="10" customWidth="1"/>
    <col min="11999" max="11999" width="13.7109375" style="10" customWidth="1"/>
    <col min="12000" max="12001" width="15" style="10" customWidth="1"/>
    <col min="12002" max="12002" width="17.5703125" style="10" customWidth="1"/>
    <col min="12003" max="12003" width="9.85546875" style="10" customWidth="1"/>
    <col min="12004" max="12004" width="7.28515625" style="10" customWidth="1"/>
    <col min="12005" max="12005" width="6" style="10" customWidth="1"/>
    <col min="12006" max="12011" width="17.5703125" style="10" customWidth="1"/>
    <col min="12012" max="12154" width="20.140625" style="10" customWidth="1"/>
    <col min="12155" max="12194" width="12.42578125" style="10" customWidth="1"/>
    <col min="12195" max="12195" width="20.140625" style="10" customWidth="1"/>
    <col min="12196" max="12196" width="21.42578125" style="10" customWidth="1"/>
    <col min="12197" max="12197" width="22.7109375" style="10" customWidth="1"/>
    <col min="12198" max="12198" width="13.7109375" style="10" customWidth="1"/>
    <col min="12199" max="12199" width="15" style="10" customWidth="1"/>
    <col min="12200" max="12202" width="17.5703125" style="10" customWidth="1"/>
    <col min="12203" max="12203" width="16.28515625" style="10" customWidth="1"/>
    <col min="12204" max="12204" width="15" style="10" customWidth="1"/>
    <col min="12205" max="12206" width="12.42578125" style="10" customWidth="1"/>
    <col min="12207" max="12208" width="17.5703125" style="10" customWidth="1"/>
    <col min="12209" max="12209" width="7.28515625" style="10" customWidth="1"/>
    <col min="12210" max="12210" width="21.42578125" style="10" customWidth="1"/>
    <col min="12211" max="12211" width="17.5703125" style="10" customWidth="1"/>
    <col min="12212" max="12212" width="20.140625" style="10" customWidth="1"/>
    <col min="12213" max="12213" width="16.28515625" style="10" customWidth="1"/>
    <col min="12214" max="12214" width="17.5703125" style="10" customWidth="1"/>
    <col min="12215" max="12215" width="6" style="10" customWidth="1"/>
    <col min="12216" max="12217" width="18.85546875" style="10" customWidth="1"/>
    <col min="12218" max="12219" width="20.140625" style="10" customWidth="1"/>
    <col min="12220" max="12220" width="6" style="10" customWidth="1"/>
    <col min="12221" max="12221" width="12.42578125" style="10" customWidth="1"/>
    <col min="12222" max="12222" width="18.85546875" style="10" customWidth="1"/>
    <col min="12223" max="12224" width="15" style="10" customWidth="1"/>
    <col min="12225" max="12225" width="7.28515625" style="10" customWidth="1"/>
    <col min="12226" max="12226" width="11.140625" style="10" customWidth="1"/>
    <col min="12227" max="12227" width="13.7109375" style="10" customWidth="1"/>
    <col min="12228" max="12228" width="18.85546875" style="10" customWidth="1"/>
    <col min="12229" max="12229" width="17.5703125" style="10" customWidth="1"/>
    <col min="12230" max="12230" width="25.28515625" style="10" customWidth="1"/>
    <col min="12231" max="12231" width="20.140625" style="10" customWidth="1"/>
    <col min="12232" max="12232" width="15" style="10" customWidth="1"/>
    <col min="12233" max="12233" width="17.5703125" style="10" customWidth="1"/>
    <col min="12234" max="12234" width="16.28515625" style="10" customWidth="1"/>
    <col min="12235" max="12236" width="15" style="10" customWidth="1"/>
    <col min="12237" max="12237" width="17.5703125" style="10" customWidth="1"/>
    <col min="12238" max="12238" width="20.140625" style="10" customWidth="1"/>
    <col min="12239" max="12239" width="16.28515625" style="10" customWidth="1"/>
    <col min="12240" max="12241" width="25.28515625" style="10" customWidth="1"/>
    <col min="12242" max="12242" width="18.85546875" style="10" customWidth="1"/>
    <col min="12243" max="12244" width="20.140625" style="10" customWidth="1"/>
    <col min="12245" max="12245" width="11.140625" style="10" customWidth="1"/>
    <col min="12246" max="12246" width="29.140625" style="10" customWidth="1"/>
    <col min="12247" max="12247" width="34.28515625" style="10" customWidth="1"/>
    <col min="12248" max="12249" width="9.85546875" style="10" customWidth="1"/>
    <col min="12250" max="12250" width="17.5703125" style="10" customWidth="1"/>
    <col min="12251" max="12251" width="18.85546875" style="10" customWidth="1"/>
    <col min="12252" max="12252" width="9.85546875" style="10" customWidth="1"/>
    <col min="12253" max="12254" width="6" style="10" customWidth="1"/>
    <col min="12255" max="12255" width="13.7109375" style="10" customWidth="1"/>
    <col min="12256" max="12257" width="15" style="10" customWidth="1"/>
    <col min="12258" max="12258" width="17.5703125" style="10" customWidth="1"/>
    <col min="12259" max="12259" width="9.85546875" style="10" customWidth="1"/>
    <col min="12260" max="12260" width="7.28515625" style="10" customWidth="1"/>
    <col min="12261" max="12261" width="6" style="10" customWidth="1"/>
    <col min="12262" max="12267" width="17.5703125" style="10" customWidth="1"/>
    <col min="12268" max="12410" width="20.140625" style="10" customWidth="1"/>
    <col min="12411" max="12450" width="12.42578125" style="10" customWidth="1"/>
    <col min="12451" max="12451" width="20.140625" style="10" customWidth="1"/>
    <col min="12452" max="12452" width="21.42578125" style="10" customWidth="1"/>
    <col min="12453" max="12453" width="22.7109375" style="10" customWidth="1"/>
    <col min="12454" max="12454" width="13.7109375" style="10" customWidth="1"/>
    <col min="12455" max="12455" width="15" style="10" customWidth="1"/>
    <col min="12456" max="12458" width="17.5703125" style="10" customWidth="1"/>
    <col min="12459" max="12459" width="16.28515625" style="10" customWidth="1"/>
    <col min="12460" max="12460" width="15" style="10" customWidth="1"/>
    <col min="12461" max="12462" width="12.42578125" style="10" customWidth="1"/>
    <col min="12463" max="12464" width="17.5703125" style="10" customWidth="1"/>
    <col min="12465" max="12465" width="7.28515625" style="10" customWidth="1"/>
    <col min="12466" max="12466" width="21.42578125" style="10" customWidth="1"/>
    <col min="12467" max="12467" width="17.5703125" style="10" customWidth="1"/>
    <col min="12468" max="12468" width="20.140625" style="10" customWidth="1"/>
    <col min="12469" max="12469" width="16.28515625" style="10" customWidth="1"/>
    <col min="12470" max="12470" width="17.5703125" style="10" customWidth="1"/>
    <col min="12471" max="12471" width="6" style="10" customWidth="1"/>
    <col min="12472" max="12473" width="18.85546875" style="10" customWidth="1"/>
    <col min="12474" max="12475" width="20.140625" style="10" customWidth="1"/>
    <col min="12476" max="12476" width="6" style="10" customWidth="1"/>
    <col min="12477" max="12477" width="12.42578125" style="10" customWidth="1"/>
    <col min="12478" max="12478" width="18.85546875" style="10" customWidth="1"/>
    <col min="12479" max="12480" width="15" style="10" customWidth="1"/>
    <col min="12481" max="12481" width="7.28515625" style="10" customWidth="1"/>
    <col min="12482" max="12482" width="11.140625" style="10" customWidth="1"/>
    <col min="12483" max="12483" width="13.7109375" style="10" customWidth="1"/>
    <col min="12484" max="12484" width="18.85546875" style="10" customWidth="1"/>
    <col min="12485" max="12485" width="17.5703125" style="10" customWidth="1"/>
    <col min="12486" max="12486" width="25.28515625" style="10" customWidth="1"/>
    <col min="12487" max="12487" width="20.140625" style="10" customWidth="1"/>
    <col min="12488" max="12488" width="15" style="10" customWidth="1"/>
    <col min="12489" max="12489" width="17.5703125" style="10" customWidth="1"/>
    <col min="12490" max="12490" width="16.28515625" style="10" customWidth="1"/>
    <col min="12491" max="12492" width="15" style="10" customWidth="1"/>
    <col min="12493" max="12493" width="17.5703125" style="10" customWidth="1"/>
    <col min="12494" max="12494" width="20.140625" style="10" customWidth="1"/>
    <col min="12495" max="12495" width="16.28515625" style="10" customWidth="1"/>
    <col min="12496" max="12497" width="25.28515625" style="10" customWidth="1"/>
    <col min="12498" max="12498" width="18.85546875" style="10" customWidth="1"/>
    <col min="12499" max="12500" width="20.140625" style="10" customWidth="1"/>
    <col min="12501" max="12501" width="11.140625" style="10" customWidth="1"/>
    <col min="12502" max="12502" width="29.140625" style="10" customWidth="1"/>
    <col min="12503" max="12503" width="34.28515625" style="10" customWidth="1"/>
    <col min="12504" max="12505" width="9.85546875" style="10" customWidth="1"/>
    <col min="12506" max="12506" width="17.5703125" style="10" customWidth="1"/>
    <col min="12507" max="12507" width="18.85546875" style="10" customWidth="1"/>
    <col min="12508" max="12508" width="9.85546875" style="10" customWidth="1"/>
    <col min="12509" max="12510" width="6" style="10" customWidth="1"/>
    <col min="12511" max="12511" width="13.7109375" style="10" customWidth="1"/>
    <col min="12512" max="12513" width="15" style="10" customWidth="1"/>
    <col min="12514" max="12514" width="17.5703125" style="10" customWidth="1"/>
    <col min="12515" max="12515" width="9.85546875" style="10" customWidth="1"/>
    <col min="12516" max="12516" width="7.28515625" style="10" customWidth="1"/>
    <col min="12517" max="12517" width="6" style="10" customWidth="1"/>
    <col min="12518" max="12523" width="17.5703125" style="10" customWidth="1"/>
    <col min="12524" max="12666" width="20.140625" style="10" customWidth="1"/>
    <col min="12667" max="12706" width="12.42578125" style="10" customWidth="1"/>
    <col min="12707" max="12707" width="20.140625" style="10" customWidth="1"/>
    <col min="12708" max="12708" width="21.42578125" style="10" customWidth="1"/>
    <col min="12709" max="12709" width="22.7109375" style="10" customWidth="1"/>
    <col min="12710" max="12710" width="13.7109375" style="10" customWidth="1"/>
    <col min="12711" max="12711" width="15" style="10" customWidth="1"/>
    <col min="12712" max="12714" width="17.5703125" style="10" customWidth="1"/>
    <col min="12715" max="12715" width="16.28515625" style="10" customWidth="1"/>
    <col min="12716" max="12716" width="15" style="10" customWidth="1"/>
    <col min="12717" max="12718" width="12.42578125" style="10" customWidth="1"/>
    <col min="12719" max="12720" width="17.5703125" style="10" customWidth="1"/>
    <col min="12721" max="12721" width="7.28515625" style="10" customWidth="1"/>
    <col min="12722" max="12722" width="21.42578125" style="10" customWidth="1"/>
    <col min="12723" max="12723" width="17.5703125" style="10" customWidth="1"/>
    <col min="12724" max="12724" width="20.140625" style="10" customWidth="1"/>
    <col min="12725" max="12725" width="16.28515625" style="10" customWidth="1"/>
    <col min="12726" max="12726" width="17.5703125" style="10" customWidth="1"/>
    <col min="12727" max="12727" width="6" style="10" customWidth="1"/>
    <col min="12728" max="12729" width="18.85546875" style="10" customWidth="1"/>
    <col min="12730" max="12731" width="20.140625" style="10" customWidth="1"/>
    <col min="12732" max="12732" width="6" style="10" customWidth="1"/>
    <col min="12733" max="12733" width="12.42578125" style="10" customWidth="1"/>
    <col min="12734" max="12734" width="18.85546875" style="10" customWidth="1"/>
    <col min="12735" max="12736" width="15" style="10" customWidth="1"/>
    <col min="12737" max="12737" width="7.28515625" style="10" customWidth="1"/>
    <col min="12738" max="12738" width="11.140625" style="10" customWidth="1"/>
    <col min="12739" max="12739" width="13.7109375" style="10" customWidth="1"/>
    <col min="12740" max="12740" width="18.85546875" style="10" customWidth="1"/>
    <col min="12741" max="12741" width="17.5703125" style="10" customWidth="1"/>
    <col min="12742" max="12742" width="25.28515625" style="10" customWidth="1"/>
    <col min="12743" max="12743" width="20.140625" style="10" customWidth="1"/>
    <col min="12744" max="12744" width="15" style="10" customWidth="1"/>
    <col min="12745" max="12745" width="17.5703125" style="10" customWidth="1"/>
    <col min="12746" max="12746" width="16.28515625" style="10" customWidth="1"/>
    <col min="12747" max="12748" width="15" style="10" customWidth="1"/>
    <col min="12749" max="12749" width="17.5703125" style="10" customWidth="1"/>
    <col min="12750" max="12750" width="20.140625" style="10" customWidth="1"/>
    <col min="12751" max="12751" width="16.28515625" style="10" customWidth="1"/>
    <col min="12752" max="12753" width="25.28515625" style="10" customWidth="1"/>
    <col min="12754" max="12754" width="18.85546875" style="10" customWidth="1"/>
    <col min="12755" max="12756" width="20.140625" style="10" customWidth="1"/>
    <col min="12757" max="12757" width="11.140625" style="10" customWidth="1"/>
    <col min="12758" max="12758" width="29.140625" style="10" customWidth="1"/>
    <col min="12759" max="12759" width="34.28515625" style="10" customWidth="1"/>
    <col min="12760" max="12761" width="9.85546875" style="10" customWidth="1"/>
    <col min="12762" max="12762" width="17.5703125" style="10" customWidth="1"/>
    <col min="12763" max="12763" width="18.85546875" style="10" customWidth="1"/>
    <col min="12764" max="12764" width="9.85546875" style="10" customWidth="1"/>
    <col min="12765" max="12766" width="6" style="10" customWidth="1"/>
    <col min="12767" max="12767" width="13.7109375" style="10" customWidth="1"/>
    <col min="12768" max="12769" width="15" style="10" customWidth="1"/>
    <col min="12770" max="12770" width="17.5703125" style="10" customWidth="1"/>
    <col min="12771" max="12771" width="9.85546875" style="10" customWidth="1"/>
    <col min="12772" max="12772" width="7.28515625" style="10" customWidth="1"/>
    <col min="12773" max="12773" width="6" style="10" customWidth="1"/>
    <col min="12774" max="12779" width="17.5703125" style="10" customWidth="1"/>
    <col min="12780" max="12922" width="20.140625" style="10" customWidth="1"/>
    <col min="12923" max="12962" width="12.42578125" style="10" customWidth="1"/>
    <col min="12963" max="12963" width="20.140625" style="10" customWidth="1"/>
    <col min="12964" max="12964" width="21.42578125" style="10" customWidth="1"/>
    <col min="12965" max="12965" width="22.7109375" style="10" customWidth="1"/>
    <col min="12966" max="12966" width="13.7109375" style="10" customWidth="1"/>
    <col min="12967" max="12967" width="15" style="10" customWidth="1"/>
    <col min="12968" max="12970" width="17.5703125" style="10" customWidth="1"/>
    <col min="12971" max="12971" width="16.28515625" style="10" customWidth="1"/>
    <col min="12972" max="12972" width="15" style="10" customWidth="1"/>
    <col min="12973" max="12974" width="12.42578125" style="10" customWidth="1"/>
    <col min="12975" max="12976" width="17.5703125" style="10" customWidth="1"/>
    <col min="12977" max="12977" width="7.28515625" style="10" customWidth="1"/>
    <col min="12978" max="12978" width="21.42578125" style="10" customWidth="1"/>
    <col min="12979" max="12979" width="17.5703125" style="10" customWidth="1"/>
    <col min="12980" max="12980" width="20.140625" style="10" customWidth="1"/>
    <col min="12981" max="12981" width="16.28515625" style="10" customWidth="1"/>
    <col min="12982" max="12982" width="17.5703125" style="10" customWidth="1"/>
    <col min="12983" max="12983" width="6" style="10" customWidth="1"/>
    <col min="12984" max="12985" width="18.85546875" style="10" customWidth="1"/>
    <col min="12986" max="12987" width="20.140625" style="10" customWidth="1"/>
    <col min="12988" max="12988" width="6" style="10" customWidth="1"/>
    <col min="12989" max="12989" width="12.42578125" style="10" customWidth="1"/>
    <col min="12990" max="12990" width="18.85546875" style="10" customWidth="1"/>
    <col min="12991" max="12992" width="15" style="10" customWidth="1"/>
    <col min="12993" max="12993" width="7.28515625" style="10" customWidth="1"/>
    <col min="12994" max="12994" width="11.140625" style="10" customWidth="1"/>
    <col min="12995" max="12995" width="13.7109375" style="10" customWidth="1"/>
    <col min="12996" max="12996" width="18.85546875" style="10" customWidth="1"/>
    <col min="12997" max="12997" width="17.5703125" style="10" customWidth="1"/>
    <col min="12998" max="12998" width="25.28515625" style="10" customWidth="1"/>
    <col min="12999" max="12999" width="20.140625" style="10" customWidth="1"/>
    <col min="13000" max="13000" width="15" style="10" customWidth="1"/>
    <col min="13001" max="13001" width="17.5703125" style="10" customWidth="1"/>
    <col min="13002" max="13002" width="16.28515625" style="10" customWidth="1"/>
    <col min="13003" max="13004" width="15" style="10" customWidth="1"/>
    <col min="13005" max="13005" width="17.5703125" style="10" customWidth="1"/>
    <col min="13006" max="13006" width="20.140625" style="10" customWidth="1"/>
    <col min="13007" max="13007" width="16.28515625" style="10" customWidth="1"/>
    <col min="13008" max="13009" width="25.28515625" style="10" customWidth="1"/>
    <col min="13010" max="13010" width="18.85546875" style="10" customWidth="1"/>
    <col min="13011" max="13012" width="20.140625" style="10" customWidth="1"/>
    <col min="13013" max="13013" width="11.140625" style="10" customWidth="1"/>
    <col min="13014" max="13014" width="29.140625" style="10" customWidth="1"/>
    <col min="13015" max="13015" width="34.28515625" style="10" customWidth="1"/>
    <col min="13016" max="13017" width="9.85546875" style="10" customWidth="1"/>
    <col min="13018" max="13018" width="17.5703125" style="10" customWidth="1"/>
    <col min="13019" max="13019" width="18.85546875" style="10" customWidth="1"/>
    <col min="13020" max="13020" width="9.85546875" style="10" customWidth="1"/>
    <col min="13021" max="13022" width="6" style="10" customWidth="1"/>
    <col min="13023" max="13023" width="13.7109375" style="10" customWidth="1"/>
    <col min="13024" max="13025" width="15" style="10" customWidth="1"/>
    <col min="13026" max="13026" width="17.5703125" style="10" customWidth="1"/>
    <col min="13027" max="13027" width="9.85546875" style="10" customWidth="1"/>
    <col min="13028" max="13028" width="7.28515625" style="10" customWidth="1"/>
    <col min="13029" max="13029" width="6" style="10" customWidth="1"/>
    <col min="13030" max="13035" width="17.5703125" style="10" customWidth="1"/>
    <col min="13036" max="13178" width="20.140625" style="10" customWidth="1"/>
    <col min="13179" max="13218" width="12.42578125" style="10" customWidth="1"/>
    <col min="13219" max="13219" width="20.140625" style="10" customWidth="1"/>
    <col min="13220" max="13220" width="21.42578125" style="10" customWidth="1"/>
    <col min="13221" max="13221" width="22.7109375" style="10" customWidth="1"/>
    <col min="13222" max="13222" width="13.7109375" style="10" customWidth="1"/>
    <col min="13223" max="13223" width="15" style="10" customWidth="1"/>
    <col min="13224" max="13226" width="17.5703125" style="10" customWidth="1"/>
    <col min="13227" max="13227" width="16.28515625" style="10" customWidth="1"/>
    <col min="13228" max="13228" width="15" style="10" customWidth="1"/>
    <col min="13229" max="13230" width="12.42578125" style="10" customWidth="1"/>
    <col min="13231" max="13232" width="17.5703125" style="10" customWidth="1"/>
    <col min="13233" max="13233" width="7.28515625" style="10" customWidth="1"/>
    <col min="13234" max="13234" width="21.42578125" style="10" customWidth="1"/>
    <col min="13235" max="13235" width="17.5703125" style="10" customWidth="1"/>
    <col min="13236" max="13236" width="20.140625" style="10" customWidth="1"/>
    <col min="13237" max="13237" width="16.28515625" style="10" customWidth="1"/>
    <col min="13238" max="13238" width="17.5703125" style="10" customWidth="1"/>
    <col min="13239" max="13239" width="6" style="10" customWidth="1"/>
    <col min="13240" max="13241" width="18.85546875" style="10" customWidth="1"/>
    <col min="13242" max="13243" width="20.140625" style="10" customWidth="1"/>
    <col min="13244" max="13244" width="6" style="10" customWidth="1"/>
    <col min="13245" max="13245" width="12.42578125" style="10" customWidth="1"/>
    <col min="13246" max="13246" width="18.85546875" style="10" customWidth="1"/>
    <col min="13247" max="13248" width="15" style="10" customWidth="1"/>
    <col min="13249" max="13249" width="7.28515625" style="10" customWidth="1"/>
    <col min="13250" max="13250" width="11.140625" style="10" customWidth="1"/>
    <col min="13251" max="13251" width="13.7109375" style="10" customWidth="1"/>
    <col min="13252" max="13252" width="18.85546875" style="10" customWidth="1"/>
    <col min="13253" max="13253" width="17.5703125" style="10" customWidth="1"/>
    <col min="13254" max="13254" width="25.28515625" style="10" customWidth="1"/>
    <col min="13255" max="13255" width="20.140625" style="10" customWidth="1"/>
    <col min="13256" max="13256" width="15" style="10" customWidth="1"/>
    <col min="13257" max="13257" width="17.5703125" style="10" customWidth="1"/>
    <col min="13258" max="13258" width="16.28515625" style="10" customWidth="1"/>
    <col min="13259" max="13260" width="15" style="10" customWidth="1"/>
    <col min="13261" max="13261" width="17.5703125" style="10" customWidth="1"/>
    <col min="13262" max="13262" width="20.140625" style="10" customWidth="1"/>
    <col min="13263" max="13263" width="16.28515625" style="10" customWidth="1"/>
    <col min="13264" max="13265" width="25.28515625" style="10" customWidth="1"/>
    <col min="13266" max="13266" width="18.85546875" style="10" customWidth="1"/>
    <col min="13267" max="13268" width="20.140625" style="10" customWidth="1"/>
    <col min="13269" max="13269" width="11.140625" style="10" customWidth="1"/>
    <col min="13270" max="13270" width="29.140625" style="10" customWidth="1"/>
    <col min="13271" max="13271" width="34.28515625" style="10" customWidth="1"/>
    <col min="13272" max="13273" width="9.85546875" style="10" customWidth="1"/>
    <col min="13274" max="13274" width="17.5703125" style="10" customWidth="1"/>
    <col min="13275" max="13275" width="18.85546875" style="10" customWidth="1"/>
    <col min="13276" max="13276" width="9.85546875" style="10" customWidth="1"/>
    <col min="13277" max="13278" width="6" style="10" customWidth="1"/>
    <col min="13279" max="13279" width="13.7109375" style="10" customWidth="1"/>
    <col min="13280" max="13281" width="15" style="10" customWidth="1"/>
    <col min="13282" max="13282" width="17.5703125" style="10" customWidth="1"/>
    <col min="13283" max="13283" width="9.85546875" style="10" customWidth="1"/>
    <col min="13284" max="13284" width="7.28515625" style="10" customWidth="1"/>
    <col min="13285" max="13285" width="6" style="10" customWidth="1"/>
    <col min="13286" max="13291" width="17.5703125" style="10" customWidth="1"/>
    <col min="13292" max="13434" width="20.140625" style="10" customWidth="1"/>
    <col min="13435" max="13474" width="12.42578125" style="10" customWidth="1"/>
    <col min="13475" max="13475" width="20.140625" style="10" customWidth="1"/>
    <col min="13476" max="13476" width="21.42578125" style="10" customWidth="1"/>
    <col min="13477" max="13477" width="22.7109375" style="10" customWidth="1"/>
    <col min="13478" max="13478" width="13.7109375" style="10" customWidth="1"/>
    <col min="13479" max="13479" width="15" style="10" customWidth="1"/>
    <col min="13480" max="13482" width="17.5703125" style="10" customWidth="1"/>
    <col min="13483" max="13483" width="16.28515625" style="10" customWidth="1"/>
    <col min="13484" max="13484" width="15" style="10" customWidth="1"/>
    <col min="13485" max="13486" width="12.42578125" style="10" customWidth="1"/>
    <col min="13487" max="13488" width="17.5703125" style="10" customWidth="1"/>
    <col min="13489" max="13489" width="7.28515625" style="10" customWidth="1"/>
    <col min="13490" max="13490" width="21.42578125" style="10" customWidth="1"/>
    <col min="13491" max="13491" width="17.5703125" style="10" customWidth="1"/>
    <col min="13492" max="13492" width="20.140625" style="10" customWidth="1"/>
    <col min="13493" max="13493" width="16.28515625" style="10" customWidth="1"/>
    <col min="13494" max="13494" width="17.5703125" style="10" customWidth="1"/>
    <col min="13495" max="13495" width="6" style="10" customWidth="1"/>
    <col min="13496" max="13497" width="18.85546875" style="10" customWidth="1"/>
    <col min="13498" max="13499" width="20.140625" style="10" customWidth="1"/>
    <col min="13500" max="13500" width="6" style="10" customWidth="1"/>
    <col min="13501" max="13501" width="12.42578125" style="10" customWidth="1"/>
    <col min="13502" max="13502" width="18.85546875" style="10" customWidth="1"/>
    <col min="13503" max="13504" width="15" style="10" customWidth="1"/>
    <col min="13505" max="13505" width="7.28515625" style="10" customWidth="1"/>
    <col min="13506" max="13506" width="11.140625" style="10" customWidth="1"/>
    <col min="13507" max="13507" width="13.7109375" style="10" customWidth="1"/>
    <col min="13508" max="13508" width="18.85546875" style="10" customWidth="1"/>
    <col min="13509" max="13509" width="17.5703125" style="10" customWidth="1"/>
    <col min="13510" max="13510" width="25.28515625" style="10" customWidth="1"/>
    <col min="13511" max="13511" width="20.140625" style="10" customWidth="1"/>
    <col min="13512" max="13512" width="15" style="10" customWidth="1"/>
    <col min="13513" max="13513" width="17.5703125" style="10" customWidth="1"/>
    <col min="13514" max="13514" width="16.28515625" style="10" customWidth="1"/>
    <col min="13515" max="13516" width="15" style="10" customWidth="1"/>
    <col min="13517" max="13517" width="17.5703125" style="10" customWidth="1"/>
    <col min="13518" max="13518" width="20.140625" style="10" customWidth="1"/>
    <col min="13519" max="13519" width="16.28515625" style="10" customWidth="1"/>
    <col min="13520" max="13521" width="25.28515625" style="10" customWidth="1"/>
    <col min="13522" max="13522" width="18.85546875" style="10" customWidth="1"/>
    <col min="13523" max="13524" width="20.140625" style="10" customWidth="1"/>
    <col min="13525" max="13525" width="11.140625" style="10" customWidth="1"/>
    <col min="13526" max="13526" width="29.140625" style="10" customWidth="1"/>
    <col min="13527" max="13527" width="34.28515625" style="10" customWidth="1"/>
    <col min="13528" max="13529" width="9.85546875" style="10" customWidth="1"/>
    <col min="13530" max="13530" width="17.5703125" style="10" customWidth="1"/>
    <col min="13531" max="13531" width="18.85546875" style="10" customWidth="1"/>
    <col min="13532" max="13532" width="9.85546875" style="10" customWidth="1"/>
    <col min="13533" max="13534" width="6" style="10" customWidth="1"/>
    <col min="13535" max="13535" width="13.7109375" style="10" customWidth="1"/>
    <col min="13536" max="13537" width="15" style="10" customWidth="1"/>
    <col min="13538" max="13538" width="17.5703125" style="10" customWidth="1"/>
    <col min="13539" max="13539" width="9.85546875" style="10" customWidth="1"/>
    <col min="13540" max="13540" width="7.28515625" style="10" customWidth="1"/>
    <col min="13541" max="13541" width="6" style="10" customWidth="1"/>
    <col min="13542" max="13547" width="17.5703125" style="10" customWidth="1"/>
    <col min="13548" max="13690" width="20.140625" style="10" customWidth="1"/>
    <col min="13691" max="13730" width="12.42578125" style="10" customWidth="1"/>
    <col min="13731" max="13731" width="20.140625" style="10" customWidth="1"/>
    <col min="13732" max="13732" width="21.42578125" style="10" customWidth="1"/>
    <col min="13733" max="13733" width="22.7109375" style="10" customWidth="1"/>
    <col min="13734" max="13734" width="13.7109375" style="10" customWidth="1"/>
    <col min="13735" max="13735" width="15" style="10" customWidth="1"/>
    <col min="13736" max="13738" width="17.5703125" style="10" customWidth="1"/>
    <col min="13739" max="13739" width="16.28515625" style="10" customWidth="1"/>
    <col min="13740" max="13740" width="15" style="10" customWidth="1"/>
    <col min="13741" max="13742" width="12.42578125" style="10" customWidth="1"/>
    <col min="13743" max="13744" width="17.5703125" style="10" customWidth="1"/>
    <col min="13745" max="13745" width="7.28515625" style="10" customWidth="1"/>
    <col min="13746" max="13746" width="21.42578125" style="10" customWidth="1"/>
    <col min="13747" max="13747" width="17.5703125" style="10" customWidth="1"/>
    <col min="13748" max="13748" width="20.140625" style="10" customWidth="1"/>
    <col min="13749" max="13749" width="16.28515625" style="10" customWidth="1"/>
    <col min="13750" max="13750" width="17.5703125" style="10" customWidth="1"/>
    <col min="13751" max="13751" width="6" style="10" customWidth="1"/>
    <col min="13752" max="13753" width="18.85546875" style="10" customWidth="1"/>
    <col min="13754" max="13755" width="20.140625" style="10" customWidth="1"/>
    <col min="13756" max="13756" width="6" style="10" customWidth="1"/>
    <col min="13757" max="13757" width="12.42578125" style="10" customWidth="1"/>
    <col min="13758" max="13758" width="18.85546875" style="10" customWidth="1"/>
    <col min="13759" max="13760" width="15" style="10" customWidth="1"/>
    <col min="13761" max="13761" width="7.28515625" style="10" customWidth="1"/>
    <col min="13762" max="13762" width="11.140625" style="10" customWidth="1"/>
    <col min="13763" max="13763" width="13.7109375" style="10" customWidth="1"/>
    <col min="13764" max="13764" width="18.85546875" style="10" customWidth="1"/>
    <col min="13765" max="13765" width="17.5703125" style="10" customWidth="1"/>
    <col min="13766" max="13766" width="25.28515625" style="10" customWidth="1"/>
    <col min="13767" max="13767" width="20.140625" style="10" customWidth="1"/>
    <col min="13768" max="13768" width="15" style="10" customWidth="1"/>
    <col min="13769" max="13769" width="17.5703125" style="10" customWidth="1"/>
    <col min="13770" max="13770" width="16.28515625" style="10" customWidth="1"/>
    <col min="13771" max="13772" width="15" style="10" customWidth="1"/>
    <col min="13773" max="13773" width="17.5703125" style="10" customWidth="1"/>
    <col min="13774" max="13774" width="20.140625" style="10" customWidth="1"/>
    <col min="13775" max="13775" width="16.28515625" style="10" customWidth="1"/>
    <col min="13776" max="13777" width="25.28515625" style="10" customWidth="1"/>
    <col min="13778" max="13778" width="18.85546875" style="10" customWidth="1"/>
    <col min="13779" max="13780" width="20.140625" style="10" customWidth="1"/>
    <col min="13781" max="13781" width="11.140625" style="10" customWidth="1"/>
    <col min="13782" max="13782" width="29.140625" style="10" customWidth="1"/>
    <col min="13783" max="13783" width="34.28515625" style="10" customWidth="1"/>
    <col min="13784" max="13785" width="9.85546875" style="10" customWidth="1"/>
    <col min="13786" max="13786" width="17.5703125" style="10" customWidth="1"/>
    <col min="13787" max="13787" width="18.85546875" style="10" customWidth="1"/>
    <col min="13788" max="13788" width="9.85546875" style="10" customWidth="1"/>
    <col min="13789" max="13790" width="6" style="10" customWidth="1"/>
    <col min="13791" max="13791" width="13.7109375" style="10" customWidth="1"/>
    <col min="13792" max="13793" width="15" style="10" customWidth="1"/>
    <col min="13794" max="13794" width="17.5703125" style="10" customWidth="1"/>
    <col min="13795" max="13795" width="9.85546875" style="10" customWidth="1"/>
    <col min="13796" max="13796" width="7.28515625" style="10" customWidth="1"/>
    <col min="13797" max="13797" width="6" style="10" customWidth="1"/>
    <col min="13798" max="13803" width="17.5703125" style="10" customWidth="1"/>
    <col min="13804" max="13946" width="20.140625" style="10" customWidth="1"/>
    <col min="13947" max="13986" width="12.42578125" style="10" customWidth="1"/>
    <col min="13987" max="13987" width="20.140625" style="10" customWidth="1"/>
    <col min="13988" max="13988" width="21.42578125" style="10" customWidth="1"/>
    <col min="13989" max="13989" width="22.7109375" style="10" customWidth="1"/>
    <col min="13990" max="13990" width="13.7109375" style="10" customWidth="1"/>
    <col min="13991" max="13991" width="15" style="10" customWidth="1"/>
    <col min="13992" max="13994" width="17.5703125" style="10" customWidth="1"/>
    <col min="13995" max="13995" width="16.28515625" style="10" customWidth="1"/>
    <col min="13996" max="13996" width="15" style="10" customWidth="1"/>
    <col min="13997" max="13998" width="12.42578125" style="10" customWidth="1"/>
    <col min="13999" max="14000" width="17.5703125" style="10" customWidth="1"/>
    <col min="14001" max="14001" width="7.28515625" style="10" customWidth="1"/>
    <col min="14002" max="14002" width="21.42578125" style="10" customWidth="1"/>
    <col min="14003" max="14003" width="17.5703125" style="10" customWidth="1"/>
    <col min="14004" max="14004" width="20.140625" style="10" customWidth="1"/>
    <col min="14005" max="14005" width="16.28515625" style="10" customWidth="1"/>
    <col min="14006" max="14006" width="17.5703125" style="10" customWidth="1"/>
    <col min="14007" max="14007" width="6" style="10" customWidth="1"/>
    <col min="14008" max="14009" width="18.85546875" style="10" customWidth="1"/>
    <col min="14010" max="14011" width="20.140625" style="10" customWidth="1"/>
    <col min="14012" max="14012" width="6" style="10" customWidth="1"/>
    <col min="14013" max="14013" width="12.42578125" style="10" customWidth="1"/>
    <col min="14014" max="14014" width="18.85546875" style="10" customWidth="1"/>
    <col min="14015" max="14016" width="15" style="10" customWidth="1"/>
    <col min="14017" max="14017" width="7.28515625" style="10" customWidth="1"/>
    <col min="14018" max="14018" width="11.140625" style="10" customWidth="1"/>
    <col min="14019" max="14019" width="13.7109375" style="10" customWidth="1"/>
    <col min="14020" max="14020" width="18.85546875" style="10" customWidth="1"/>
    <col min="14021" max="14021" width="17.5703125" style="10" customWidth="1"/>
    <col min="14022" max="14022" width="25.28515625" style="10" customWidth="1"/>
    <col min="14023" max="14023" width="20.140625" style="10" customWidth="1"/>
    <col min="14024" max="14024" width="15" style="10" customWidth="1"/>
    <col min="14025" max="14025" width="17.5703125" style="10" customWidth="1"/>
    <col min="14026" max="14026" width="16.28515625" style="10" customWidth="1"/>
    <col min="14027" max="14028" width="15" style="10" customWidth="1"/>
    <col min="14029" max="14029" width="17.5703125" style="10" customWidth="1"/>
    <col min="14030" max="14030" width="20.140625" style="10" customWidth="1"/>
    <col min="14031" max="14031" width="16.28515625" style="10" customWidth="1"/>
    <col min="14032" max="14033" width="25.28515625" style="10" customWidth="1"/>
    <col min="14034" max="14034" width="18.85546875" style="10" customWidth="1"/>
    <col min="14035" max="14036" width="20.140625" style="10" customWidth="1"/>
    <col min="14037" max="14037" width="11.140625" style="10" customWidth="1"/>
    <col min="14038" max="14038" width="29.140625" style="10" customWidth="1"/>
    <col min="14039" max="14039" width="34.28515625" style="10" customWidth="1"/>
    <col min="14040" max="14041" width="9.85546875" style="10" customWidth="1"/>
    <col min="14042" max="14042" width="17.5703125" style="10" customWidth="1"/>
    <col min="14043" max="14043" width="18.85546875" style="10" customWidth="1"/>
    <col min="14044" max="14044" width="9.85546875" style="10" customWidth="1"/>
    <col min="14045" max="14046" width="6" style="10" customWidth="1"/>
    <col min="14047" max="14047" width="13.7109375" style="10" customWidth="1"/>
    <col min="14048" max="14049" width="15" style="10" customWidth="1"/>
    <col min="14050" max="14050" width="17.5703125" style="10" customWidth="1"/>
    <col min="14051" max="14051" width="9.85546875" style="10" customWidth="1"/>
    <col min="14052" max="14052" width="7.28515625" style="10" customWidth="1"/>
    <col min="14053" max="14053" width="6" style="10" customWidth="1"/>
    <col min="14054" max="14059" width="17.5703125" style="10" customWidth="1"/>
    <col min="14060" max="14202" width="20.140625" style="10" customWidth="1"/>
    <col min="14203" max="14242" width="12.42578125" style="10" customWidth="1"/>
    <col min="14243" max="14243" width="20.140625" style="10" customWidth="1"/>
    <col min="14244" max="14244" width="21.42578125" style="10" customWidth="1"/>
    <col min="14245" max="14245" width="22.7109375" style="10" customWidth="1"/>
    <col min="14246" max="14246" width="13.7109375" style="10" customWidth="1"/>
    <col min="14247" max="14247" width="15" style="10" customWidth="1"/>
    <col min="14248" max="14250" width="17.5703125" style="10" customWidth="1"/>
    <col min="14251" max="14251" width="16.28515625" style="10" customWidth="1"/>
    <col min="14252" max="14252" width="15" style="10" customWidth="1"/>
    <col min="14253" max="14254" width="12.42578125" style="10" customWidth="1"/>
    <col min="14255" max="14256" width="17.5703125" style="10" customWidth="1"/>
    <col min="14257" max="14257" width="7.28515625" style="10" customWidth="1"/>
    <col min="14258" max="14258" width="21.42578125" style="10" customWidth="1"/>
    <col min="14259" max="14259" width="17.5703125" style="10" customWidth="1"/>
    <col min="14260" max="14260" width="20.140625" style="10" customWidth="1"/>
    <col min="14261" max="14261" width="16.28515625" style="10" customWidth="1"/>
    <col min="14262" max="14262" width="17.5703125" style="10" customWidth="1"/>
    <col min="14263" max="14263" width="6" style="10" customWidth="1"/>
    <col min="14264" max="14265" width="18.85546875" style="10" customWidth="1"/>
    <col min="14266" max="14267" width="20.140625" style="10" customWidth="1"/>
    <col min="14268" max="14268" width="6" style="10" customWidth="1"/>
    <col min="14269" max="14269" width="12.42578125" style="10" customWidth="1"/>
    <col min="14270" max="14270" width="18.85546875" style="10" customWidth="1"/>
    <col min="14271" max="14272" width="15" style="10" customWidth="1"/>
    <col min="14273" max="14273" width="7.28515625" style="10" customWidth="1"/>
    <col min="14274" max="14274" width="11.140625" style="10" customWidth="1"/>
    <col min="14275" max="14275" width="13.7109375" style="10" customWidth="1"/>
    <col min="14276" max="14276" width="18.85546875" style="10" customWidth="1"/>
    <col min="14277" max="14277" width="17.5703125" style="10" customWidth="1"/>
    <col min="14278" max="14278" width="25.28515625" style="10" customWidth="1"/>
    <col min="14279" max="14279" width="20.140625" style="10" customWidth="1"/>
    <col min="14280" max="14280" width="15" style="10" customWidth="1"/>
    <col min="14281" max="14281" width="17.5703125" style="10" customWidth="1"/>
    <col min="14282" max="14282" width="16.28515625" style="10" customWidth="1"/>
    <col min="14283" max="14284" width="15" style="10" customWidth="1"/>
    <col min="14285" max="14285" width="17.5703125" style="10" customWidth="1"/>
    <col min="14286" max="14286" width="20.140625" style="10" customWidth="1"/>
    <col min="14287" max="14287" width="16.28515625" style="10" customWidth="1"/>
    <col min="14288" max="14289" width="25.28515625" style="10" customWidth="1"/>
    <col min="14290" max="14290" width="18.85546875" style="10" customWidth="1"/>
    <col min="14291" max="14292" width="20.140625" style="10" customWidth="1"/>
    <col min="14293" max="14293" width="11.140625" style="10" customWidth="1"/>
    <col min="14294" max="14294" width="29.140625" style="10" customWidth="1"/>
    <col min="14295" max="14295" width="34.28515625" style="10" customWidth="1"/>
    <col min="14296" max="14297" width="9.85546875" style="10" customWidth="1"/>
    <col min="14298" max="14298" width="17.5703125" style="10" customWidth="1"/>
    <col min="14299" max="14299" width="18.85546875" style="10" customWidth="1"/>
    <col min="14300" max="14300" width="9.85546875" style="10" customWidth="1"/>
    <col min="14301" max="14302" width="6" style="10" customWidth="1"/>
    <col min="14303" max="14303" width="13.7109375" style="10" customWidth="1"/>
    <col min="14304" max="14305" width="15" style="10" customWidth="1"/>
    <col min="14306" max="14306" width="17.5703125" style="10" customWidth="1"/>
    <col min="14307" max="14307" width="9.85546875" style="10" customWidth="1"/>
    <col min="14308" max="14308" width="7.28515625" style="10" customWidth="1"/>
    <col min="14309" max="14309" width="6" style="10" customWidth="1"/>
    <col min="14310" max="14315" width="17.5703125" style="10" customWidth="1"/>
    <col min="14316" max="14458" width="20.140625" style="10" customWidth="1"/>
    <col min="14459" max="14498" width="12.42578125" style="10" customWidth="1"/>
    <col min="14499" max="14499" width="20.140625" style="10" customWidth="1"/>
    <col min="14500" max="14500" width="21.42578125" style="10" customWidth="1"/>
    <col min="14501" max="14501" width="22.7109375" style="10" customWidth="1"/>
    <col min="14502" max="14502" width="13.7109375" style="10" customWidth="1"/>
    <col min="14503" max="14503" width="15" style="10" customWidth="1"/>
    <col min="14504" max="14506" width="17.5703125" style="10" customWidth="1"/>
    <col min="14507" max="14507" width="16.28515625" style="10" customWidth="1"/>
    <col min="14508" max="14508" width="15" style="10" customWidth="1"/>
    <col min="14509" max="14510" width="12.42578125" style="10" customWidth="1"/>
    <col min="14511" max="14512" width="17.5703125" style="10" customWidth="1"/>
    <col min="14513" max="14513" width="7.28515625" style="10" customWidth="1"/>
    <col min="14514" max="14514" width="21.42578125" style="10" customWidth="1"/>
    <col min="14515" max="14515" width="17.5703125" style="10" customWidth="1"/>
    <col min="14516" max="14516" width="20.140625" style="10" customWidth="1"/>
    <col min="14517" max="14517" width="16.28515625" style="10" customWidth="1"/>
    <col min="14518" max="14518" width="17.5703125" style="10" customWidth="1"/>
    <col min="14519" max="14519" width="6" style="10" customWidth="1"/>
    <col min="14520" max="14521" width="18.85546875" style="10" customWidth="1"/>
    <col min="14522" max="14523" width="20.140625" style="10" customWidth="1"/>
    <col min="14524" max="14524" width="6" style="10" customWidth="1"/>
    <col min="14525" max="14525" width="12.42578125" style="10" customWidth="1"/>
    <col min="14526" max="14526" width="18.85546875" style="10" customWidth="1"/>
    <col min="14527" max="14528" width="15" style="10" customWidth="1"/>
    <col min="14529" max="14529" width="7.28515625" style="10" customWidth="1"/>
    <col min="14530" max="14530" width="11.140625" style="10" customWidth="1"/>
    <col min="14531" max="14531" width="13.7109375" style="10" customWidth="1"/>
    <col min="14532" max="14532" width="18.85546875" style="10" customWidth="1"/>
    <col min="14533" max="14533" width="17.5703125" style="10" customWidth="1"/>
    <col min="14534" max="14534" width="25.28515625" style="10" customWidth="1"/>
    <col min="14535" max="14535" width="20.140625" style="10" customWidth="1"/>
    <col min="14536" max="14536" width="15" style="10" customWidth="1"/>
    <col min="14537" max="14537" width="17.5703125" style="10" customWidth="1"/>
    <col min="14538" max="14538" width="16.28515625" style="10" customWidth="1"/>
    <col min="14539" max="14540" width="15" style="10" customWidth="1"/>
    <col min="14541" max="14541" width="17.5703125" style="10" customWidth="1"/>
    <col min="14542" max="14542" width="20.140625" style="10" customWidth="1"/>
    <col min="14543" max="14543" width="16.28515625" style="10" customWidth="1"/>
    <col min="14544" max="14545" width="25.28515625" style="10" customWidth="1"/>
    <col min="14546" max="14546" width="18.85546875" style="10" customWidth="1"/>
    <col min="14547" max="14548" width="20.140625" style="10" customWidth="1"/>
    <col min="14549" max="14549" width="11.140625" style="10" customWidth="1"/>
    <col min="14550" max="14550" width="29.140625" style="10" customWidth="1"/>
    <col min="14551" max="14551" width="34.28515625" style="10" customWidth="1"/>
    <col min="14552" max="14553" width="9.85546875" style="10" customWidth="1"/>
    <col min="14554" max="14554" width="17.5703125" style="10" customWidth="1"/>
    <col min="14555" max="14555" width="18.85546875" style="10" customWidth="1"/>
    <col min="14556" max="14556" width="9.85546875" style="10" customWidth="1"/>
    <col min="14557" max="14558" width="6" style="10" customWidth="1"/>
    <col min="14559" max="14559" width="13.7109375" style="10" customWidth="1"/>
    <col min="14560" max="14561" width="15" style="10" customWidth="1"/>
    <col min="14562" max="14562" width="17.5703125" style="10" customWidth="1"/>
    <col min="14563" max="14563" width="9.85546875" style="10" customWidth="1"/>
    <col min="14564" max="14564" width="7.28515625" style="10" customWidth="1"/>
    <col min="14565" max="14565" width="6" style="10" customWidth="1"/>
    <col min="14566" max="14571" width="17.5703125" style="10" customWidth="1"/>
    <col min="14572" max="14714" width="20.140625" style="10" customWidth="1"/>
    <col min="14715" max="14754" width="12.42578125" style="10" customWidth="1"/>
    <col min="14755" max="14755" width="20.140625" style="10" customWidth="1"/>
    <col min="14756" max="14756" width="21.42578125" style="10" customWidth="1"/>
    <col min="14757" max="14757" width="22.7109375" style="10" customWidth="1"/>
    <col min="14758" max="14758" width="13.7109375" style="10" customWidth="1"/>
    <col min="14759" max="14759" width="15" style="10" customWidth="1"/>
    <col min="14760" max="14762" width="17.5703125" style="10" customWidth="1"/>
    <col min="14763" max="14763" width="16.28515625" style="10" customWidth="1"/>
    <col min="14764" max="14764" width="15" style="10" customWidth="1"/>
    <col min="14765" max="14766" width="12.42578125" style="10" customWidth="1"/>
    <col min="14767" max="14768" width="17.5703125" style="10" customWidth="1"/>
    <col min="14769" max="14769" width="7.28515625" style="10" customWidth="1"/>
    <col min="14770" max="14770" width="21.42578125" style="10" customWidth="1"/>
    <col min="14771" max="14771" width="17.5703125" style="10" customWidth="1"/>
    <col min="14772" max="14772" width="20.140625" style="10" customWidth="1"/>
    <col min="14773" max="14773" width="16.28515625" style="10" customWidth="1"/>
    <col min="14774" max="14774" width="17.5703125" style="10" customWidth="1"/>
    <col min="14775" max="14775" width="6" style="10" customWidth="1"/>
    <col min="14776" max="14777" width="18.85546875" style="10" customWidth="1"/>
    <col min="14778" max="14779" width="20.140625" style="10" customWidth="1"/>
    <col min="14780" max="14780" width="6" style="10" customWidth="1"/>
    <col min="14781" max="14781" width="12.42578125" style="10" customWidth="1"/>
    <col min="14782" max="14782" width="18.85546875" style="10" customWidth="1"/>
    <col min="14783" max="14784" width="15" style="10" customWidth="1"/>
    <col min="14785" max="14785" width="7.28515625" style="10" customWidth="1"/>
    <col min="14786" max="14786" width="11.140625" style="10" customWidth="1"/>
    <col min="14787" max="14787" width="13.7109375" style="10" customWidth="1"/>
    <col min="14788" max="14788" width="18.85546875" style="10" customWidth="1"/>
    <col min="14789" max="14789" width="17.5703125" style="10" customWidth="1"/>
    <col min="14790" max="14790" width="25.28515625" style="10" customWidth="1"/>
    <col min="14791" max="14791" width="20.140625" style="10" customWidth="1"/>
    <col min="14792" max="14792" width="15" style="10" customWidth="1"/>
    <col min="14793" max="14793" width="17.5703125" style="10" customWidth="1"/>
    <col min="14794" max="14794" width="16.28515625" style="10" customWidth="1"/>
    <col min="14795" max="14796" width="15" style="10" customWidth="1"/>
    <col min="14797" max="14797" width="17.5703125" style="10" customWidth="1"/>
    <col min="14798" max="14798" width="20.140625" style="10" customWidth="1"/>
    <col min="14799" max="14799" width="16.28515625" style="10" customWidth="1"/>
    <col min="14800" max="14801" width="25.28515625" style="10" customWidth="1"/>
    <col min="14802" max="14802" width="18.85546875" style="10" customWidth="1"/>
    <col min="14803" max="14804" width="20.140625" style="10" customWidth="1"/>
    <col min="14805" max="14805" width="11.140625" style="10" customWidth="1"/>
    <col min="14806" max="14806" width="29.140625" style="10" customWidth="1"/>
    <col min="14807" max="14807" width="34.28515625" style="10" customWidth="1"/>
    <col min="14808" max="14809" width="9.85546875" style="10" customWidth="1"/>
    <col min="14810" max="14810" width="17.5703125" style="10" customWidth="1"/>
    <col min="14811" max="14811" width="18.85546875" style="10" customWidth="1"/>
    <col min="14812" max="14812" width="9.85546875" style="10" customWidth="1"/>
    <col min="14813" max="14814" width="6" style="10" customWidth="1"/>
    <col min="14815" max="14815" width="13.7109375" style="10" customWidth="1"/>
    <col min="14816" max="14817" width="15" style="10" customWidth="1"/>
    <col min="14818" max="14818" width="17.5703125" style="10" customWidth="1"/>
    <col min="14819" max="14819" width="9.85546875" style="10" customWidth="1"/>
    <col min="14820" max="14820" width="7.28515625" style="10" customWidth="1"/>
    <col min="14821" max="14821" width="6" style="10" customWidth="1"/>
    <col min="14822" max="14827" width="17.5703125" style="10" customWidth="1"/>
    <col min="14828" max="14970" width="20.140625" style="10" customWidth="1"/>
    <col min="14971" max="15010" width="12.42578125" style="10" customWidth="1"/>
    <col min="15011" max="15011" width="20.140625" style="10" customWidth="1"/>
    <col min="15012" max="15012" width="21.42578125" style="10" customWidth="1"/>
    <col min="15013" max="15013" width="22.7109375" style="10" customWidth="1"/>
    <col min="15014" max="15014" width="13.7109375" style="10" customWidth="1"/>
    <col min="15015" max="15015" width="15" style="10" customWidth="1"/>
    <col min="15016" max="15018" width="17.5703125" style="10" customWidth="1"/>
    <col min="15019" max="15019" width="16.28515625" style="10" customWidth="1"/>
    <col min="15020" max="15020" width="15" style="10" customWidth="1"/>
    <col min="15021" max="15022" width="12.42578125" style="10" customWidth="1"/>
    <col min="15023" max="15024" width="17.5703125" style="10" customWidth="1"/>
    <col min="15025" max="15025" width="7.28515625" style="10" customWidth="1"/>
    <col min="15026" max="15026" width="21.42578125" style="10" customWidth="1"/>
    <col min="15027" max="15027" width="17.5703125" style="10" customWidth="1"/>
    <col min="15028" max="15028" width="20.140625" style="10" customWidth="1"/>
    <col min="15029" max="15029" width="16.28515625" style="10" customWidth="1"/>
    <col min="15030" max="15030" width="17.5703125" style="10" customWidth="1"/>
    <col min="15031" max="15031" width="6" style="10" customWidth="1"/>
    <col min="15032" max="15033" width="18.85546875" style="10" customWidth="1"/>
    <col min="15034" max="15035" width="20.140625" style="10" customWidth="1"/>
    <col min="15036" max="15036" width="6" style="10" customWidth="1"/>
    <col min="15037" max="15037" width="12.42578125" style="10" customWidth="1"/>
    <col min="15038" max="15038" width="18.85546875" style="10" customWidth="1"/>
    <col min="15039" max="15040" width="15" style="10" customWidth="1"/>
    <col min="15041" max="15041" width="7.28515625" style="10" customWidth="1"/>
    <col min="15042" max="15042" width="11.140625" style="10" customWidth="1"/>
    <col min="15043" max="15043" width="13.7109375" style="10" customWidth="1"/>
    <col min="15044" max="15044" width="18.85546875" style="10" customWidth="1"/>
    <col min="15045" max="15045" width="17.5703125" style="10" customWidth="1"/>
    <col min="15046" max="15046" width="25.28515625" style="10" customWidth="1"/>
    <col min="15047" max="15047" width="20.140625" style="10" customWidth="1"/>
    <col min="15048" max="15048" width="15" style="10" customWidth="1"/>
    <col min="15049" max="15049" width="17.5703125" style="10" customWidth="1"/>
    <col min="15050" max="15050" width="16.28515625" style="10" customWidth="1"/>
    <col min="15051" max="15052" width="15" style="10" customWidth="1"/>
    <col min="15053" max="15053" width="17.5703125" style="10" customWidth="1"/>
    <col min="15054" max="15054" width="20.140625" style="10" customWidth="1"/>
    <col min="15055" max="15055" width="16.28515625" style="10" customWidth="1"/>
    <col min="15056" max="15057" width="25.28515625" style="10" customWidth="1"/>
    <col min="15058" max="15058" width="18.85546875" style="10" customWidth="1"/>
    <col min="15059" max="15060" width="20.140625" style="10" customWidth="1"/>
    <col min="15061" max="15061" width="11.140625" style="10" customWidth="1"/>
    <col min="15062" max="15062" width="29.140625" style="10" customWidth="1"/>
    <col min="15063" max="15063" width="34.28515625" style="10" customWidth="1"/>
    <col min="15064" max="15065" width="9.85546875" style="10" customWidth="1"/>
    <col min="15066" max="15066" width="17.5703125" style="10" customWidth="1"/>
    <col min="15067" max="15067" width="18.85546875" style="10" customWidth="1"/>
    <col min="15068" max="15068" width="9.85546875" style="10" customWidth="1"/>
    <col min="15069" max="15070" width="6" style="10" customWidth="1"/>
    <col min="15071" max="15071" width="13.7109375" style="10" customWidth="1"/>
    <col min="15072" max="15073" width="15" style="10" customWidth="1"/>
    <col min="15074" max="15074" width="17.5703125" style="10" customWidth="1"/>
    <col min="15075" max="15075" width="9.85546875" style="10" customWidth="1"/>
    <col min="15076" max="15076" width="7.28515625" style="10" customWidth="1"/>
    <col min="15077" max="15077" width="6" style="10" customWidth="1"/>
    <col min="15078" max="15083" width="17.5703125" style="10" customWidth="1"/>
    <col min="15084" max="15226" width="20.140625" style="10" customWidth="1"/>
    <col min="15227" max="15266" width="12.42578125" style="10" customWidth="1"/>
    <col min="15267" max="15267" width="20.140625" style="10" customWidth="1"/>
    <col min="15268" max="15268" width="21.42578125" style="10" customWidth="1"/>
    <col min="15269" max="15269" width="22.7109375" style="10" customWidth="1"/>
    <col min="15270" max="15270" width="13.7109375" style="10" customWidth="1"/>
    <col min="15271" max="15271" width="15" style="10" customWidth="1"/>
    <col min="15272" max="15274" width="17.5703125" style="10" customWidth="1"/>
    <col min="15275" max="15275" width="16.28515625" style="10" customWidth="1"/>
    <col min="15276" max="15276" width="15" style="10" customWidth="1"/>
    <col min="15277" max="15278" width="12.42578125" style="10" customWidth="1"/>
    <col min="15279" max="15280" width="17.5703125" style="10" customWidth="1"/>
    <col min="15281" max="15281" width="7.28515625" style="10" customWidth="1"/>
    <col min="15282" max="15282" width="21.42578125" style="10" customWidth="1"/>
    <col min="15283" max="15283" width="17.5703125" style="10" customWidth="1"/>
    <col min="15284" max="15284" width="20.140625" style="10" customWidth="1"/>
    <col min="15285" max="15285" width="16.28515625" style="10" customWidth="1"/>
    <col min="15286" max="15286" width="17.5703125" style="10" customWidth="1"/>
    <col min="15287" max="15287" width="6" style="10" customWidth="1"/>
    <col min="15288" max="15289" width="18.85546875" style="10" customWidth="1"/>
    <col min="15290" max="15291" width="20.140625" style="10" customWidth="1"/>
    <col min="15292" max="15292" width="6" style="10" customWidth="1"/>
    <col min="15293" max="15293" width="12.42578125" style="10" customWidth="1"/>
    <col min="15294" max="15294" width="18.85546875" style="10" customWidth="1"/>
    <col min="15295" max="15296" width="15" style="10" customWidth="1"/>
    <col min="15297" max="15297" width="7.28515625" style="10" customWidth="1"/>
    <col min="15298" max="15298" width="11.140625" style="10" customWidth="1"/>
    <col min="15299" max="15299" width="13.7109375" style="10" customWidth="1"/>
    <col min="15300" max="15300" width="18.85546875" style="10" customWidth="1"/>
    <col min="15301" max="15301" width="17.5703125" style="10" customWidth="1"/>
    <col min="15302" max="15302" width="25.28515625" style="10" customWidth="1"/>
    <col min="15303" max="15303" width="20.140625" style="10" customWidth="1"/>
    <col min="15304" max="15304" width="15" style="10" customWidth="1"/>
    <col min="15305" max="15305" width="17.5703125" style="10" customWidth="1"/>
    <col min="15306" max="15306" width="16.28515625" style="10" customWidth="1"/>
    <col min="15307" max="15308" width="15" style="10" customWidth="1"/>
    <col min="15309" max="15309" width="17.5703125" style="10" customWidth="1"/>
    <col min="15310" max="15310" width="20.140625" style="10" customWidth="1"/>
    <col min="15311" max="15311" width="16.28515625" style="10" customWidth="1"/>
    <col min="15312" max="15313" width="25.28515625" style="10" customWidth="1"/>
    <col min="15314" max="15314" width="18.85546875" style="10" customWidth="1"/>
    <col min="15315" max="15316" width="20.140625" style="10" customWidth="1"/>
    <col min="15317" max="15317" width="11.140625" style="10" customWidth="1"/>
    <col min="15318" max="15318" width="29.140625" style="10" customWidth="1"/>
    <col min="15319" max="15319" width="34.28515625" style="10" customWidth="1"/>
    <col min="15320" max="15321" width="9.85546875" style="10" customWidth="1"/>
    <col min="15322" max="15322" width="17.5703125" style="10" customWidth="1"/>
    <col min="15323" max="15323" width="18.85546875" style="10" customWidth="1"/>
    <col min="15324" max="15324" width="9.85546875" style="10" customWidth="1"/>
    <col min="15325" max="15326" width="6" style="10" customWidth="1"/>
    <col min="15327" max="15327" width="13.7109375" style="10" customWidth="1"/>
    <col min="15328" max="15329" width="15" style="10" customWidth="1"/>
    <col min="15330" max="15330" width="17.5703125" style="10" customWidth="1"/>
    <col min="15331" max="15331" width="9.85546875" style="10" customWidth="1"/>
    <col min="15332" max="15332" width="7.28515625" style="10" customWidth="1"/>
    <col min="15333" max="15333" width="6" style="10" customWidth="1"/>
    <col min="15334" max="15339" width="17.5703125" style="10" customWidth="1"/>
    <col min="15340" max="15482" width="20.140625" style="10" customWidth="1"/>
    <col min="15483" max="15522" width="12.42578125" style="10" customWidth="1"/>
    <col min="15523" max="15523" width="20.140625" style="10" customWidth="1"/>
    <col min="15524" max="15524" width="21.42578125" style="10" customWidth="1"/>
    <col min="15525" max="15525" width="22.7109375" style="10" customWidth="1"/>
    <col min="15526" max="15526" width="13.7109375" style="10" customWidth="1"/>
    <col min="15527" max="15527" width="15" style="10" customWidth="1"/>
    <col min="15528" max="15530" width="17.5703125" style="10" customWidth="1"/>
    <col min="15531" max="15531" width="16.28515625" style="10" customWidth="1"/>
    <col min="15532" max="15532" width="15" style="10" customWidth="1"/>
    <col min="15533" max="15534" width="12.42578125" style="10" customWidth="1"/>
    <col min="15535" max="15536" width="17.5703125" style="10" customWidth="1"/>
    <col min="15537" max="15537" width="7.28515625" style="10" customWidth="1"/>
    <col min="15538" max="15538" width="21.42578125" style="10" customWidth="1"/>
    <col min="15539" max="15539" width="17.5703125" style="10" customWidth="1"/>
    <col min="15540" max="15540" width="20.140625" style="10" customWidth="1"/>
    <col min="15541" max="15541" width="16.28515625" style="10" customWidth="1"/>
    <col min="15542" max="15542" width="17.5703125" style="10" customWidth="1"/>
    <col min="15543" max="15543" width="6" style="10" customWidth="1"/>
    <col min="15544" max="15545" width="18.85546875" style="10" customWidth="1"/>
    <col min="15546" max="15547" width="20.140625" style="10" customWidth="1"/>
    <col min="15548" max="15548" width="6" style="10" customWidth="1"/>
    <col min="15549" max="15549" width="12.42578125" style="10" customWidth="1"/>
    <col min="15550" max="15550" width="18.85546875" style="10" customWidth="1"/>
    <col min="15551" max="15552" width="15" style="10" customWidth="1"/>
    <col min="15553" max="15553" width="7.28515625" style="10" customWidth="1"/>
    <col min="15554" max="15554" width="11.140625" style="10" customWidth="1"/>
    <col min="15555" max="15555" width="13.7109375" style="10" customWidth="1"/>
    <col min="15556" max="15556" width="18.85546875" style="10" customWidth="1"/>
    <col min="15557" max="15557" width="17.5703125" style="10" customWidth="1"/>
    <col min="15558" max="15558" width="25.28515625" style="10" customWidth="1"/>
    <col min="15559" max="15559" width="20.140625" style="10" customWidth="1"/>
    <col min="15560" max="15560" width="15" style="10" customWidth="1"/>
    <col min="15561" max="15561" width="17.5703125" style="10" customWidth="1"/>
    <col min="15562" max="15562" width="16.28515625" style="10" customWidth="1"/>
    <col min="15563" max="15564" width="15" style="10" customWidth="1"/>
    <col min="15565" max="15565" width="17.5703125" style="10" customWidth="1"/>
    <col min="15566" max="15566" width="20.140625" style="10" customWidth="1"/>
    <col min="15567" max="15567" width="16.28515625" style="10" customWidth="1"/>
    <col min="15568" max="15569" width="25.28515625" style="10" customWidth="1"/>
    <col min="15570" max="15570" width="18.85546875" style="10" customWidth="1"/>
    <col min="15571" max="15572" width="20.140625" style="10" customWidth="1"/>
    <col min="15573" max="15573" width="11.140625" style="10" customWidth="1"/>
    <col min="15574" max="15574" width="29.140625" style="10" customWidth="1"/>
    <col min="15575" max="15575" width="34.28515625" style="10" customWidth="1"/>
    <col min="15576" max="15577" width="9.85546875" style="10" customWidth="1"/>
    <col min="15578" max="15578" width="17.5703125" style="10" customWidth="1"/>
    <col min="15579" max="15579" width="18.85546875" style="10" customWidth="1"/>
    <col min="15580" max="15580" width="9.85546875" style="10" customWidth="1"/>
    <col min="15581" max="15582" width="6" style="10" customWidth="1"/>
    <col min="15583" max="15583" width="13.7109375" style="10" customWidth="1"/>
    <col min="15584" max="15585" width="15" style="10" customWidth="1"/>
    <col min="15586" max="15586" width="17.5703125" style="10" customWidth="1"/>
    <col min="15587" max="15587" width="9.85546875" style="10" customWidth="1"/>
    <col min="15588" max="15588" width="7.28515625" style="10" customWidth="1"/>
    <col min="15589" max="15589" width="6" style="10" customWidth="1"/>
    <col min="15590" max="15595" width="17.5703125" style="10" customWidth="1"/>
    <col min="15596" max="15738" width="20.140625" style="10" customWidth="1"/>
    <col min="15739" max="15778" width="12.42578125" style="10" customWidth="1"/>
    <col min="15779" max="15779" width="20.140625" style="10" customWidth="1"/>
    <col min="15780" max="15780" width="21.42578125" style="10" customWidth="1"/>
    <col min="15781" max="15781" width="22.7109375" style="10" customWidth="1"/>
    <col min="15782" max="15782" width="13.7109375" style="10" customWidth="1"/>
    <col min="15783" max="15783" width="15" style="10" customWidth="1"/>
    <col min="15784" max="15786" width="17.5703125" style="10" customWidth="1"/>
    <col min="15787" max="15787" width="16.28515625" style="10" customWidth="1"/>
    <col min="15788" max="15788" width="15" style="10" customWidth="1"/>
    <col min="15789" max="15790" width="12.42578125" style="10" customWidth="1"/>
    <col min="15791" max="15792" width="17.5703125" style="10" customWidth="1"/>
    <col min="15793" max="15793" width="7.28515625" style="10" customWidth="1"/>
    <col min="15794" max="15794" width="21.42578125" style="10" customWidth="1"/>
    <col min="15795" max="15795" width="17.5703125" style="10" customWidth="1"/>
    <col min="15796" max="15796" width="20.140625" style="10" customWidth="1"/>
    <col min="15797" max="15797" width="16.28515625" style="10" customWidth="1"/>
    <col min="15798" max="15798" width="17.5703125" style="10" customWidth="1"/>
    <col min="15799" max="15799" width="6" style="10" customWidth="1"/>
    <col min="15800" max="15801" width="18.85546875" style="10" customWidth="1"/>
    <col min="15802" max="15803" width="20.140625" style="10" customWidth="1"/>
    <col min="15804" max="15804" width="6" style="10" customWidth="1"/>
    <col min="15805" max="15805" width="12.42578125" style="10" customWidth="1"/>
    <col min="15806" max="15806" width="18.85546875" style="10" customWidth="1"/>
    <col min="15807" max="15808" width="15" style="10" customWidth="1"/>
    <col min="15809" max="15809" width="7.28515625" style="10" customWidth="1"/>
    <col min="15810" max="15810" width="11.140625" style="10" customWidth="1"/>
    <col min="15811" max="15811" width="13.7109375" style="10" customWidth="1"/>
    <col min="15812" max="15812" width="18.85546875" style="10" customWidth="1"/>
    <col min="15813" max="15813" width="17.5703125" style="10" customWidth="1"/>
    <col min="15814" max="15814" width="25.28515625" style="10" customWidth="1"/>
    <col min="15815" max="15815" width="20.140625" style="10" customWidth="1"/>
    <col min="15816" max="15816" width="15" style="10" customWidth="1"/>
    <col min="15817" max="15817" width="17.5703125" style="10" customWidth="1"/>
    <col min="15818" max="15818" width="16.28515625" style="10" customWidth="1"/>
    <col min="15819" max="15820" width="15" style="10" customWidth="1"/>
    <col min="15821" max="15821" width="17.5703125" style="10" customWidth="1"/>
    <col min="15822" max="15822" width="20.140625" style="10" customWidth="1"/>
    <col min="15823" max="15823" width="16.28515625" style="10" customWidth="1"/>
    <col min="15824" max="15825" width="25.28515625" style="10" customWidth="1"/>
    <col min="15826" max="15826" width="18.85546875" style="10" customWidth="1"/>
    <col min="15827" max="15828" width="20.140625" style="10" customWidth="1"/>
    <col min="15829" max="15829" width="11.140625" style="10" customWidth="1"/>
    <col min="15830" max="15830" width="29.140625" style="10" customWidth="1"/>
    <col min="15831" max="15831" width="34.28515625" style="10" customWidth="1"/>
    <col min="15832" max="15833" width="9.85546875" style="10" customWidth="1"/>
    <col min="15834" max="15834" width="17.5703125" style="10" customWidth="1"/>
    <col min="15835" max="15835" width="18.85546875" style="10" customWidth="1"/>
    <col min="15836" max="15836" width="9.85546875" style="10" customWidth="1"/>
    <col min="15837" max="15838" width="6" style="10" customWidth="1"/>
    <col min="15839" max="15839" width="13.7109375" style="10" customWidth="1"/>
    <col min="15840" max="15841" width="15" style="10" customWidth="1"/>
    <col min="15842" max="15842" width="17.5703125" style="10" customWidth="1"/>
    <col min="15843" max="15843" width="9.85546875" style="10" customWidth="1"/>
    <col min="15844" max="15844" width="7.28515625" style="10" customWidth="1"/>
    <col min="15845" max="15845" width="6" style="10" customWidth="1"/>
    <col min="15846" max="15851" width="17.5703125" style="10" customWidth="1"/>
    <col min="15852" max="15994" width="20.140625" style="10" customWidth="1"/>
    <col min="15995" max="16034" width="12.42578125" style="10" customWidth="1"/>
    <col min="16035" max="16035" width="20.140625" style="10" customWidth="1"/>
    <col min="16036" max="16036" width="21.42578125" style="10" customWidth="1"/>
    <col min="16037" max="16037" width="22.7109375" style="10" customWidth="1"/>
    <col min="16038" max="16038" width="13.7109375" style="10" customWidth="1"/>
    <col min="16039" max="16039" width="15" style="10" customWidth="1"/>
    <col min="16040" max="16042" width="17.5703125" style="10" customWidth="1"/>
    <col min="16043" max="16043" width="16.28515625" style="10" customWidth="1"/>
    <col min="16044" max="16044" width="15" style="10" customWidth="1"/>
    <col min="16045" max="16046" width="12.42578125" style="10" customWidth="1"/>
    <col min="16047" max="16048" width="17.5703125" style="10" customWidth="1"/>
    <col min="16049" max="16049" width="7.28515625" style="10" customWidth="1"/>
    <col min="16050" max="16050" width="21.42578125" style="10" customWidth="1"/>
    <col min="16051" max="16051" width="17.5703125" style="10" customWidth="1"/>
    <col min="16052" max="16052" width="20.140625" style="10" customWidth="1"/>
    <col min="16053" max="16053" width="16.28515625" style="10" customWidth="1"/>
    <col min="16054" max="16054" width="17.5703125" style="10" customWidth="1"/>
    <col min="16055" max="16055" width="6" style="10" customWidth="1"/>
    <col min="16056" max="16057" width="18.85546875" style="10" customWidth="1"/>
    <col min="16058" max="16059" width="20.140625" style="10" customWidth="1"/>
    <col min="16060" max="16060" width="6" style="10" customWidth="1"/>
    <col min="16061" max="16061" width="12.42578125" style="10" customWidth="1"/>
    <col min="16062" max="16062" width="18.85546875" style="10" customWidth="1"/>
    <col min="16063" max="16064" width="15" style="10" customWidth="1"/>
    <col min="16065" max="16065" width="7.28515625" style="10" customWidth="1"/>
    <col min="16066" max="16066" width="11.140625" style="10" customWidth="1"/>
    <col min="16067" max="16067" width="13.7109375" style="10" customWidth="1"/>
    <col min="16068" max="16068" width="18.85546875" style="10" customWidth="1"/>
    <col min="16069" max="16069" width="17.5703125" style="10" customWidth="1"/>
    <col min="16070" max="16070" width="25.28515625" style="10" customWidth="1"/>
    <col min="16071" max="16071" width="20.140625" style="10" customWidth="1"/>
    <col min="16072" max="16072" width="15" style="10" customWidth="1"/>
    <col min="16073" max="16073" width="17.5703125" style="10" customWidth="1"/>
    <col min="16074" max="16074" width="16.28515625" style="10" customWidth="1"/>
    <col min="16075" max="16076" width="15" style="10" customWidth="1"/>
    <col min="16077" max="16077" width="17.5703125" style="10" customWidth="1"/>
    <col min="16078" max="16078" width="20.140625" style="10" customWidth="1"/>
    <col min="16079" max="16079" width="16.28515625" style="10" customWidth="1"/>
    <col min="16080" max="16081" width="25.28515625" style="10" customWidth="1"/>
    <col min="16082" max="16082" width="18.85546875" style="10" customWidth="1"/>
    <col min="16083" max="16084" width="20.140625" style="10" customWidth="1"/>
    <col min="16085" max="16085" width="11.140625" style="10" customWidth="1"/>
    <col min="16086" max="16086" width="29.140625" style="10" customWidth="1"/>
    <col min="16087" max="16087" width="34.28515625" style="10" customWidth="1"/>
    <col min="16088" max="16089" width="9.85546875" style="10" customWidth="1"/>
    <col min="16090" max="16090" width="17.5703125" style="10" customWidth="1"/>
    <col min="16091" max="16091" width="18.85546875" style="10" customWidth="1"/>
    <col min="16092" max="16092" width="9.85546875" style="10" customWidth="1"/>
    <col min="16093" max="16094" width="6" style="10" customWidth="1"/>
    <col min="16095" max="16095" width="13.7109375" style="10" customWidth="1"/>
    <col min="16096" max="16097" width="15" style="10" customWidth="1"/>
    <col min="16098" max="16098" width="17.5703125" style="10" customWidth="1"/>
    <col min="16099" max="16099" width="9.85546875" style="10" customWidth="1"/>
    <col min="16100" max="16100" width="7.28515625" style="10" customWidth="1"/>
    <col min="16101" max="16101" width="6" style="10" customWidth="1"/>
    <col min="16102" max="16107" width="17.5703125" style="10" customWidth="1"/>
    <col min="16108" max="16250" width="20.140625" style="10" customWidth="1"/>
    <col min="16251" max="16384" width="12.42578125" style="10" customWidth="1"/>
  </cols>
  <sheetData>
    <row r="1" spans="1:162" s="67" customFormat="1" ht="15" x14ac:dyDescent="0.2">
      <c r="A1" s="119"/>
      <c r="B1" s="145">
        <f ca="1">WORKDAY(TODAY(),1,$V$160:$V$544)</f>
        <v>45789</v>
      </c>
      <c r="C1" s="64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60"/>
      <c r="S1" s="61"/>
      <c r="T1" s="62"/>
      <c r="U1" s="58"/>
      <c r="V1" s="144" t="s">
        <v>0</v>
      </c>
      <c r="W1" s="64"/>
      <c r="X1" s="58"/>
      <c r="Y1" s="58"/>
      <c r="Z1" s="58"/>
      <c r="AA1" s="144" t="s">
        <v>1</v>
      </c>
      <c r="AB1" s="58"/>
      <c r="AC1" s="58"/>
      <c r="AD1" s="58"/>
      <c r="AE1" s="61"/>
      <c r="AF1" s="58"/>
      <c r="AG1" s="58"/>
      <c r="AH1" s="146" t="s">
        <v>2</v>
      </c>
      <c r="AI1" s="58"/>
      <c r="AJ1" s="58"/>
      <c r="AK1" s="146" t="s">
        <v>3</v>
      </c>
      <c r="AL1" s="64"/>
      <c r="AM1" s="68">
        <v>1</v>
      </c>
      <c r="AN1" s="68">
        <v>2</v>
      </c>
      <c r="AO1" s="68">
        <v>3</v>
      </c>
      <c r="AP1" s="68">
        <v>4</v>
      </c>
      <c r="AQ1" s="68">
        <v>6</v>
      </c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</row>
    <row r="2" spans="1:162" s="67" customFormat="1" ht="15" x14ac:dyDescent="0.2">
      <c r="A2" s="92"/>
      <c r="B2" s="146" t="s">
        <v>100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1"/>
      <c r="T2" s="62"/>
      <c r="U2" s="73"/>
      <c r="V2" s="74"/>
      <c r="W2" s="75"/>
      <c r="X2" s="60"/>
      <c r="Y2" s="73"/>
      <c r="Z2" s="73"/>
      <c r="AA2" s="60"/>
      <c r="AB2" s="60"/>
      <c r="AC2" s="60"/>
      <c r="AD2" s="73"/>
      <c r="AE2" s="76"/>
      <c r="AF2" s="73"/>
      <c r="AG2" s="68"/>
      <c r="AH2" s="148"/>
      <c r="AI2" s="68"/>
      <c r="AJ2" s="68"/>
      <c r="AK2" s="68"/>
      <c r="AL2" s="75"/>
      <c r="AM2" s="75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</row>
    <row r="3" spans="1:162" s="67" customFormat="1" ht="15" x14ac:dyDescent="0.2">
      <c r="A3" s="77"/>
      <c r="B3" s="147" t="s">
        <v>105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1"/>
      <c r="T3" s="62"/>
      <c r="U3" s="73"/>
      <c r="V3" s="74"/>
      <c r="W3" s="75"/>
      <c r="X3" s="60"/>
      <c r="Y3" s="73"/>
      <c r="Z3" s="73"/>
      <c r="AA3" s="60"/>
      <c r="AB3" s="60"/>
      <c r="AC3" s="60"/>
      <c r="AD3" s="73"/>
      <c r="AE3" s="76"/>
      <c r="AF3" s="73"/>
      <c r="AG3" s="68"/>
      <c r="AH3" s="147" t="s">
        <v>5</v>
      </c>
      <c r="AI3" s="68"/>
      <c r="AJ3" s="68"/>
      <c r="AK3" s="146"/>
      <c r="AL3" s="75"/>
      <c r="AM3" s="75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</row>
    <row r="4" spans="1:162" s="67" customFormat="1" ht="13.15" customHeight="1" x14ac:dyDescent="0.2">
      <c r="A4" s="138"/>
      <c r="B4" s="210" t="s">
        <v>101</v>
      </c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1"/>
      <c r="T4" s="62"/>
      <c r="U4" s="73"/>
      <c r="V4" s="73"/>
      <c r="W4" s="75"/>
      <c r="X4" s="60"/>
      <c r="Y4" s="73"/>
      <c r="Z4" s="73"/>
      <c r="AA4" s="60"/>
      <c r="AB4" s="60"/>
      <c r="AC4" s="60"/>
      <c r="AD4" s="73"/>
      <c r="AE4" s="76"/>
      <c r="AF4" s="73"/>
      <c r="AG4" s="68"/>
      <c r="AH4" s="148"/>
      <c r="AI4" s="68"/>
      <c r="AJ4" s="68"/>
      <c r="AK4" s="68"/>
      <c r="AL4" s="75"/>
      <c r="AM4" s="75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</row>
    <row r="5" spans="1:162" s="67" customFormat="1" ht="15" x14ac:dyDescent="0.2">
      <c r="A5" s="140" t="str">
        <f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91"/>
      <c r="X5" s="88"/>
      <c r="Y5" s="88"/>
      <c r="Z5" s="88"/>
      <c r="AA5" s="88"/>
      <c r="AB5" s="88"/>
      <c r="AC5" s="88"/>
      <c r="AD5" s="88"/>
      <c r="AE5" s="88"/>
      <c r="AF5" s="88"/>
      <c r="AG5" s="68"/>
      <c r="AH5" s="147" t="s">
        <v>99</v>
      </c>
      <c r="AI5" s="68"/>
      <c r="AJ5" s="68"/>
      <c r="AK5" s="66"/>
      <c r="AL5" s="75"/>
      <c r="AM5" s="75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</row>
    <row r="6" spans="1:162" s="67" customFormat="1" x14ac:dyDescent="0.15">
      <c r="A6" s="120" t="str">
        <f>IF(A4="Sim",VLOOKUP($B$1,$A$12:$T$4692,18),"")</f>
        <v/>
      </c>
      <c r="B6" s="63">
        <v>1</v>
      </c>
      <c r="C6" s="63">
        <f t="shared" ref="C6:T6" si="0">(B6+1)</f>
        <v>2</v>
      </c>
      <c r="D6" s="63">
        <f t="shared" si="0"/>
        <v>3</v>
      </c>
      <c r="E6" s="93">
        <f t="shared" si="0"/>
        <v>4</v>
      </c>
      <c r="F6" s="63">
        <f t="shared" si="0"/>
        <v>5</v>
      </c>
      <c r="G6" s="63">
        <f t="shared" si="0"/>
        <v>6</v>
      </c>
      <c r="H6" s="63">
        <f t="shared" si="0"/>
        <v>7</v>
      </c>
      <c r="I6" s="63">
        <f t="shared" si="0"/>
        <v>8</v>
      </c>
      <c r="J6" s="63">
        <f t="shared" si="0"/>
        <v>9</v>
      </c>
      <c r="K6" s="63">
        <f t="shared" si="0"/>
        <v>10</v>
      </c>
      <c r="L6" s="63">
        <f t="shared" si="0"/>
        <v>11</v>
      </c>
      <c r="M6" s="63">
        <f t="shared" si="0"/>
        <v>12</v>
      </c>
      <c r="N6" s="63">
        <f t="shared" si="0"/>
        <v>13</v>
      </c>
      <c r="O6" s="63">
        <f t="shared" si="0"/>
        <v>14</v>
      </c>
      <c r="P6" s="63">
        <f t="shared" si="0"/>
        <v>15</v>
      </c>
      <c r="Q6" s="63">
        <f t="shared" si="0"/>
        <v>16</v>
      </c>
      <c r="R6" s="63">
        <f t="shared" si="0"/>
        <v>17</v>
      </c>
      <c r="S6" s="63">
        <f t="shared" si="0"/>
        <v>18</v>
      </c>
      <c r="T6" s="63">
        <f t="shared" si="0"/>
        <v>19</v>
      </c>
      <c r="U6" s="58"/>
      <c r="V6" s="58"/>
      <c r="W6" s="64"/>
      <c r="X6" s="58"/>
      <c r="Y6" s="58"/>
      <c r="Z6" s="58"/>
      <c r="AA6" s="58"/>
      <c r="AB6" s="58"/>
      <c r="AC6" s="58"/>
      <c r="AD6" s="58"/>
      <c r="AE6" s="61"/>
      <c r="AF6" s="58"/>
      <c r="AG6" s="58"/>
      <c r="AH6" s="78"/>
      <c r="AI6" s="58"/>
      <c r="AJ6" s="58"/>
      <c r="AK6" s="58"/>
      <c r="AL6" s="64"/>
      <c r="AM6" s="64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</row>
    <row r="7" spans="1:162" s="67" customFormat="1" ht="12.75" x14ac:dyDescent="0.15">
      <c r="A7" s="121" t="s">
        <v>92</v>
      </c>
      <c r="B7" s="63" t="s">
        <v>7</v>
      </c>
      <c r="C7" s="63" t="s">
        <v>8</v>
      </c>
      <c r="D7" s="94" t="s">
        <v>9</v>
      </c>
      <c r="E7" s="95" t="s">
        <v>9</v>
      </c>
      <c r="F7" s="94" t="s">
        <v>9</v>
      </c>
      <c r="G7" s="94" t="s">
        <v>9</v>
      </c>
      <c r="H7" s="94" t="s">
        <v>9</v>
      </c>
      <c r="I7" s="96" t="s">
        <v>10</v>
      </c>
      <c r="J7" s="96" t="s">
        <v>10</v>
      </c>
      <c r="K7" s="96" t="s">
        <v>10</v>
      </c>
      <c r="L7" s="96" t="s">
        <v>10</v>
      </c>
      <c r="M7" s="97" t="s">
        <v>10</v>
      </c>
      <c r="N7" s="98" t="s">
        <v>11</v>
      </c>
      <c r="O7" s="99" t="s">
        <v>12</v>
      </c>
      <c r="P7" s="63" t="s">
        <v>13</v>
      </c>
      <c r="Q7" s="100" t="s">
        <v>14</v>
      </c>
      <c r="R7" s="100" t="s">
        <v>14</v>
      </c>
      <c r="S7" s="101" t="s">
        <v>15</v>
      </c>
      <c r="T7" s="102" t="s">
        <v>15</v>
      </c>
      <c r="U7" s="58"/>
      <c r="V7" s="58"/>
      <c r="W7" s="64"/>
      <c r="X7" s="58"/>
      <c r="Y7" s="58"/>
      <c r="Z7" s="58"/>
      <c r="AA7" s="58"/>
      <c r="AB7" s="58"/>
      <c r="AC7" s="58"/>
      <c r="AD7" s="58"/>
      <c r="AE7" s="61"/>
      <c r="AF7" s="58"/>
      <c r="AG7" s="68"/>
      <c r="AH7" s="78"/>
      <c r="AI7" s="68"/>
      <c r="AJ7" s="68"/>
      <c r="AK7" s="65"/>
      <c r="AL7" s="75"/>
      <c r="AM7" s="75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</row>
    <row r="8" spans="1:162" s="67" customFormat="1" ht="15" x14ac:dyDescent="0.15">
      <c r="A8" s="141">
        <v>43955</v>
      </c>
      <c r="B8" s="63" t="s">
        <v>102</v>
      </c>
      <c r="C8" s="63" t="s">
        <v>16</v>
      </c>
      <c r="D8" s="103" t="s">
        <v>17</v>
      </c>
      <c r="E8" s="104" t="s">
        <v>18</v>
      </c>
      <c r="F8" s="63" t="s">
        <v>18</v>
      </c>
      <c r="G8" s="63" t="s">
        <v>18</v>
      </c>
      <c r="H8" s="63" t="s">
        <v>18</v>
      </c>
      <c r="I8" s="105"/>
      <c r="J8" s="105" t="s">
        <v>6</v>
      </c>
      <c r="K8" s="106" t="s">
        <v>19</v>
      </c>
      <c r="L8" s="106" t="s">
        <v>19</v>
      </c>
      <c r="M8" s="98" t="s">
        <v>18</v>
      </c>
      <c r="N8" s="98" t="s">
        <v>20</v>
      </c>
      <c r="O8" s="99"/>
      <c r="P8" s="63"/>
      <c r="Q8" s="63"/>
      <c r="R8" s="100"/>
      <c r="S8" s="101" t="s">
        <v>21</v>
      </c>
      <c r="T8" s="102" t="s">
        <v>6</v>
      </c>
      <c r="U8" s="58"/>
      <c r="V8" s="58"/>
      <c r="W8" s="64"/>
      <c r="X8" s="58"/>
      <c r="Y8" s="58"/>
      <c r="Z8" s="58"/>
      <c r="AA8" s="58"/>
      <c r="AB8" s="58"/>
      <c r="AC8" s="58"/>
      <c r="AD8" s="58"/>
      <c r="AE8" s="61"/>
      <c r="AF8" s="58"/>
      <c r="AG8" s="68"/>
      <c r="AH8" s="68"/>
      <c r="AI8" s="68"/>
      <c r="AJ8" s="68"/>
      <c r="AK8" s="68"/>
      <c r="AL8" s="75"/>
      <c r="AM8" s="75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</row>
    <row r="9" spans="1:162" s="67" customFormat="1" ht="14.25" x14ac:dyDescent="0.2">
      <c r="A9" s="122" t="s">
        <v>93</v>
      </c>
      <c r="B9" s="193" t="s">
        <v>106</v>
      </c>
      <c r="C9" s="63"/>
      <c r="D9" s="63"/>
      <c r="E9" s="104" t="s">
        <v>22</v>
      </c>
      <c r="F9" s="63" t="s">
        <v>23</v>
      </c>
      <c r="G9" s="63" t="s">
        <v>23</v>
      </c>
      <c r="H9" s="63" t="s">
        <v>23</v>
      </c>
      <c r="I9" s="105" t="s">
        <v>24</v>
      </c>
      <c r="J9" s="105" t="s">
        <v>25</v>
      </c>
      <c r="K9" s="106" t="s">
        <v>26</v>
      </c>
      <c r="L9" s="106" t="s">
        <v>26</v>
      </c>
      <c r="M9" s="98" t="s">
        <v>27</v>
      </c>
      <c r="N9" s="63" t="s">
        <v>23</v>
      </c>
      <c r="O9" s="99"/>
      <c r="P9" s="63"/>
      <c r="Q9" s="63"/>
      <c r="R9" s="100"/>
      <c r="S9" s="101" t="s">
        <v>28</v>
      </c>
      <c r="T9" s="102"/>
      <c r="U9" s="58"/>
      <c r="V9" s="58"/>
      <c r="W9" s="58">
        <v>1</v>
      </c>
      <c r="X9" s="58">
        <v>2</v>
      </c>
      <c r="Y9" s="58">
        <v>3</v>
      </c>
      <c r="Z9" s="58">
        <v>4</v>
      </c>
      <c r="AA9" s="58">
        <v>5</v>
      </c>
      <c r="AB9" s="58">
        <v>6</v>
      </c>
      <c r="AC9" s="58">
        <v>7</v>
      </c>
      <c r="AD9" s="58">
        <v>8</v>
      </c>
      <c r="AE9" s="58">
        <v>9</v>
      </c>
      <c r="AF9" s="58">
        <v>10</v>
      </c>
      <c r="AG9" s="68"/>
      <c r="AH9" s="68"/>
      <c r="AI9" s="68"/>
      <c r="AJ9" s="68"/>
      <c r="AK9" s="68"/>
      <c r="AL9" s="75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</row>
    <row r="10" spans="1:162" s="67" customFormat="1" ht="15" x14ac:dyDescent="0.15">
      <c r="A10" s="141">
        <v>43955</v>
      </c>
      <c r="B10" s="63" t="s">
        <v>96</v>
      </c>
      <c r="C10" s="63" t="s">
        <v>29</v>
      </c>
      <c r="D10" s="103" t="s">
        <v>30</v>
      </c>
      <c r="E10" s="104" t="s">
        <v>31</v>
      </c>
      <c r="F10" s="63" t="s">
        <v>32</v>
      </c>
      <c r="G10" s="63" t="s">
        <v>33</v>
      </c>
      <c r="H10" s="63" t="s">
        <v>34</v>
      </c>
      <c r="I10" s="105" t="s">
        <v>35</v>
      </c>
      <c r="J10" s="105" t="s">
        <v>19</v>
      </c>
      <c r="K10" s="63" t="s">
        <v>36</v>
      </c>
      <c r="L10" s="63" t="s">
        <v>37</v>
      </c>
      <c r="M10" s="63" t="s">
        <v>38</v>
      </c>
      <c r="N10" s="98" t="s">
        <v>39</v>
      </c>
      <c r="O10" s="99"/>
      <c r="P10" s="63" t="s">
        <v>40</v>
      </c>
      <c r="Q10" s="63" t="s">
        <v>52</v>
      </c>
      <c r="R10" s="100"/>
      <c r="S10" s="101"/>
      <c r="T10" s="102"/>
      <c r="U10" s="61"/>
      <c r="V10" s="109" t="s">
        <v>41</v>
      </c>
      <c r="W10" s="110" t="s">
        <v>4</v>
      </c>
      <c r="X10" s="109" t="s">
        <v>42</v>
      </c>
      <c r="Y10" s="109" t="s">
        <v>43</v>
      </c>
      <c r="Z10" s="109" t="s">
        <v>44</v>
      </c>
      <c r="AA10" s="109" t="s">
        <v>45</v>
      </c>
      <c r="AB10" s="111" t="s">
        <v>45</v>
      </c>
      <c r="AC10" s="109" t="s">
        <v>46</v>
      </c>
      <c r="AD10" s="109" t="s">
        <v>47</v>
      </c>
      <c r="AE10" s="112" t="s">
        <v>48</v>
      </c>
      <c r="AF10" s="109" t="s">
        <v>48</v>
      </c>
      <c r="AG10" s="68"/>
      <c r="AH10" s="78"/>
      <c r="AI10" s="107"/>
      <c r="AJ10" s="68"/>
      <c r="AK10" s="65"/>
      <c r="AL10" s="75"/>
      <c r="AM10" s="75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</row>
    <row r="11" spans="1:162" s="67" customFormat="1" ht="45" customHeight="1" x14ac:dyDescent="0.15">
      <c r="A11" s="211"/>
      <c r="B11" s="212" t="s">
        <v>49</v>
      </c>
      <c r="C11" s="212" t="s">
        <v>49</v>
      </c>
      <c r="D11" s="213"/>
      <c r="E11" s="214"/>
      <c r="F11" s="215"/>
      <c r="G11" s="215" t="s">
        <v>50</v>
      </c>
      <c r="H11" s="215"/>
      <c r="I11" s="213"/>
      <c r="J11" s="213" t="s">
        <v>26</v>
      </c>
      <c r="K11" s="214"/>
      <c r="L11" s="214"/>
      <c r="M11" s="216"/>
      <c r="N11" s="216"/>
      <c r="O11" s="217"/>
      <c r="P11" s="212" t="s">
        <v>49</v>
      </c>
      <c r="Q11" s="218"/>
      <c r="R11" s="219" t="s">
        <v>49</v>
      </c>
      <c r="S11" s="220"/>
      <c r="T11" s="218"/>
      <c r="U11" s="221"/>
      <c r="V11" s="222"/>
      <c r="W11" s="223"/>
      <c r="X11" s="222" t="s">
        <v>49</v>
      </c>
      <c r="Y11" s="222" t="s">
        <v>51</v>
      </c>
      <c r="Z11" s="224">
        <f>I12</f>
        <v>3.2500000000000001E-2</v>
      </c>
      <c r="AA11" s="222" t="s">
        <v>49</v>
      </c>
      <c r="AB11" s="225" t="s">
        <v>52</v>
      </c>
      <c r="AC11" s="222" t="s">
        <v>49</v>
      </c>
      <c r="AD11" s="222"/>
      <c r="AE11" s="226" t="s">
        <v>53</v>
      </c>
      <c r="AF11" s="222" t="s">
        <v>53</v>
      </c>
      <c r="AG11" s="58"/>
      <c r="AH11" s="113" t="s">
        <v>91</v>
      </c>
      <c r="AI11" s="114"/>
      <c r="AJ11" s="58"/>
      <c r="AK11" s="228" t="str">
        <f>B2</f>
        <v>NATURA &amp; CO HOLDING S.A. - 2ª EMISSÃO DE NOTAS PROMISSÓRIAS COMERCIAIS - R$ 500.000.000,00</v>
      </c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</row>
    <row r="12" spans="1:162" ht="15" x14ac:dyDescent="0.2">
      <c r="A12" s="142">
        <f>A10</f>
        <v>43955</v>
      </c>
      <c r="B12" s="18">
        <f ca="1">IF(A12&lt;=TODAY(),C12+P12,IF(AND(A12&gt;TODAY(),A12&lt;=$B$1),IF(VLOOKUP(TODAY(),$A$10:$D$5000,4,FALSE)=0,"n.d",C12+P12),"n.d"))</f>
        <v>5000000</v>
      </c>
      <c r="C12" s="203">
        <v>5000000</v>
      </c>
      <c r="D12" s="15">
        <f ca="1">IF(A12&lt;$B$1,VLOOKUP(A12,[1]DI!$A$4:$B$15000,2,FALSE),0)</f>
        <v>3.6500000000000005E-2</v>
      </c>
      <c r="E12" s="16">
        <f t="shared" ref="E12:E13" ca="1" si="1">ROUND(((1+D12)^(1/252)),8)</f>
        <v>1.00014227</v>
      </c>
      <c r="F12" s="16">
        <v>1</v>
      </c>
      <c r="G12" s="16">
        <f>F12</f>
        <v>1</v>
      </c>
      <c r="H12" s="16">
        <f t="shared" ref="H12:H13" si="2">ROUND(F12/G12,8)</f>
        <v>1</v>
      </c>
      <c r="I12" s="143">
        <v>3.2500000000000001E-2</v>
      </c>
      <c r="J12" s="190">
        <f>AC160</f>
        <v>43955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">
        <f t="shared" ref="Q12:Q75" si="6">IF($O12&gt;0,VLOOKUP($O12,$V$12:$AB$150,7),0)</f>
        <v>0</v>
      </c>
      <c r="R12" s="16">
        <f t="shared" ref="R12:R75" si="7">IF(Q12&gt;0,TRUNC(Q12*C$12,8),0)</f>
        <v>0</v>
      </c>
      <c r="S12" s="21" t="str">
        <f>AE12</f>
        <v>A+J=</v>
      </c>
      <c r="T12" s="51">
        <f>AF12</f>
        <v>44301</v>
      </c>
      <c r="U12" s="22"/>
      <c r="V12" s="23">
        <v>0</v>
      </c>
      <c r="W12" s="53">
        <f t="shared" ref="W12" si="8">AC160</f>
        <v>43955</v>
      </c>
      <c r="X12" s="154">
        <f>C12</f>
        <v>5000000</v>
      </c>
      <c r="Y12" s="25"/>
      <c r="Z12" s="26">
        <v>0</v>
      </c>
      <c r="AA12" s="25">
        <v>0</v>
      </c>
      <c r="AB12" s="27">
        <v>0</v>
      </c>
      <c r="AC12" s="26">
        <v>0</v>
      </c>
      <c r="AD12" s="23">
        <v>0</v>
      </c>
      <c r="AE12" s="28" t="s">
        <v>65</v>
      </c>
      <c r="AF12" s="53">
        <f t="shared" ref="AF12" si="9">W13</f>
        <v>44301</v>
      </c>
      <c r="AG12" s="2"/>
      <c r="AH12" s="9" t="s">
        <v>54</v>
      </c>
      <c r="AI12" s="115" t="s">
        <v>96</v>
      </c>
      <c r="AJ12" s="6"/>
      <c r="AK12" s="126" t="s">
        <v>41</v>
      </c>
      <c r="AL12" s="127" t="s">
        <v>56</v>
      </c>
      <c r="AM12" s="127" t="s">
        <v>57</v>
      </c>
      <c r="AN12" s="126" t="s">
        <v>53</v>
      </c>
      <c r="AO12" s="128" t="s">
        <v>58</v>
      </c>
      <c r="AP12" s="129"/>
      <c r="AQ12" s="130" t="s">
        <v>59</v>
      </c>
      <c r="AR12" s="126" t="s">
        <v>53</v>
      </c>
      <c r="AS12" s="128" t="s">
        <v>58</v>
      </c>
      <c r="AT12" s="129"/>
      <c r="AU12" s="130" t="s">
        <v>59</v>
      </c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</row>
    <row r="13" spans="1:162" ht="12.75" x14ac:dyDescent="0.2">
      <c r="A13" s="194">
        <f t="shared" ref="A13:A76" si="10">(A12+1)</f>
        <v>43956</v>
      </c>
      <c r="B13" s="18">
        <f t="shared" ref="B13:B76" ca="1" si="11">IF(A13&lt;=TODAY(),C13+P13,IF(AND(A13&gt;TODAY(),A13&lt;=$B$1),IF(VLOOKUP(TODAY(),$A$10:$D$5000,4,FALSE)=0,"n.d",C13+P13),"n.d"))</f>
        <v>5001346.0649999902</v>
      </c>
      <c r="C13" s="196">
        <f t="shared" ref="C13:C76" si="12">(C12-R12)</f>
        <v>5000000</v>
      </c>
      <c r="D13" s="195">
        <f ca="1">IF(A13&lt;$B$1,VLOOKUP(A13,[1]DI!$A$4:$B$15000,2,FALSE),0)</f>
        <v>3.6500000000000005E-2</v>
      </c>
      <c r="E13" s="196">
        <f t="shared" ca="1" si="1"/>
        <v>1.00014227</v>
      </c>
      <c r="F13" s="196">
        <f ca="1">(TRUNC(PRODUCT($E$12:$E12),16))</f>
        <v>1.00014227</v>
      </c>
      <c r="G13" s="196">
        <f t="shared" ref="G13" si="13">IF(O12&gt;0,F12,G12)</f>
        <v>1</v>
      </c>
      <c r="H13" s="196">
        <f t="shared" ca="1" si="2"/>
        <v>1.00014227</v>
      </c>
      <c r="I13" s="195">
        <f t="shared" ref="I13:I76" si="14">I12</f>
        <v>3.2500000000000001E-2</v>
      </c>
      <c r="J13" s="197">
        <f t="shared" ref="J13:J76" si="15">IF(O12&gt;0,VLOOKUP(O12,V$12:AF$150,2),J12)</f>
        <v>43955</v>
      </c>
      <c r="K13" s="198">
        <f t="shared" ref="K13:K76" si="16">IF(A13&gt;J13,IF(NETWORKDAYS(J13,A13,$V$160:$V$544)-1=0,1,NETWORKDAYS(J13,A13,$V$160:$V$544)-1),0)</f>
        <v>1</v>
      </c>
      <c r="L13" s="199">
        <f t="shared" ref="L13:L76" si="17">IF(AND(K13=1,K12=1),1,IF(K13&gt;0,IF(K13=K12,K13+1,K13),0))</f>
        <v>1</v>
      </c>
      <c r="M13" s="200">
        <f t="shared" si="3"/>
        <v>1.000126925</v>
      </c>
      <c r="N13" s="200">
        <f t="shared" ca="1" si="4"/>
        <v>1.0002692129999999</v>
      </c>
      <c r="O13" s="199">
        <f t="shared" ref="O13:O76" si="18">IF(VLOOKUP(A13,W$12:AD$150,8)=VLOOKUP(A12,W$12:AD$150,8),0,VLOOKUP(A13,W$12:AD$150,8))</f>
        <v>0</v>
      </c>
      <c r="P13" s="196">
        <f t="shared" ca="1" si="5"/>
        <v>1346.0649999899999</v>
      </c>
      <c r="Q13" s="201">
        <f t="shared" si="6"/>
        <v>0</v>
      </c>
      <c r="R13" s="196">
        <f t="shared" si="7"/>
        <v>0</v>
      </c>
      <c r="S13" s="202" t="str">
        <f t="shared" ref="S13:S76" si="19">IF(O12&gt;0,VLOOKUP(O12,V$12:AF$150,10),S12)</f>
        <v>A+J=</v>
      </c>
      <c r="T13" s="197">
        <f t="shared" ref="T13:T76" si="20">IF(O12&gt;0,VLOOKUP(O12,V$12:AF$150,11),T12)</f>
        <v>44301</v>
      </c>
      <c r="U13" s="4"/>
      <c r="V13" s="23">
        <f t="shared" ref="V13" si="21">V12+1</f>
        <v>1</v>
      </c>
      <c r="W13" s="53">
        <v>44301</v>
      </c>
      <c r="X13" s="25">
        <f t="shared" ref="X13" si="22">(X12-AA13)</f>
        <v>0</v>
      </c>
      <c r="Y13" s="26">
        <f t="shared" ref="Y13" si="23">NETWORKDAYS(W12,W13,V$160:V$444)-1</f>
        <v>239</v>
      </c>
      <c r="Z13" s="155">
        <f>TRUNC((ROUND(((1+Z$11)^(Y13/252)),9)-1)*X12,8)</f>
        <v>153989.315</v>
      </c>
      <c r="AA13" s="155">
        <f>TRUNC(X$12*AB13,8)</f>
        <v>5000000</v>
      </c>
      <c r="AB13" s="27">
        <v>1</v>
      </c>
      <c r="AC13" s="155">
        <f t="shared" ref="AC13" si="24">(Z13+AA13)</f>
        <v>5153989.3150000004</v>
      </c>
      <c r="AD13" s="23">
        <f t="shared" ref="AD13" si="25">AD12+1</f>
        <v>1</v>
      </c>
      <c r="AE13" s="28"/>
      <c r="AF13" s="53"/>
      <c r="AG13" s="2"/>
      <c r="AH13" s="1" t="s">
        <v>60</v>
      </c>
      <c r="AI13" s="1" t="s">
        <v>97</v>
      </c>
      <c r="AJ13" s="6"/>
      <c r="AK13" s="131">
        <v>1</v>
      </c>
      <c r="AL13" s="132">
        <f>AB161</f>
        <v>44320</v>
      </c>
      <c r="AM13" s="132">
        <f>AC161</f>
        <v>44320</v>
      </c>
      <c r="AN13" s="191" t="s">
        <v>61</v>
      </c>
      <c r="AO13" s="136">
        <v>1</v>
      </c>
      <c r="AP13" s="137" t="s">
        <v>95</v>
      </c>
      <c r="AQ13" s="191">
        <f ca="1">IF(TODAY()&lt;$AM13,"-",VLOOKUP($AM13,$A$12:$R$7318,18))</f>
        <v>0</v>
      </c>
      <c r="AR13" s="135" t="s">
        <v>44</v>
      </c>
      <c r="AS13" s="136">
        <v>1</v>
      </c>
      <c r="AT13" s="137" t="s">
        <v>94</v>
      </c>
      <c r="AU13" s="191">
        <f ca="1">IF(TODAY()&lt;$AM13,"-",VLOOKUP($AM13,$A$12:$R$7318,16))</f>
        <v>0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</row>
    <row r="14" spans="1:162" ht="12.75" x14ac:dyDescent="0.2">
      <c r="A14" s="194">
        <f t="shared" si="10"/>
        <v>43957</v>
      </c>
      <c r="B14" s="18">
        <f t="shared" ca="1" si="11"/>
        <v>5002692.49</v>
      </c>
      <c r="C14" s="196">
        <f t="shared" si="12"/>
        <v>5000000</v>
      </c>
      <c r="D14" s="195">
        <f ca="1">IF(A14&lt;$B$1,VLOOKUP(A14,[1]DI!$A$4:$B$15000,2,FALSE),0)</f>
        <v>3.6500000000000005E-2</v>
      </c>
      <c r="E14" s="196">
        <f t="shared" ref="E14:E77" ca="1" si="26">ROUND(((1+D14)^(1/252)),8)</f>
        <v>1.00014227</v>
      </c>
      <c r="F14" s="196">
        <f ca="1">(TRUNC(PRODUCT($E$12:$E13),16))</f>
        <v>1.00028456024075</v>
      </c>
      <c r="G14" s="196">
        <f t="shared" ref="G14:G77" si="27">IF(O13&gt;0,F13,G13)</f>
        <v>1</v>
      </c>
      <c r="H14" s="196">
        <f t="shared" ref="H14:H77" ca="1" si="28">ROUND(F14/G14,8)</f>
        <v>1.0002845600000001</v>
      </c>
      <c r="I14" s="195">
        <f t="shared" si="14"/>
        <v>3.2500000000000001E-2</v>
      </c>
      <c r="J14" s="197">
        <f t="shared" si="15"/>
        <v>43955</v>
      </c>
      <c r="K14" s="198">
        <f t="shared" si="16"/>
        <v>2</v>
      </c>
      <c r="L14" s="199">
        <f t="shared" si="17"/>
        <v>2</v>
      </c>
      <c r="M14" s="200">
        <f t="shared" si="3"/>
        <v>1.000253866</v>
      </c>
      <c r="N14" s="200">
        <f t="shared" ca="1" si="4"/>
        <v>1.0005384980000001</v>
      </c>
      <c r="O14" s="199">
        <f t="shared" si="18"/>
        <v>0</v>
      </c>
      <c r="P14" s="196">
        <f t="shared" ca="1" si="5"/>
        <v>2692.49</v>
      </c>
      <c r="Q14" s="201">
        <f t="shared" si="6"/>
        <v>0</v>
      </c>
      <c r="R14" s="196">
        <f t="shared" si="7"/>
        <v>0</v>
      </c>
      <c r="S14" s="202" t="str">
        <f t="shared" si="19"/>
        <v>A+J=</v>
      </c>
      <c r="T14" s="197">
        <f t="shared" si="20"/>
        <v>44301</v>
      </c>
      <c r="U14" s="4"/>
      <c r="V14" s="23"/>
      <c r="W14" s="53"/>
      <c r="X14" s="25"/>
      <c r="Y14" s="26"/>
      <c r="Z14" s="155"/>
      <c r="AA14" s="155"/>
      <c r="AB14" s="27"/>
      <c r="AC14" s="155"/>
      <c r="AD14" s="23"/>
      <c r="AE14" s="28"/>
      <c r="AF14" s="53"/>
      <c r="AG14" s="2"/>
      <c r="AH14" s="1" t="s">
        <v>62</v>
      </c>
      <c r="AI14" s="17" t="s">
        <v>103</v>
      </c>
      <c r="AJ14" s="6"/>
      <c r="AK14" s="131"/>
      <c r="AL14" s="132"/>
      <c r="AM14" s="132"/>
      <c r="AN14" s="191"/>
      <c r="AO14" s="191"/>
      <c r="AP14" s="191"/>
      <c r="AQ14" s="191"/>
      <c r="AR14" s="135"/>
      <c r="AS14" s="136"/>
      <c r="AT14" s="137"/>
      <c r="AU14" s="191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</row>
    <row r="15" spans="1:162" ht="12.75" x14ac:dyDescent="0.2">
      <c r="A15" s="194">
        <f t="shared" si="10"/>
        <v>43958</v>
      </c>
      <c r="B15" s="18">
        <f t="shared" ca="1" si="11"/>
        <v>5004039.27999999</v>
      </c>
      <c r="C15" s="196">
        <f t="shared" si="12"/>
        <v>5000000</v>
      </c>
      <c r="D15" s="195">
        <f ca="1">IF(A15&lt;$B$1,VLOOKUP(A15,[1]DI!$A$4:$B$15000,2,FALSE),0)</f>
        <v>2.9000000000000005E-2</v>
      </c>
      <c r="E15" s="196">
        <f t="shared" ca="1" si="26"/>
        <v>1.00011345</v>
      </c>
      <c r="F15" s="196">
        <f ca="1">(TRUNC(PRODUCT($E$12:$E14),16))</f>
        <v>1.00042687072514</v>
      </c>
      <c r="G15" s="196">
        <f t="shared" si="27"/>
        <v>1</v>
      </c>
      <c r="H15" s="196">
        <f t="shared" ca="1" si="28"/>
        <v>1.0004268700000001</v>
      </c>
      <c r="I15" s="195">
        <f t="shared" si="14"/>
        <v>3.2500000000000001E-2</v>
      </c>
      <c r="J15" s="197">
        <f t="shared" si="15"/>
        <v>43955</v>
      </c>
      <c r="K15" s="198">
        <f t="shared" si="16"/>
        <v>3</v>
      </c>
      <c r="L15" s="199">
        <f t="shared" si="17"/>
        <v>3</v>
      </c>
      <c r="M15" s="200">
        <f t="shared" si="3"/>
        <v>1.000380823</v>
      </c>
      <c r="N15" s="200">
        <f t="shared" ca="1" si="4"/>
        <v>1.000807856</v>
      </c>
      <c r="O15" s="199">
        <f t="shared" si="18"/>
        <v>0</v>
      </c>
      <c r="P15" s="196">
        <f t="shared" ca="1" si="5"/>
        <v>4039.2799999899999</v>
      </c>
      <c r="Q15" s="201">
        <f t="shared" si="6"/>
        <v>0</v>
      </c>
      <c r="R15" s="196">
        <f t="shared" si="7"/>
        <v>0</v>
      </c>
      <c r="S15" s="202" t="str">
        <f t="shared" si="19"/>
        <v>A+J=</v>
      </c>
      <c r="T15" s="197">
        <f t="shared" si="20"/>
        <v>44301</v>
      </c>
      <c r="U15" s="4"/>
      <c r="V15" s="23"/>
      <c r="W15" s="53"/>
      <c r="X15" s="25"/>
      <c r="Y15" s="26"/>
      <c r="Z15" s="155"/>
      <c r="AA15" s="155"/>
      <c r="AB15" s="27"/>
      <c r="AC15" s="155"/>
      <c r="AD15" s="23"/>
      <c r="AE15" s="28"/>
      <c r="AF15" s="53"/>
      <c r="AG15" s="2"/>
      <c r="AH15" s="1" t="s">
        <v>55</v>
      </c>
      <c r="AI15" s="17" t="s">
        <v>104</v>
      </c>
      <c r="AJ15" s="6"/>
      <c r="AK15" s="131"/>
      <c r="AL15" s="132"/>
      <c r="AM15" s="132"/>
      <c r="AN15" s="191"/>
      <c r="AO15" s="191"/>
      <c r="AP15" s="191"/>
      <c r="AQ15" s="191"/>
      <c r="AR15" s="135"/>
      <c r="AS15" s="136"/>
      <c r="AT15" s="137"/>
      <c r="AU15" s="191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</row>
    <row r="16" spans="1:162" ht="12.75" x14ac:dyDescent="0.2">
      <c r="A16" s="194">
        <f t="shared" si="10"/>
        <v>43959</v>
      </c>
      <c r="B16" s="18">
        <f t="shared" ca="1" si="11"/>
        <v>5005242.1999999899</v>
      </c>
      <c r="C16" s="196">
        <f t="shared" si="12"/>
        <v>5000000</v>
      </c>
      <c r="D16" s="195">
        <f ca="1">IF(A16&lt;$B$1,VLOOKUP(A16,[1]DI!$A$4:$B$15000,2,FALSE),0)</f>
        <v>2.9000000000000005E-2</v>
      </c>
      <c r="E16" s="196">
        <f t="shared" ca="1" si="26"/>
        <v>1.00011345</v>
      </c>
      <c r="F16" s="196">
        <f ca="1">(TRUNC(PRODUCT($E$12:$E15),16))</f>
        <v>1.0005403691536201</v>
      </c>
      <c r="G16" s="196">
        <f t="shared" si="27"/>
        <v>1</v>
      </c>
      <c r="H16" s="196">
        <f t="shared" ca="1" si="28"/>
        <v>1.00054037</v>
      </c>
      <c r="I16" s="195">
        <f t="shared" si="14"/>
        <v>3.2500000000000001E-2</v>
      </c>
      <c r="J16" s="197">
        <f t="shared" si="15"/>
        <v>43955</v>
      </c>
      <c r="K16" s="198">
        <f t="shared" si="16"/>
        <v>4</v>
      </c>
      <c r="L16" s="199">
        <f t="shared" si="17"/>
        <v>4</v>
      </c>
      <c r="M16" s="200">
        <f t="shared" si="3"/>
        <v>1.0005077959999999</v>
      </c>
      <c r="N16" s="200">
        <f t="shared" ca="1" si="4"/>
        <v>1.0010484399999999</v>
      </c>
      <c r="O16" s="199">
        <f t="shared" si="18"/>
        <v>0</v>
      </c>
      <c r="P16" s="196">
        <f t="shared" ca="1" si="5"/>
        <v>5242.1999999899999</v>
      </c>
      <c r="Q16" s="201">
        <f t="shared" si="6"/>
        <v>0</v>
      </c>
      <c r="R16" s="196">
        <f t="shared" si="7"/>
        <v>0</v>
      </c>
      <c r="S16" s="202" t="str">
        <f t="shared" si="19"/>
        <v>A+J=</v>
      </c>
      <c r="T16" s="197">
        <f t="shared" si="20"/>
        <v>44301</v>
      </c>
      <c r="U16" s="4"/>
      <c r="V16" s="23"/>
      <c r="W16" s="53"/>
      <c r="X16" s="25"/>
      <c r="Y16" s="26"/>
      <c r="Z16" s="155"/>
      <c r="AA16" s="155"/>
      <c r="AB16" s="27"/>
      <c r="AC16" s="155"/>
      <c r="AD16" s="23"/>
      <c r="AE16" s="28"/>
      <c r="AF16" s="53"/>
      <c r="AG16" s="2"/>
      <c r="AH16" s="1" t="s">
        <v>63</v>
      </c>
      <c r="AI16" s="17" t="str">
        <f>B$9</f>
        <v>NC0020003E9</v>
      </c>
      <c r="AJ16" s="6"/>
      <c r="AK16" s="131"/>
      <c r="AL16" s="132"/>
      <c r="AM16" s="132"/>
      <c r="AN16" s="191"/>
      <c r="AO16" s="191"/>
      <c r="AP16" s="191"/>
      <c r="AQ16" s="191"/>
      <c r="AR16" s="135"/>
      <c r="AS16" s="136"/>
      <c r="AT16" s="137"/>
      <c r="AU16" s="191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121" ht="12.75" x14ac:dyDescent="0.2">
      <c r="A17" s="194">
        <f t="shared" si="10"/>
        <v>43960</v>
      </c>
      <c r="B17" s="18">
        <f t="shared" ca="1" si="11"/>
        <v>5006445.40499999</v>
      </c>
      <c r="C17" s="196">
        <f t="shared" si="12"/>
        <v>5000000</v>
      </c>
      <c r="D17" s="195">
        <f ca="1">IF(A17&lt;$B$1,VLOOKUP(A17,[1]DI!$A$4:$B$15000,2,FALSE),0)</f>
        <v>0</v>
      </c>
      <c r="E17" s="196">
        <f t="shared" ca="1" si="26"/>
        <v>1</v>
      </c>
      <c r="F17" s="196">
        <f ca="1">(TRUNC(PRODUCT($E$12:$E16),16))</f>
        <v>1.0006538804584999</v>
      </c>
      <c r="G17" s="196">
        <f t="shared" si="27"/>
        <v>1</v>
      </c>
      <c r="H17" s="196">
        <f t="shared" ca="1" si="28"/>
        <v>1.00065388</v>
      </c>
      <c r="I17" s="195">
        <f t="shared" si="14"/>
        <v>3.2500000000000001E-2</v>
      </c>
      <c r="J17" s="197">
        <f t="shared" si="15"/>
        <v>43955</v>
      </c>
      <c r="K17" s="198">
        <f t="shared" si="16"/>
        <v>4</v>
      </c>
      <c r="L17" s="199">
        <f t="shared" si="17"/>
        <v>5</v>
      </c>
      <c r="M17" s="200">
        <f t="shared" si="3"/>
        <v>1.000634786</v>
      </c>
      <c r="N17" s="200">
        <f t="shared" ca="1" si="4"/>
        <v>1.0012890809999999</v>
      </c>
      <c r="O17" s="199">
        <f t="shared" si="18"/>
        <v>0</v>
      </c>
      <c r="P17" s="196">
        <f t="shared" ca="1" si="5"/>
        <v>6445.4049999899999</v>
      </c>
      <c r="Q17" s="201">
        <f t="shared" si="6"/>
        <v>0</v>
      </c>
      <c r="R17" s="196">
        <f t="shared" si="7"/>
        <v>0</v>
      </c>
      <c r="S17" s="202" t="str">
        <f t="shared" si="19"/>
        <v>A+J=</v>
      </c>
      <c r="T17" s="197">
        <f t="shared" si="20"/>
        <v>44301</v>
      </c>
      <c r="U17" s="4"/>
      <c r="V17" s="23"/>
      <c r="W17" s="53"/>
      <c r="X17" s="25"/>
      <c r="Y17" s="26"/>
      <c r="Z17" s="155"/>
      <c r="AA17" s="155"/>
      <c r="AB17" s="27"/>
      <c r="AC17" s="155"/>
      <c r="AD17" s="23"/>
      <c r="AE17" s="28"/>
      <c r="AF17" s="53"/>
      <c r="AG17" s="2"/>
      <c r="AH17" s="9" t="s">
        <v>53</v>
      </c>
      <c r="AI17" s="149">
        <v>1</v>
      </c>
      <c r="AJ17" s="6"/>
      <c r="AK17" s="131"/>
      <c r="AL17" s="132"/>
      <c r="AM17" s="132"/>
      <c r="AN17" s="191"/>
      <c r="AO17" s="191"/>
      <c r="AP17" s="191"/>
      <c r="AQ17" s="191"/>
      <c r="AR17" s="135"/>
      <c r="AS17" s="136"/>
      <c r="AT17" s="137"/>
      <c r="AU17" s="191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</row>
    <row r="18" spans="1:121" ht="12.75" x14ac:dyDescent="0.2">
      <c r="A18" s="194">
        <f t="shared" si="10"/>
        <v>43961</v>
      </c>
      <c r="B18" s="18">
        <f t="shared" ca="1" si="11"/>
        <v>5006445.40499999</v>
      </c>
      <c r="C18" s="196">
        <f t="shared" si="12"/>
        <v>5000000</v>
      </c>
      <c r="D18" s="195">
        <f ca="1">IF(A18&lt;$B$1,VLOOKUP(A18,[1]DI!$A$4:$B$15000,2,FALSE),0)</f>
        <v>0</v>
      </c>
      <c r="E18" s="196">
        <f t="shared" ca="1" si="26"/>
        <v>1</v>
      </c>
      <c r="F18" s="196">
        <f ca="1">(TRUNC(PRODUCT($E$12:$E17),16))</f>
        <v>1.0006538804584999</v>
      </c>
      <c r="G18" s="196">
        <f t="shared" si="27"/>
        <v>1</v>
      </c>
      <c r="H18" s="196">
        <f t="shared" ca="1" si="28"/>
        <v>1.00065388</v>
      </c>
      <c r="I18" s="195">
        <f t="shared" si="14"/>
        <v>3.2500000000000001E-2</v>
      </c>
      <c r="J18" s="197">
        <f t="shared" si="15"/>
        <v>43955</v>
      </c>
      <c r="K18" s="198">
        <f t="shared" si="16"/>
        <v>4</v>
      </c>
      <c r="L18" s="199">
        <f t="shared" si="17"/>
        <v>5</v>
      </c>
      <c r="M18" s="200">
        <f t="shared" si="3"/>
        <v>1.000634786</v>
      </c>
      <c r="N18" s="200">
        <f t="shared" ca="1" si="4"/>
        <v>1.0012890809999999</v>
      </c>
      <c r="O18" s="199">
        <f t="shared" si="18"/>
        <v>0</v>
      </c>
      <c r="P18" s="196">
        <f t="shared" ca="1" si="5"/>
        <v>6445.4049999899999</v>
      </c>
      <c r="Q18" s="201">
        <f t="shared" si="6"/>
        <v>0</v>
      </c>
      <c r="R18" s="196">
        <f t="shared" si="7"/>
        <v>0</v>
      </c>
      <c r="S18" s="202" t="str">
        <f t="shared" si="19"/>
        <v>A+J=</v>
      </c>
      <c r="T18" s="197">
        <f t="shared" si="20"/>
        <v>44301</v>
      </c>
      <c r="U18" s="4"/>
      <c r="V18" s="23"/>
      <c r="W18" s="53"/>
      <c r="X18" s="25"/>
      <c r="Y18" s="26"/>
      <c r="Z18" s="155"/>
      <c r="AA18" s="155"/>
      <c r="AB18" s="27"/>
      <c r="AC18" s="155"/>
      <c r="AD18" s="23"/>
      <c r="AE18" s="28"/>
      <c r="AF18" s="53"/>
      <c r="AG18" s="2"/>
      <c r="AH18" s="1" t="s">
        <v>4</v>
      </c>
      <c r="AI18" s="118">
        <f>VLOOKUP(AI17,V1:W150,2)</f>
        <v>44301</v>
      </c>
      <c r="AJ18" s="6"/>
      <c r="AK18" s="131"/>
      <c r="AL18" s="132"/>
      <c r="AM18" s="132"/>
      <c r="AN18" s="131"/>
      <c r="AO18" s="136"/>
      <c r="AP18" s="133"/>
      <c r="AQ18" s="191"/>
      <c r="AR18" s="135"/>
      <c r="AS18" s="136"/>
      <c r="AT18" s="137"/>
      <c r="AU18" s="191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</row>
    <row r="19" spans="1:121" ht="12.75" x14ac:dyDescent="0.2">
      <c r="A19" s="194">
        <f t="shared" si="10"/>
        <v>43962</v>
      </c>
      <c r="B19" s="18">
        <f t="shared" ca="1" si="11"/>
        <v>5006445.40499999</v>
      </c>
      <c r="C19" s="196">
        <f t="shared" si="12"/>
        <v>5000000</v>
      </c>
      <c r="D19" s="195">
        <f ca="1">IF(A19&lt;$B$1,VLOOKUP(A19,[1]DI!$A$4:$B$15000,2,FALSE),0)</f>
        <v>2.9000000000000005E-2</v>
      </c>
      <c r="E19" s="196">
        <f t="shared" ca="1" si="26"/>
        <v>1.00011345</v>
      </c>
      <c r="F19" s="196">
        <f ca="1">(TRUNC(PRODUCT($E$12:$E18),16))</f>
        <v>1.0006538804584999</v>
      </c>
      <c r="G19" s="196">
        <f t="shared" si="27"/>
        <v>1</v>
      </c>
      <c r="H19" s="196">
        <f t="shared" ca="1" si="28"/>
        <v>1.00065388</v>
      </c>
      <c r="I19" s="195">
        <f t="shared" si="14"/>
        <v>3.2500000000000001E-2</v>
      </c>
      <c r="J19" s="197">
        <f t="shared" si="15"/>
        <v>43955</v>
      </c>
      <c r="K19" s="198">
        <f t="shared" si="16"/>
        <v>5</v>
      </c>
      <c r="L19" s="199">
        <f t="shared" si="17"/>
        <v>5</v>
      </c>
      <c r="M19" s="200">
        <f t="shared" si="3"/>
        <v>1.000634786</v>
      </c>
      <c r="N19" s="200">
        <f t="shared" ca="1" si="4"/>
        <v>1.0012890809999999</v>
      </c>
      <c r="O19" s="199">
        <f t="shared" si="18"/>
        <v>0</v>
      </c>
      <c r="P19" s="196">
        <f t="shared" ca="1" si="5"/>
        <v>6445.4049999899999</v>
      </c>
      <c r="Q19" s="201">
        <f t="shared" si="6"/>
        <v>0</v>
      </c>
      <c r="R19" s="196">
        <f t="shared" si="7"/>
        <v>0</v>
      </c>
      <c r="S19" s="202" t="str">
        <f t="shared" si="19"/>
        <v>A+J=</v>
      </c>
      <c r="T19" s="197">
        <f t="shared" si="20"/>
        <v>44301</v>
      </c>
      <c r="U19" s="4"/>
      <c r="V19" s="23"/>
      <c r="W19" s="53"/>
      <c r="X19" s="25"/>
      <c r="Y19" s="26"/>
      <c r="Z19" s="155"/>
      <c r="AA19" s="155"/>
      <c r="AB19" s="27"/>
      <c r="AC19" s="155"/>
      <c r="AD19" s="23"/>
      <c r="AE19" s="28"/>
      <c r="AF19" s="53"/>
      <c r="AG19" s="2"/>
      <c r="AH19" s="1" t="s">
        <v>53</v>
      </c>
      <c r="AI19" s="17" t="s">
        <v>64</v>
      </c>
      <c r="AJ19" s="6"/>
      <c r="AK19" s="131"/>
      <c r="AL19" s="132"/>
      <c r="AM19" s="132"/>
      <c r="AN19" s="191"/>
      <c r="AO19" s="191"/>
      <c r="AP19" s="191"/>
      <c r="AQ19" s="191"/>
      <c r="AR19" s="135"/>
      <c r="AS19" s="136"/>
      <c r="AT19" s="137"/>
      <c r="AU19" s="191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ht="12.75" x14ac:dyDescent="0.2">
      <c r="A20" s="194">
        <f t="shared" si="10"/>
        <v>43963</v>
      </c>
      <c r="B20" s="18">
        <f t="shared" ca="1" si="11"/>
        <v>5007648.8799999896</v>
      </c>
      <c r="C20" s="196">
        <f t="shared" si="12"/>
        <v>5000000</v>
      </c>
      <c r="D20" s="195">
        <f ca="1">IF(A20&lt;$B$1,VLOOKUP(A20,[1]DI!$A$4:$B$15000,2,FALSE),0)</f>
        <v>2.9000000000000005E-2</v>
      </c>
      <c r="E20" s="196">
        <f t="shared" ca="1" si="26"/>
        <v>1.00011345</v>
      </c>
      <c r="F20" s="196">
        <f ca="1">(TRUNC(PRODUCT($E$12:$E19),16))</f>
        <v>1.00076740464124</v>
      </c>
      <c r="G20" s="196">
        <f t="shared" si="27"/>
        <v>1</v>
      </c>
      <c r="H20" s="196">
        <f t="shared" ca="1" si="28"/>
        <v>1.0007674</v>
      </c>
      <c r="I20" s="195">
        <f t="shared" si="14"/>
        <v>3.2500000000000001E-2</v>
      </c>
      <c r="J20" s="197">
        <f t="shared" si="15"/>
        <v>43955</v>
      </c>
      <c r="K20" s="198">
        <f t="shared" si="16"/>
        <v>6</v>
      </c>
      <c r="L20" s="199">
        <f t="shared" si="17"/>
        <v>6</v>
      </c>
      <c r="M20" s="200">
        <f t="shared" si="3"/>
        <v>1.000761791</v>
      </c>
      <c r="N20" s="200">
        <f t="shared" ca="1" si="4"/>
        <v>1.0015297759999999</v>
      </c>
      <c r="O20" s="199">
        <f t="shared" si="18"/>
        <v>0</v>
      </c>
      <c r="P20" s="196">
        <f t="shared" ca="1" si="5"/>
        <v>7648.8799999900002</v>
      </c>
      <c r="Q20" s="201">
        <f t="shared" si="6"/>
        <v>0</v>
      </c>
      <c r="R20" s="196">
        <f t="shared" si="7"/>
        <v>0</v>
      </c>
      <c r="S20" s="202" t="str">
        <f t="shared" si="19"/>
        <v>A+J=</v>
      </c>
      <c r="T20" s="197">
        <f t="shared" si="20"/>
        <v>44301</v>
      </c>
      <c r="U20" s="4"/>
      <c r="V20" s="23"/>
      <c r="W20" s="53"/>
      <c r="X20" s="25"/>
      <c r="Y20" s="26"/>
      <c r="Z20" s="155"/>
      <c r="AA20" s="155"/>
      <c r="AB20" s="27"/>
      <c r="AC20" s="155"/>
      <c r="AD20" s="23"/>
      <c r="AE20" s="28"/>
      <c r="AF20" s="53"/>
      <c r="AG20" s="2"/>
      <c r="AH20" s="1" t="s">
        <v>108</v>
      </c>
      <c r="AI20" s="139">
        <f>VLOOKUP(AI$18,$A$12:$R$7318,18)</f>
        <v>5000000</v>
      </c>
      <c r="AJ20" s="6"/>
      <c r="AK20" s="131"/>
      <c r="AL20" s="132"/>
      <c r="AM20" s="132"/>
      <c r="AN20" s="191"/>
      <c r="AO20" s="191"/>
      <c r="AP20" s="191"/>
      <c r="AQ20" s="191"/>
      <c r="AR20" s="135"/>
      <c r="AS20" s="136"/>
      <c r="AT20" s="137"/>
      <c r="AU20" s="19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ht="12.75" x14ac:dyDescent="0.2">
      <c r="A21" s="194">
        <f t="shared" si="10"/>
        <v>43964</v>
      </c>
      <c r="B21" s="18">
        <f t="shared" ca="1" si="11"/>
        <v>5008852.6799999904</v>
      </c>
      <c r="C21" s="196">
        <f t="shared" si="12"/>
        <v>5000000</v>
      </c>
      <c r="D21" s="195">
        <f ca="1">IF(A21&lt;$B$1,VLOOKUP(A21,[1]DI!$A$4:$B$15000,2,FALSE),0)</f>
        <v>2.9000000000000005E-2</v>
      </c>
      <c r="E21" s="196">
        <f t="shared" ca="1" si="26"/>
        <v>1.00011345</v>
      </c>
      <c r="F21" s="196">
        <f ca="1">(TRUNC(PRODUCT($E$12:$E20),16))</f>
        <v>1.0008809417033</v>
      </c>
      <c r="G21" s="196">
        <f t="shared" si="27"/>
        <v>1</v>
      </c>
      <c r="H21" s="196">
        <f t="shared" ca="1" si="28"/>
        <v>1.0008809400000001</v>
      </c>
      <c r="I21" s="195">
        <f t="shared" si="14"/>
        <v>3.2500000000000001E-2</v>
      </c>
      <c r="J21" s="197">
        <f t="shared" si="15"/>
        <v>43955</v>
      </c>
      <c r="K21" s="198">
        <f t="shared" si="16"/>
        <v>7</v>
      </c>
      <c r="L21" s="199">
        <f t="shared" si="17"/>
        <v>7</v>
      </c>
      <c r="M21" s="200">
        <f t="shared" si="3"/>
        <v>1.000888813</v>
      </c>
      <c r="N21" s="200">
        <f t="shared" ca="1" si="4"/>
        <v>1.001770536</v>
      </c>
      <c r="O21" s="199">
        <f t="shared" si="18"/>
        <v>0</v>
      </c>
      <c r="P21" s="196">
        <f t="shared" ca="1" si="5"/>
        <v>8852.6799999899995</v>
      </c>
      <c r="Q21" s="201">
        <f t="shared" si="6"/>
        <v>0</v>
      </c>
      <c r="R21" s="196">
        <f t="shared" si="7"/>
        <v>0</v>
      </c>
      <c r="S21" s="202" t="str">
        <f t="shared" si="19"/>
        <v>A+J=</v>
      </c>
      <c r="T21" s="197">
        <f t="shared" si="20"/>
        <v>44301</v>
      </c>
      <c r="U21" s="4"/>
      <c r="V21" s="23"/>
      <c r="W21" s="53"/>
      <c r="X21" s="25"/>
      <c r="Y21" s="26"/>
      <c r="Z21" s="155"/>
      <c r="AA21" s="155"/>
      <c r="AB21" s="27"/>
      <c r="AC21" s="155"/>
      <c r="AD21" s="23"/>
      <c r="AE21" s="28"/>
      <c r="AF21" s="53"/>
      <c r="AG21" s="2"/>
      <c r="AH21" s="1" t="s">
        <v>53</v>
      </c>
      <c r="AI21" s="17" t="s">
        <v>13</v>
      </c>
      <c r="AJ21" s="6"/>
      <c r="AK21" s="131"/>
      <c r="AL21" s="132"/>
      <c r="AM21" s="132"/>
      <c r="AN21" s="191"/>
      <c r="AO21" s="191"/>
      <c r="AP21" s="191"/>
      <c r="AQ21" s="191"/>
      <c r="AR21" s="135"/>
      <c r="AS21" s="136"/>
      <c r="AT21" s="137"/>
      <c r="AU21" s="191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</row>
    <row r="22" spans="1:121" ht="12.75" x14ac:dyDescent="0.2">
      <c r="A22" s="194">
        <f t="shared" si="10"/>
        <v>43965</v>
      </c>
      <c r="B22" s="18">
        <f t="shared" ca="1" si="11"/>
        <v>5010056.75</v>
      </c>
      <c r="C22" s="196">
        <f t="shared" si="12"/>
        <v>5000000</v>
      </c>
      <c r="D22" s="195">
        <f ca="1">IF(A22&lt;$B$1,VLOOKUP(A22,[1]DI!$A$4:$B$15000,2,FALSE),0)</f>
        <v>2.9000000000000005E-2</v>
      </c>
      <c r="E22" s="196">
        <f t="shared" ca="1" si="26"/>
        <v>1.00011345</v>
      </c>
      <c r="F22" s="196">
        <f ca="1">(TRUNC(PRODUCT($E$12:$E21),16))</f>
        <v>1.00099449164613</v>
      </c>
      <c r="G22" s="196">
        <f t="shared" si="27"/>
        <v>1</v>
      </c>
      <c r="H22" s="196">
        <f t="shared" ca="1" si="28"/>
        <v>1.0009944900000001</v>
      </c>
      <c r="I22" s="195">
        <f t="shared" si="14"/>
        <v>3.2500000000000001E-2</v>
      </c>
      <c r="J22" s="197">
        <f t="shared" si="15"/>
        <v>43955</v>
      </c>
      <c r="K22" s="198">
        <f t="shared" si="16"/>
        <v>8</v>
      </c>
      <c r="L22" s="199">
        <f t="shared" si="17"/>
        <v>8</v>
      </c>
      <c r="M22" s="200">
        <f t="shared" si="3"/>
        <v>1.0010158499999999</v>
      </c>
      <c r="N22" s="200">
        <f t="shared" ca="1" si="4"/>
        <v>1.0020113500000001</v>
      </c>
      <c r="O22" s="199">
        <f t="shared" si="18"/>
        <v>0</v>
      </c>
      <c r="P22" s="196">
        <f t="shared" ca="1" si="5"/>
        <v>10056.75</v>
      </c>
      <c r="Q22" s="201">
        <f t="shared" si="6"/>
        <v>0</v>
      </c>
      <c r="R22" s="196">
        <f t="shared" si="7"/>
        <v>0</v>
      </c>
      <c r="S22" s="202" t="str">
        <f t="shared" si="19"/>
        <v>A+J=</v>
      </c>
      <c r="T22" s="197">
        <f t="shared" si="20"/>
        <v>44301</v>
      </c>
      <c r="U22" s="4"/>
      <c r="V22" s="23"/>
      <c r="W22" s="53"/>
      <c r="X22" s="25"/>
      <c r="Y22" s="26"/>
      <c r="Z22" s="155"/>
      <c r="AA22" s="155"/>
      <c r="AB22" s="27"/>
      <c r="AC22" s="155"/>
      <c r="AD22" s="23"/>
      <c r="AE22" s="28"/>
      <c r="AF22" s="53"/>
      <c r="AG22" s="2"/>
      <c r="AH22" s="1" t="s">
        <v>108</v>
      </c>
      <c r="AI22" s="139">
        <f ca="1">VLOOKUP(AI$18,$A$12:$R$7318,16)</f>
        <v>258476.29500000001</v>
      </c>
      <c r="AJ22" s="6"/>
      <c r="AK22" s="131"/>
      <c r="AL22" s="132"/>
      <c r="AM22" s="132"/>
      <c r="AN22" s="131"/>
      <c r="AO22" s="136"/>
      <c r="AP22" s="133"/>
      <c r="AQ22" s="191"/>
      <c r="AR22" s="135"/>
      <c r="AS22" s="136"/>
      <c r="AT22" s="137"/>
      <c r="AU22" s="191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</row>
    <row r="23" spans="1:121" ht="12.75" x14ac:dyDescent="0.2">
      <c r="A23" s="194">
        <f t="shared" si="10"/>
        <v>43966</v>
      </c>
      <c r="B23" s="18">
        <f t="shared" ca="1" si="11"/>
        <v>5011261.0999999903</v>
      </c>
      <c r="C23" s="196">
        <f t="shared" si="12"/>
        <v>5000000</v>
      </c>
      <c r="D23" s="195">
        <f ca="1">IF(A23&lt;$B$1,VLOOKUP(A23,[1]DI!$A$4:$B$15000,2,FALSE),0)</f>
        <v>2.9000000000000005E-2</v>
      </c>
      <c r="E23" s="196">
        <f t="shared" ca="1" si="26"/>
        <v>1.00011345</v>
      </c>
      <c r="F23" s="196">
        <f ca="1">(TRUNC(PRODUCT($E$12:$E22),16))</f>
        <v>1.0011080544712101</v>
      </c>
      <c r="G23" s="196">
        <f t="shared" si="27"/>
        <v>1</v>
      </c>
      <c r="H23" s="196">
        <f t="shared" ca="1" si="28"/>
        <v>1.00110805</v>
      </c>
      <c r="I23" s="195">
        <f t="shared" si="14"/>
        <v>3.2500000000000001E-2</v>
      </c>
      <c r="J23" s="197">
        <f t="shared" si="15"/>
        <v>43955</v>
      </c>
      <c r="K23" s="198">
        <f t="shared" si="16"/>
        <v>9</v>
      </c>
      <c r="L23" s="199">
        <f t="shared" si="17"/>
        <v>9</v>
      </c>
      <c r="M23" s="200">
        <f t="shared" si="3"/>
        <v>1.0011429039999999</v>
      </c>
      <c r="N23" s="200">
        <f t="shared" ca="1" si="4"/>
        <v>1.0022522199999999</v>
      </c>
      <c r="O23" s="199">
        <f t="shared" si="18"/>
        <v>0</v>
      </c>
      <c r="P23" s="196">
        <f t="shared" ca="1" si="5"/>
        <v>11261.09999999</v>
      </c>
      <c r="Q23" s="201">
        <f t="shared" si="6"/>
        <v>0</v>
      </c>
      <c r="R23" s="196">
        <f t="shared" si="7"/>
        <v>0</v>
      </c>
      <c r="S23" s="202" t="str">
        <f t="shared" si="19"/>
        <v>A+J=</v>
      </c>
      <c r="T23" s="197">
        <f t="shared" si="20"/>
        <v>44301</v>
      </c>
      <c r="U23" s="4"/>
      <c r="V23" s="23"/>
      <c r="W23" s="53"/>
      <c r="X23" s="25"/>
      <c r="Y23" s="26"/>
      <c r="Z23" s="155"/>
      <c r="AA23" s="155"/>
      <c r="AB23" s="27"/>
      <c r="AC23" s="155"/>
      <c r="AD23" s="23"/>
      <c r="AE23" s="28"/>
      <c r="AF23" s="53"/>
      <c r="AG23" s="2"/>
      <c r="AH23" s="1" t="s">
        <v>53</v>
      </c>
      <c r="AI23" s="17" t="s">
        <v>107</v>
      </c>
      <c r="AJ23" s="2"/>
      <c r="AK23" s="131"/>
      <c r="AL23" s="132"/>
      <c r="AM23" s="132"/>
      <c r="AN23" s="191"/>
      <c r="AO23" s="191"/>
      <c r="AP23" s="191"/>
      <c r="AQ23" s="191"/>
      <c r="AR23" s="135"/>
      <c r="AS23" s="136"/>
      <c r="AT23" s="137"/>
      <c r="AU23" s="191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</row>
    <row r="24" spans="1:121" ht="12.75" x14ac:dyDescent="0.2">
      <c r="A24" s="194">
        <f t="shared" si="10"/>
        <v>43967</v>
      </c>
      <c r="B24" s="18">
        <f t="shared" ca="1" si="11"/>
        <v>5012465.7750000004</v>
      </c>
      <c r="C24" s="196">
        <f t="shared" si="12"/>
        <v>5000000</v>
      </c>
      <c r="D24" s="195">
        <f ca="1">IF(A24&lt;$B$1,VLOOKUP(A24,[1]DI!$A$4:$B$15000,2,FALSE),0)</f>
        <v>0</v>
      </c>
      <c r="E24" s="196">
        <f t="shared" ca="1" si="26"/>
        <v>1</v>
      </c>
      <c r="F24" s="196">
        <f ca="1">(TRUNC(PRODUCT($E$12:$E23),16))</f>
        <v>1.0012216301799901</v>
      </c>
      <c r="G24" s="196">
        <f t="shared" si="27"/>
        <v>1</v>
      </c>
      <c r="H24" s="196">
        <f t="shared" ca="1" si="28"/>
        <v>1.0012216300000001</v>
      </c>
      <c r="I24" s="195">
        <f t="shared" si="14"/>
        <v>3.2500000000000001E-2</v>
      </c>
      <c r="J24" s="197">
        <f t="shared" si="15"/>
        <v>43955</v>
      </c>
      <c r="K24" s="198">
        <f t="shared" si="16"/>
        <v>9</v>
      </c>
      <c r="L24" s="199">
        <f t="shared" si="17"/>
        <v>10</v>
      </c>
      <c r="M24" s="200">
        <f t="shared" si="3"/>
        <v>1.001269974</v>
      </c>
      <c r="N24" s="200">
        <f t="shared" ca="1" si="4"/>
        <v>1.002493155</v>
      </c>
      <c r="O24" s="199">
        <f t="shared" si="18"/>
        <v>0</v>
      </c>
      <c r="P24" s="196">
        <f t="shared" ca="1" si="5"/>
        <v>12465.775</v>
      </c>
      <c r="Q24" s="201">
        <f t="shared" si="6"/>
        <v>0</v>
      </c>
      <c r="R24" s="196">
        <f t="shared" si="7"/>
        <v>0</v>
      </c>
      <c r="S24" s="202" t="str">
        <f t="shared" si="19"/>
        <v>A+J=</v>
      </c>
      <c r="T24" s="197">
        <f t="shared" si="20"/>
        <v>44301</v>
      </c>
      <c r="U24" s="4"/>
      <c r="V24" s="23"/>
      <c r="W24" s="53"/>
      <c r="X24" s="25"/>
      <c r="Y24" s="26"/>
      <c r="Z24" s="155"/>
      <c r="AA24" s="155"/>
      <c r="AB24" s="27"/>
      <c r="AC24" s="155"/>
      <c r="AD24" s="23"/>
      <c r="AE24" s="28"/>
      <c r="AF24" s="53"/>
      <c r="AG24" s="2"/>
      <c r="AH24" s="1" t="s">
        <v>108</v>
      </c>
      <c r="AI24" s="227">
        <f ca="1">TRUNC(0.03%*(AI20+AI22),8)</f>
        <v>1577.5428884999999</v>
      </c>
      <c r="AJ24" s="2"/>
      <c r="AK24" s="131"/>
      <c r="AL24" s="132"/>
      <c r="AM24" s="132"/>
      <c r="AN24" s="191"/>
      <c r="AO24" s="191"/>
      <c r="AP24" s="191"/>
      <c r="AQ24" s="191"/>
      <c r="AR24" s="135"/>
      <c r="AS24" s="136"/>
      <c r="AT24" s="137"/>
      <c r="AU24" s="191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</row>
    <row r="25" spans="1:121" ht="12.75" x14ac:dyDescent="0.2">
      <c r="A25" s="194">
        <f t="shared" si="10"/>
        <v>43968</v>
      </c>
      <c r="B25" s="18">
        <f t="shared" ca="1" si="11"/>
        <v>5012465.7750000004</v>
      </c>
      <c r="C25" s="196">
        <f t="shared" si="12"/>
        <v>5000000</v>
      </c>
      <c r="D25" s="195">
        <f ca="1">IF(A25&lt;$B$1,VLOOKUP(A25,[1]DI!$A$4:$B$15000,2,FALSE),0)</f>
        <v>0</v>
      </c>
      <c r="E25" s="196">
        <f t="shared" ca="1" si="26"/>
        <v>1</v>
      </c>
      <c r="F25" s="196">
        <f ca="1">(TRUNC(PRODUCT($E$12:$E24),16))</f>
        <v>1.0012216301799901</v>
      </c>
      <c r="G25" s="196">
        <f t="shared" si="27"/>
        <v>1</v>
      </c>
      <c r="H25" s="196">
        <f t="shared" ca="1" si="28"/>
        <v>1.0012216300000001</v>
      </c>
      <c r="I25" s="195">
        <f t="shared" si="14"/>
        <v>3.2500000000000001E-2</v>
      </c>
      <c r="J25" s="197">
        <f t="shared" si="15"/>
        <v>43955</v>
      </c>
      <c r="K25" s="198">
        <f t="shared" si="16"/>
        <v>9</v>
      </c>
      <c r="L25" s="199">
        <f t="shared" si="17"/>
        <v>10</v>
      </c>
      <c r="M25" s="200">
        <f t="shared" si="3"/>
        <v>1.001269974</v>
      </c>
      <c r="N25" s="200">
        <f t="shared" ca="1" si="4"/>
        <v>1.002493155</v>
      </c>
      <c r="O25" s="199">
        <f t="shared" si="18"/>
        <v>0</v>
      </c>
      <c r="P25" s="196">
        <f t="shared" ca="1" si="5"/>
        <v>12465.775</v>
      </c>
      <c r="Q25" s="201">
        <f t="shared" si="6"/>
        <v>0</v>
      </c>
      <c r="R25" s="196">
        <f t="shared" si="7"/>
        <v>0</v>
      </c>
      <c r="S25" s="202" t="str">
        <f t="shared" si="19"/>
        <v>A+J=</v>
      </c>
      <c r="T25" s="197">
        <f t="shared" si="20"/>
        <v>44301</v>
      </c>
      <c r="U25" s="4"/>
      <c r="V25" s="23"/>
      <c r="W25" s="53"/>
      <c r="X25" s="25"/>
      <c r="Y25" s="26"/>
      <c r="Z25" s="155"/>
      <c r="AA25" s="155"/>
      <c r="AB25" s="27"/>
      <c r="AC25" s="155"/>
      <c r="AD25" s="23"/>
      <c r="AE25" s="28"/>
      <c r="AF25" s="53"/>
      <c r="AG25" s="2"/>
      <c r="AH25" s="115" t="s">
        <v>98</v>
      </c>
      <c r="AI25" s="150">
        <v>100</v>
      </c>
      <c r="AJ25" s="2"/>
      <c r="AK25" s="131"/>
      <c r="AL25" s="132"/>
      <c r="AM25" s="132"/>
      <c r="AN25" s="191"/>
      <c r="AO25" s="191"/>
      <c r="AP25" s="191"/>
      <c r="AQ25" s="191"/>
      <c r="AR25" s="135"/>
      <c r="AS25" s="136"/>
      <c r="AT25" s="137"/>
      <c r="AU25" s="191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</row>
    <row r="26" spans="1:121" ht="12.75" x14ac:dyDescent="0.2">
      <c r="A26" s="194">
        <f t="shared" si="10"/>
        <v>43969</v>
      </c>
      <c r="B26" s="18">
        <f t="shared" ca="1" si="11"/>
        <v>5012465.7750000004</v>
      </c>
      <c r="C26" s="196">
        <f t="shared" si="12"/>
        <v>5000000</v>
      </c>
      <c r="D26" s="195">
        <f ca="1">IF(A26&lt;$B$1,VLOOKUP(A26,[1]DI!$A$4:$B$15000,2,FALSE),0)</f>
        <v>2.9000000000000005E-2</v>
      </c>
      <c r="E26" s="196">
        <f t="shared" ca="1" si="26"/>
        <v>1.00011345</v>
      </c>
      <c r="F26" s="196">
        <f ca="1">(TRUNC(PRODUCT($E$12:$E25),16))</f>
        <v>1.0012216301799901</v>
      </c>
      <c r="G26" s="196">
        <f t="shared" si="27"/>
        <v>1</v>
      </c>
      <c r="H26" s="196">
        <f t="shared" ca="1" si="28"/>
        <v>1.0012216300000001</v>
      </c>
      <c r="I26" s="195">
        <f t="shared" si="14"/>
        <v>3.2500000000000001E-2</v>
      </c>
      <c r="J26" s="197">
        <f t="shared" si="15"/>
        <v>43955</v>
      </c>
      <c r="K26" s="198">
        <f t="shared" si="16"/>
        <v>10</v>
      </c>
      <c r="L26" s="199">
        <f t="shared" si="17"/>
        <v>10</v>
      </c>
      <c r="M26" s="200">
        <f t="shared" si="3"/>
        <v>1.001269974</v>
      </c>
      <c r="N26" s="200">
        <f t="shared" ca="1" si="4"/>
        <v>1.002493155</v>
      </c>
      <c r="O26" s="199">
        <f t="shared" si="18"/>
        <v>0</v>
      </c>
      <c r="P26" s="196">
        <f t="shared" ca="1" si="5"/>
        <v>12465.775</v>
      </c>
      <c r="Q26" s="201">
        <f t="shared" si="6"/>
        <v>0</v>
      </c>
      <c r="R26" s="196">
        <f t="shared" si="7"/>
        <v>0</v>
      </c>
      <c r="S26" s="202" t="str">
        <f t="shared" si="19"/>
        <v>A+J=</v>
      </c>
      <c r="T26" s="197">
        <f t="shared" si="20"/>
        <v>44301</v>
      </c>
      <c r="U26" s="4"/>
      <c r="V26" s="23"/>
      <c r="W26" s="53"/>
      <c r="X26" s="25"/>
      <c r="Y26" s="26"/>
      <c r="Z26" s="155"/>
      <c r="AA26" s="155"/>
      <c r="AB26" s="156"/>
      <c r="AC26" s="155"/>
      <c r="AD26" s="23"/>
      <c r="AE26" s="28"/>
      <c r="AF26" s="53"/>
      <c r="AG26" s="2"/>
      <c r="AH26" s="17" t="s">
        <v>67</v>
      </c>
      <c r="AI26" s="116">
        <f ca="1">(AI20+AI22+AI24)*AI25</f>
        <v>526005383.78884995</v>
      </c>
      <c r="AJ26" s="2"/>
      <c r="AK26" s="131"/>
      <c r="AL26" s="132"/>
      <c r="AM26" s="132"/>
      <c r="AN26" s="131"/>
      <c r="AO26" s="136"/>
      <c r="AP26" s="133"/>
      <c r="AQ26" s="191"/>
      <c r="AR26" s="135"/>
      <c r="AS26" s="136"/>
      <c r="AT26" s="137"/>
      <c r="AU26" s="191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</row>
    <row r="27" spans="1:121" ht="12.75" x14ac:dyDescent="0.2">
      <c r="A27" s="194">
        <f t="shared" si="10"/>
        <v>43970</v>
      </c>
      <c r="B27" s="18">
        <f t="shared" ca="1" si="11"/>
        <v>5013670.7249999996</v>
      </c>
      <c r="C27" s="196">
        <f t="shared" si="12"/>
        <v>5000000</v>
      </c>
      <c r="D27" s="195">
        <f ca="1">IF(A27&lt;$B$1,VLOOKUP(A27,[1]DI!$A$4:$B$15000,2,FALSE),0)</f>
        <v>2.9000000000000005E-2</v>
      </c>
      <c r="E27" s="196">
        <f t="shared" ca="1" si="26"/>
        <v>1.00011345</v>
      </c>
      <c r="F27" s="196">
        <f ca="1">(TRUNC(PRODUCT($E$12:$E26),16))</f>
        <v>1.0013352187739299</v>
      </c>
      <c r="G27" s="196">
        <f t="shared" si="27"/>
        <v>1</v>
      </c>
      <c r="H27" s="196">
        <f t="shared" ca="1" si="28"/>
        <v>1.0013352200000001</v>
      </c>
      <c r="I27" s="195">
        <f t="shared" si="14"/>
        <v>3.2500000000000001E-2</v>
      </c>
      <c r="J27" s="197">
        <f t="shared" si="15"/>
        <v>43955</v>
      </c>
      <c r="K27" s="198">
        <f t="shared" si="16"/>
        <v>11</v>
      </c>
      <c r="L27" s="199">
        <f t="shared" si="17"/>
        <v>11</v>
      </c>
      <c r="M27" s="200">
        <f t="shared" si="3"/>
        <v>1.00139706</v>
      </c>
      <c r="N27" s="200">
        <f t="shared" ca="1" si="4"/>
        <v>1.002734145</v>
      </c>
      <c r="O27" s="199">
        <f t="shared" si="18"/>
        <v>0</v>
      </c>
      <c r="P27" s="196">
        <f t="shared" ca="1" si="5"/>
        <v>13670.725</v>
      </c>
      <c r="Q27" s="201">
        <f t="shared" si="6"/>
        <v>0</v>
      </c>
      <c r="R27" s="196">
        <f t="shared" si="7"/>
        <v>0</v>
      </c>
      <c r="S27" s="202" t="str">
        <f t="shared" si="19"/>
        <v>A+J=</v>
      </c>
      <c r="T27" s="197">
        <f t="shared" si="20"/>
        <v>44301</v>
      </c>
      <c r="U27" s="4"/>
      <c r="V27" s="23"/>
      <c r="W27" s="53"/>
      <c r="X27" s="25"/>
      <c r="Y27" s="26"/>
      <c r="Z27" s="155"/>
      <c r="AA27" s="155"/>
      <c r="AB27" s="156"/>
      <c r="AC27" s="155"/>
      <c r="AD27" s="23"/>
      <c r="AE27" s="28"/>
      <c r="AF27" s="53"/>
      <c r="AG27" s="2"/>
      <c r="AH27" s="17" t="s">
        <v>68</v>
      </c>
      <c r="AI27" s="139">
        <f>VLOOKUP(AI$18+1,$A$12:$R$2751,3)</f>
        <v>0</v>
      </c>
      <c r="AJ27" s="2"/>
      <c r="AK27" s="131"/>
      <c r="AL27" s="132"/>
      <c r="AM27" s="132"/>
      <c r="AN27" s="131"/>
      <c r="AO27" s="136"/>
      <c r="AP27" s="133"/>
      <c r="AQ27" s="191"/>
      <c r="AR27" s="135"/>
      <c r="AS27" s="136"/>
      <c r="AT27" s="137"/>
      <c r="AU27" s="191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</row>
    <row r="28" spans="1:121" ht="12.75" x14ac:dyDescent="0.2">
      <c r="A28" s="194">
        <f t="shared" si="10"/>
        <v>43971</v>
      </c>
      <c r="B28" s="18">
        <f t="shared" ca="1" si="11"/>
        <v>5014875.9549999898</v>
      </c>
      <c r="C28" s="196">
        <f t="shared" si="12"/>
        <v>5000000</v>
      </c>
      <c r="D28" s="195">
        <f ca="1">IF(A28&lt;$B$1,VLOOKUP(A28,[1]DI!$A$4:$B$15000,2,FALSE),0)</f>
        <v>2.9000000000000005E-2</v>
      </c>
      <c r="E28" s="196">
        <f t="shared" ca="1" si="26"/>
        <v>1.00011345</v>
      </c>
      <c r="F28" s="196">
        <f ca="1">(TRUNC(PRODUCT($E$12:$E27),16))</f>
        <v>1.0014488202545</v>
      </c>
      <c r="G28" s="196">
        <f t="shared" si="27"/>
        <v>1</v>
      </c>
      <c r="H28" s="196">
        <f t="shared" ca="1" si="28"/>
        <v>1.00144882</v>
      </c>
      <c r="I28" s="195">
        <f t="shared" si="14"/>
        <v>3.2500000000000001E-2</v>
      </c>
      <c r="J28" s="197">
        <f t="shared" si="15"/>
        <v>43955</v>
      </c>
      <c r="K28" s="198">
        <f t="shared" si="16"/>
        <v>12</v>
      </c>
      <c r="L28" s="199">
        <f t="shared" si="17"/>
        <v>12</v>
      </c>
      <c r="M28" s="200">
        <f t="shared" si="3"/>
        <v>1.001524163</v>
      </c>
      <c r="N28" s="200">
        <f t="shared" ca="1" si="4"/>
        <v>1.002975191</v>
      </c>
      <c r="O28" s="199">
        <f t="shared" si="18"/>
        <v>0</v>
      </c>
      <c r="P28" s="196">
        <f t="shared" ca="1" si="5"/>
        <v>14875.954999989999</v>
      </c>
      <c r="Q28" s="201">
        <f t="shared" si="6"/>
        <v>0</v>
      </c>
      <c r="R28" s="196">
        <f t="shared" si="7"/>
        <v>0</v>
      </c>
      <c r="S28" s="202" t="str">
        <f t="shared" si="19"/>
        <v>A+J=</v>
      </c>
      <c r="T28" s="197">
        <f t="shared" si="20"/>
        <v>44301</v>
      </c>
      <c r="U28" s="4"/>
      <c r="V28" s="23"/>
      <c r="W28" s="53"/>
      <c r="X28" s="25"/>
      <c r="Y28" s="26"/>
      <c r="Z28" s="155"/>
      <c r="AA28" s="155"/>
      <c r="AB28" s="156"/>
      <c r="AC28" s="155"/>
      <c r="AD28" s="23"/>
      <c r="AE28" s="28"/>
      <c r="AF28" s="53"/>
      <c r="AG28" s="2"/>
      <c r="AH28" s="13" t="s">
        <v>69</v>
      </c>
      <c r="AI28" s="117">
        <f>(AI25*AI27)</f>
        <v>0</v>
      </c>
      <c r="AK28" s="131"/>
      <c r="AL28" s="132"/>
      <c r="AM28" s="132"/>
      <c r="AN28" s="131"/>
      <c r="AO28" s="136"/>
      <c r="AP28" s="133"/>
      <c r="AQ28" s="191"/>
      <c r="AR28" s="135"/>
      <c r="AS28" s="136"/>
      <c r="AT28" s="137"/>
      <c r="AU28" s="191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</row>
    <row r="29" spans="1:121" ht="12.75" x14ac:dyDescent="0.2">
      <c r="A29" s="194">
        <f t="shared" si="10"/>
        <v>43972</v>
      </c>
      <c r="B29" s="18">
        <f t="shared" ca="1" si="11"/>
        <v>5016081.4549999898</v>
      </c>
      <c r="C29" s="196">
        <f t="shared" si="12"/>
        <v>5000000</v>
      </c>
      <c r="D29" s="195">
        <f ca="1">IF(A29&lt;$B$1,VLOOKUP(A29,[1]DI!$A$4:$B$15000,2,FALSE),0)</f>
        <v>2.9000000000000005E-2</v>
      </c>
      <c r="E29" s="196">
        <f t="shared" ca="1" si="26"/>
        <v>1.00011345</v>
      </c>
      <c r="F29" s="196">
        <f ca="1">(TRUNC(PRODUCT($E$12:$E28),16))</f>
        <v>1.00156243462316</v>
      </c>
      <c r="G29" s="196">
        <f t="shared" si="27"/>
        <v>1</v>
      </c>
      <c r="H29" s="196">
        <f t="shared" ca="1" si="28"/>
        <v>1.0015624299999999</v>
      </c>
      <c r="I29" s="195">
        <f t="shared" si="14"/>
        <v>3.2500000000000001E-2</v>
      </c>
      <c r="J29" s="197">
        <f t="shared" si="15"/>
        <v>43955</v>
      </c>
      <c r="K29" s="198">
        <f t="shared" si="16"/>
        <v>13</v>
      </c>
      <c r="L29" s="199">
        <f t="shared" si="17"/>
        <v>13</v>
      </c>
      <c r="M29" s="200">
        <f t="shared" si="3"/>
        <v>1.001651281</v>
      </c>
      <c r="N29" s="200">
        <f t="shared" ca="1" si="4"/>
        <v>1.003216291</v>
      </c>
      <c r="O29" s="199">
        <f t="shared" si="18"/>
        <v>0</v>
      </c>
      <c r="P29" s="196">
        <f t="shared" ca="1" si="5"/>
        <v>16081.454999989999</v>
      </c>
      <c r="Q29" s="201">
        <f t="shared" si="6"/>
        <v>0</v>
      </c>
      <c r="R29" s="196">
        <f t="shared" si="7"/>
        <v>0</v>
      </c>
      <c r="S29" s="202" t="str">
        <f t="shared" si="19"/>
        <v>A+J=</v>
      </c>
      <c r="T29" s="197">
        <f t="shared" si="20"/>
        <v>44301</v>
      </c>
      <c r="U29" s="4"/>
      <c r="V29" s="23"/>
      <c r="W29" s="53"/>
      <c r="X29" s="25"/>
      <c r="Y29" s="26"/>
      <c r="Z29" s="25"/>
      <c r="AA29" s="32"/>
      <c r="AB29" s="27"/>
      <c r="AC29" s="25"/>
      <c r="AD29" s="23"/>
      <c r="AE29" s="28"/>
      <c r="AF29" s="53"/>
      <c r="AG29" s="2"/>
      <c r="AK29" s="131"/>
      <c r="AL29" s="132"/>
      <c r="AM29" s="132"/>
      <c r="AN29" s="131"/>
      <c r="AO29" s="131"/>
      <c r="AP29" s="133"/>
      <c r="AQ29" s="134"/>
      <c r="AR29" s="135"/>
      <c r="AS29" s="136"/>
      <c r="AT29" s="137"/>
      <c r="AU29" s="134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</row>
    <row r="30" spans="1:121" ht="12.75" x14ac:dyDescent="0.2">
      <c r="A30" s="194">
        <f t="shared" si="10"/>
        <v>43973</v>
      </c>
      <c r="B30" s="18">
        <f t="shared" ca="1" si="11"/>
        <v>5017287.28</v>
      </c>
      <c r="C30" s="196">
        <f t="shared" si="12"/>
        <v>5000000</v>
      </c>
      <c r="D30" s="195">
        <f ca="1">IF(A30&lt;$B$1,VLOOKUP(A30,[1]DI!$A$4:$B$15000,2,FALSE),0)</f>
        <v>2.9000000000000005E-2</v>
      </c>
      <c r="E30" s="196">
        <f t="shared" ca="1" si="26"/>
        <v>1.00011345</v>
      </c>
      <c r="F30" s="196">
        <f ca="1">(TRUNC(PRODUCT($E$12:$E29),16))</f>
        <v>1.00167606188137</v>
      </c>
      <c r="G30" s="196">
        <f t="shared" si="27"/>
        <v>1</v>
      </c>
      <c r="H30" s="196">
        <f t="shared" ca="1" si="28"/>
        <v>1.0016760600000001</v>
      </c>
      <c r="I30" s="195">
        <f t="shared" si="14"/>
        <v>3.2500000000000001E-2</v>
      </c>
      <c r="J30" s="197">
        <f t="shared" si="15"/>
        <v>43955</v>
      </c>
      <c r="K30" s="198">
        <f t="shared" si="16"/>
        <v>14</v>
      </c>
      <c r="L30" s="199">
        <f t="shared" si="17"/>
        <v>14</v>
      </c>
      <c r="M30" s="200">
        <f t="shared" si="3"/>
        <v>1.001778415</v>
      </c>
      <c r="N30" s="200">
        <f t="shared" ca="1" si="4"/>
        <v>1.003457456</v>
      </c>
      <c r="O30" s="199">
        <f t="shared" si="18"/>
        <v>0</v>
      </c>
      <c r="P30" s="196">
        <f t="shared" ca="1" si="5"/>
        <v>17287.28</v>
      </c>
      <c r="Q30" s="201">
        <f t="shared" si="6"/>
        <v>0</v>
      </c>
      <c r="R30" s="196">
        <f t="shared" si="7"/>
        <v>0</v>
      </c>
      <c r="S30" s="202" t="str">
        <f t="shared" si="19"/>
        <v>A+J=</v>
      </c>
      <c r="T30" s="197">
        <f t="shared" si="20"/>
        <v>44301</v>
      </c>
      <c r="U30" s="4"/>
      <c r="V30" s="23"/>
      <c r="W30" s="53"/>
      <c r="X30" s="25"/>
      <c r="Y30" s="26"/>
      <c r="Z30" s="25"/>
      <c r="AA30" s="32"/>
      <c r="AB30" s="27"/>
      <c r="AC30" s="25"/>
      <c r="AD30" s="23"/>
      <c r="AE30" s="28"/>
      <c r="AF30" s="53"/>
      <c r="AG30" s="2"/>
      <c r="AK30" s="131"/>
      <c r="AL30" s="132"/>
      <c r="AM30" s="132"/>
      <c r="AN30" s="131"/>
      <c r="AO30" s="131"/>
      <c r="AP30" s="133"/>
      <c r="AQ30" s="134"/>
      <c r="AR30" s="135"/>
      <c r="AS30" s="136"/>
      <c r="AT30" s="137"/>
      <c r="AU30" s="134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</row>
    <row r="31" spans="1:121" ht="12.75" x14ac:dyDescent="0.2">
      <c r="A31" s="194">
        <f t="shared" si="10"/>
        <v>43974</v>
      </c>
      <c r="B31" s="18">
        <f t="shared" ca="1" si="11"/>
        <v>5018493.3799999896</v>
      </c>
      <c r="C31" s="196">
        <f t="shared" si="12"/>
        <v>5000000</v>
      </c>
      <c r="D31" s="195">
        <f ca="1">IF(A31&lt;$B$1,VLOOKUP(A31,[1]DI!$A$4:$B$15000,2,FALSE),0)</f>
        <v>0</v>
      </c>
      <c r="E31" s="196">
        <f t="shared" ca="1" si="26"/>
        <v>1</v>
      </c>
      <c r="F31" s="196">
        <f ca="1">(TRUNC(PRODUCT($E$12:$E30),16))</f>
        <v>1.0017897020305899</v>
      </c>
      <c r="G31" s="196">
        <f t="shared" si="27"/>
        <v>1</v>
      </c>
      <c r="H31" s="196">
        <f t="shared" ca="1" si="28"/>
        <v>1.0017897</v>
      </c>
      <c r="I31" s="195">
        <f t="shared" si="14"/>
        <v>3.2500000000000001E-2</v>
      </c>
      <c r="J31" s="197">
        <f t="shared" si="15"/>
        <v>43955</v>
      </c>
      <c r="K31" s="198">
        <f t="shared" si="16"/>
        <v>14</v>
      </c>
      <c r="L31" s="199">
        <f t="shared" si="17"/>
        <v>15</v>
      </c>
      <c r="M31" s="200">
        <f t="shared" si="3"/>
        <v>1.001905566</v>
      </c>
      <c r="N31" s="200">
        <f t="shared" ca="1" si="4"/>
        <v>1.003698676</v>
      </c>
      <c r="O31" s="199">
        <f t="shared" si="18"/>
        <v>0</v>
      </c>
      <c r="P31" s="196">
        <f t="shared" ca="1" si="5"/>
        <v>18493.37999999</v>
      </c>
      <c r="Q31" s="201">
        <f t="shared" si="6"/>
        <v>0</v>
      </c>
      <c r="R31" s="196">
        <f t="shared" si="7"/>
        <v>0</v>
      </c>
      <c r="S31" s="202" t="str">
        <f t="shared" si="19"/>
        <v>A+J=</v>
      </c>
      <c r="T31" s="197">
        <f t="shared" si="20"/>
        <v>44301</v>
      </c>
      <c r="U31" s="4"/>
      <c r="V31" s="23"/>
      <c r="W31" s="53"/>
      <c r="X31" s="25"/>
      <c r="Y31" s="26"/>
      <c r="Z31" s="25"/>
      <c r="AA31" s="32"/>
      <c r="AB31" s="27"/>
      <c r="AC31" s="25"/>
      <c r="AD31" s="23"/>
      <c r="AE31" s="28"/>
      <c r="AF31" s="53"/>
      <c r="AG31" s="2"/>
      <c r="AK31" s="131"/>
      <c r="AL31" s="132"/>
      <c r="AM31" s="132"/>
      <c r="AN31" s="131"/>
      <c r="AO31" s="131"/>
      <c r="AP31" s="133"/>
      <c r="AQ31" s="134"/>
      <c r="AR31" s="135"/>
      <c r="AS31" s="136"/>
      <c r="AT31" s="137"/>
      <c r="AU31" s="134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</row>
    <row r="32" spans="1:121" ht="12.75" x14ac:dyDescent="0.2">
      <c r="A32" s="194">
        <f t="shared" si="10"/>
        <v>43975</v>
      </c>
      <c r="B32" s="18">
        <f t="shared" ca="1" si="11"/>
        <v>5018493.3799999896</v>
      </c>
      <c r="C32" s="196">
        <f t="shared" si="12"/>
        <v>5000000</v>
      </c>
      <c r="D32" s="195">
        <f ca="1">IF(A32&lt;$B$1,VLOOKUP(A32,[1]DI!$A$4:$B$15000,2,FALSE),0)</f>
        <v>0</v>
      </c>
      <c r="E32" s="196">
        <f t="shared" ca="1" si="26"/>
        <v>1</v>
      </c>
      <c r="F32" s="196">
        <f ca="1">(TRUNC(PRODUCT($E$12:$E31),16))</f>
        <v>1.0017897020305899</v>
      </c>
      <c r="G32" s="196">
        <f t="shared" si="27"/>
        <v>1</v>
      </c>
      <c r="H32" s="196">
        <f t="shared" ca="1" si="28"/>
        <v>1.0017897</v>
      </c>
      <c r="I32" s="195">
        <f t="shared" si="14"/>
        <v>3.2500000000000001E-2</v>
      </c>
      <c r="J32" s="197">
        <f t="shared" si="15"/>
        <v>43955</v>
      </c>
      <c r="K32" s="198">
        <f t="shared" si="16"/>
        <v>14</v>
      </c>
      <c r="L32" s="199">
        <f t="shared" si="17"/>
        <v>15</v>
      </c>
      <c r="M32" s="200">
        <f t="shared" si="3"/>
        <v>1.001905566</v>
      </c>
      <c r="N32" s="200">
        <f t="shared" ca="1" si="4"/>
        <v>1.003698676</v>
      </c>
      <c r="O32" s="199">
        <f t="shared" si="18"/>
        <v>0</v>
      </c>
      <c r="P32" s="196">
        <f t="shared" ca="1" si="5"/>
        <v>18493.37999999</v>
      </c>
      <c r="Q32" s="201">
        <f t="shared" si="6"/>
        <v>0</v>
      </c>
      <c r="R32" s="196">
        <f t="shared" si="7"/>
        <v>0</v>
      </c>
      <c r="S32" s="202" t="str">
        <f t="shared" si="19"/>
        <v>A+J=</v>
      </c>
      <c r="T32" s="197">
        <f t="shared" si="20"/>
        <v>44301</v>
      </c>
      <c r="U32" s="4"/>
      <c r="V32" s="23"/>
      <c r="W32" s="53"/>
      <c r="X32" s="25"/>
      <c r="Y32" s="26"/>
      <c r="Z32" s="25"/>
      <c r="AA32" s="32"/>
      <c r="AB32" s="27"/>
      <c r="AC32" s="25"/>
      <c r="AD32" s="23"/>
      <c r="AE32" s="28"/>
      <c r="AF32" s="53"/>
      <c r="AG32" s="2"/>
      <c r="AK32" s="131"/>
      <c r="AL32" s="132"/>
      <c r="AM32" s="132"/>
      <c r="AN32" s="131"/>
      <c r="AO32" s="131"/>
      <c r="AP32" s="133"/>
      <c r="AQ32" s="134"/>
      <c r="AR32" s="135"/>
      <c r="AS32" s="136"/>
      <c r="AT32" s="137"/>
      <c r="AU32" s="134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</row>
    <row r="33" spans="1:121" ht="12.75" x14ac:dyDescent="0.2">
      <c r="A33" s="194">
        <f t="shared" si="10"/>
        <v>43976</v>
      </c>
      <c r="B33" s="18">
        <f t="shared" ca="1" si="11"/>
        <v>5018493.3799999896</v>
      </c>
      <c r="C33" s="196">
        <f t="shared" si="12"/>
        <v>5000000</v>
      </c>
      <c r="D33" s="195">
        <f ca="1">IF(A33&lt;$B$1,VLOOKUP(A33,[1]DI!$A$4:$B$15000,2,FALSE),0)</f>
        <v>2.9000000000000005E-2</v>
      </c>
      <c r="E33" s="196">
        <f t="shared" ca="1" si="26"/>
        <v>1.00011345</v>
      </c>
      <c r="F33" s="196">
        <f ca="1">(TRUNC(PRODUCT($E$12:$E32),16))</f>
        <v>1.0017897020305899</v>
      </c>
      <c r="G33" s="196">
        <f t="shared" si="27"/>
        <v>1</v>
      </c>
      <c r="H33" s="196">
        <f t="shared" ca="1" si="28"/>
        <v>1.0017897</v>
      </c>
      <c r="I33" s="195">
        <f t="shared" si="14"/>
        <v>3.2500000000000001E-2</v>
      </c>
      <c r="J33" s="197">
        <f t="shared" si="15"/>
        <v>43955</v>
      </c>
      <c r="K33" s="198">
        <f t="shared" si="16"/>
        <v>15</v>
      </c>
      <c r="L33" s="199">
        <f t="shared" si="17"/>
        <v>15</v>
      </c>
      <c r="M33" s="200">
        <f t="shared" si="3"/>
        <v>1.001905566</v>
      </c>
      <c r="N33" s="200">
        <f t="shared" ca="1" si="4"/>
        <v>1.003698676</v>
      </c>
      <c r="O33" s="199">
        <f t="shared" si="18"/>
        <v>0</v>
      </c>
      <c r="P33" s="196">
        <f t="shared" ca="1" si="5"/>
        <v>18493.37999999</v>
      </c>
      <c r="Q33" s="201">
        <f t="shared" si="6"/>
        <v>0</v>
      </c>
      <c r="R33" s="196">
        <f t="shared" si="7"/>
        <v>0</v>
      </c>
      <c r="S33" s="202" t="str">
        <f t="shared" si="19"/>
        <v>A+J=</v>
      </c>
      <c r="T33" s="197">
        <f t="shared" si="20"/>
        <v>44301</v>
      </c>
      <c r="U33" s="4"/>
      <c r="V33" s="23"/>
      <c r="W33" s="53"/>
      <c r="X33" s="25"/>
      <c r="Y33" s="26"/>
      <c r="Z33" s="25"/>
      <c r="AA33" s="32"/>
      <c r="AB33" s="27"/>
      <c r="AC33" s="25"/>
      <c r="AD33" s="23"/>
      <c r="AE33" s="28"/>
      <c r="AF33" s="53"/>
      <c r="AG33" s="2"/>
      <c r="AH33" s="113" t="s">
        <v>70</v>
      </c>
      <c r="AI33" s="114"/>
      <c r="AK33" s="131"/>
      <c r="AL33" s="132"/>
      <c r="AM33" s="132"/>
      <c r="AN33" s="131"/>
      <c r="AO33" s="131"/>
      <c r="AP33" s="133"/>
      <c r="AQ33" s="134"/>
      <c r="AR33" s="135"/>
      <c r="AS33" s="136"/>
      <c r="AT33" s="137"/>
      <c r="AU33" s="134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</row>
    <row r="34" spans="1:121" ht="12.75" x14ac:dyDescent="0.2">
      <c r="A34" s="194">
        <f t="shared" si="10"/>
        <v>43977</v>
      </c>
      <c r="B34" s="18">
        <f t="shared" ca="1" si="11"/>
        <v>5019699.8099999996</v>
      </c>
      <c r="C34" s="196">
        <f t="shared" si="12"/>
        <v>5000000</v>
      </c>
      <c r="D34" s="195">
        <f ca="1">IF(A34&lt;$B$1,VLOOKUP(A34,[1]DI!$A$4:$B$15000,2,FALSE),0)</f>
        <v>2.9000000000000005E-2</v>
      </c>
      <c r="E34" s="196">
        <f t="shared" ca="1" si="26"/>
        <v>1.00011345</v>
      </c>
      <c r="F34" s="196">
        <f ca="1">(TRUNC(PRODUCT($E$12:$E33),16))</f>
        <v>1.00190335507228</v>
      </c>
      <c r="G34" s="196">
        <f t="shared" si="27"/>
        <v>1</v>
      </c>
      <c r="H34" s="196">
        <f t="shared" ca="1" si="28"/>
        <v>1.00190336</v>
      </c>
      <c r="I34" s="195">
        <f t="shared" si="14"/>
        <v>3.2500000000000001E-2</v>
      </c>
      <c r="J34" s="197">
        <f t="shared" si="15"/>
        <v>43955</v>
      </c>
      <c r="K34" s="198">
        <f t="shared" si="16"/>
        <v>16</v>
      </c>
      <c r="L34" s="199">
        <f t="shared" si="17"/>
        <v>16</v>
      </c>
      <c r="M34" s="200">
        <f t="shared" si="3"/>
        <v>1.0020327330000001</v>
      </c>
      <c r="N34" s="200">
        <f t="shared" ca="1" si="4"/>
        <v>1.003939962</v>
      </c>
      <c r="O34" s="199">
        <f t="shared" si="18"/>
        <v>0</v>
      </c>
      <c r="P34" s="196">
        <f t="shared" ca="1" si="5"/>
        <v>19699.810000000001</v>
      </c>
      <c r="Q34" s="201">
        <f t="shared" si="6"/>
        <v>0</v>
      </c>
      <c r="R34" s="196">
        <f t="shared" si="7"/>
        <v>0</v>
      </c>
      <c r="S34" s="202" t="str">
        <f t="shared" si="19"/>
        <v>A+J=</v>
      </c>
      <c r="T34" s="197">
        <f t="shared" si="20"/>
        <v>44301</v>
      </c>
      <c r="U34" s="4"/>
      <c r="V34" s="23"/>
      <c r="W34" s="53"/>
      <c r="X34" s="25"/>
      <c r="Y34" s="26"/>
      <c r="Z34" s="25"/>
      <c r="AA34" s="32"/>
      <c r="AB34" s="27"/>
      <c r="AC34" s="25"/>
      <c r="AD34" s="23"/>
      <c r="AE34" s="28"/>
      <c r="AF34" s="53"/>
      <c r="AG34" s="2"/>
      <c r="AH34" s="1" t="s">
        <v>54</v>
      </c>
      <c r="AI34" s="17" t="str">
        <f>AI12</f>
        <v>NATURA &amp; CO HOLDING</v>
      </c>
      <c r="AK34" s="131"/>
      <c r="AL34" s="132"/>
      <c r="AM34" s="132"/>
      <c r="AN34" s="131"/>
      <c r="AO34" s="131"/>
      <c r="AP34" s="133"/>
      <c r="AQ34" s="134"/>
      <c r="AR34" s="135"/>
      <c r="AS34" s="136"/>
      <c r="AT34" s="137"/>
      <c r="AU34" s="134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</row>
    <row r="35" spans="1:121" ht="12.75" x14ac:dyDescent="0.2">
      <c r="A35" s="194">
        <f t="shared" si="10"/>
        <v>43978</v>
      </c>
      <c r="B35" s="18">
        <f t="shared" ca="1" si="11"/>
        <v>5020906.4649999999</v>
      </c>
      <c r="C35" s="196">
        <f t="shared" si="12"/>
        <v>5000000</v>
      </c>
      <c r="D35" s="195">
        <f ca="1">IF(A35&lt;$B$1,VLOOKUP(A35,[1]DI!$A$4:$B$15000,2,FALSE),0)</f>
        <v>2.9000000000000005E-2</v>
      </c>
      <c r="E35" s="196">
        <f t="shared" ca="1" si="26"/>
        <v>1.00011345</v>
      </c>
      <c r="F35" s="196">
        <f ca="1">(TRUNC(PRODUCT($E$12:$E34),16))</f>
        <v>1.00201702100792</v>
      </c>
      <c r="G35" s="196">
        <f t="shared" si="27"/>
        <v>1</v>
      </c>
      <c r="H35" s="196">
        <f t="shared" ca="1" si="28"/>
        <v>1.00201702</v>
      </c>
      <c r="I35" s="195">
        <f t="shared" si="14"/>
        <v>3.2500000000000001E-2</v>
      </c>
      <c r="J35" s="197">
        <f t="shared" si="15"/>
        <v>43955</v>
      </c>
      <c r="K35" s="198">
        <f t="shared" si="16"/>
        <v>17</v>
      </c>
      <c r="L35" s="199">
        <f t="shared" si="17"/>
        <v>17</v>
      </c>
      <c r="M35" s="200">
        <f t="shared" si="3"/>
        <v>1.0021599160000001</v>
      </c>
      <c r="N35" s="200">
        <f t="shared" ca="1" si="4"/>
        <v>1.004181293</v>
      </c>
      <c r="O35" s="199">
        <f t="shared" si="18"/>
        <v>0</v>
      </c>
      <c r="P35" s="196">
        <f t="shared" ca="1" si="5"/>
        <v>20906.465</v>
      </c>
      <c r="Q35" s="201">
        <f t="shared" si="6"/>
        <v>0</v>
      </c>
      <c r="R35" s="196">
        <f t="shared" si="7"/>
        <v>0</v>
      </c>
      <c r="S35" s="202" t="str">
        <f t="shared" si="19"/>
        <v>A+J=</v>
      </c>
      <c r="T35" s="197">
        <f t="shared" si="20"/>
        <v>44301</v>
      </c>
      <c r="U35" s="4"/>
      <c r="V35" s="23"/>
      <c r="W35" s="53"/>
      <c r="X35" s="25"/>
      <c r="Y35" s="26"/>
      <c r="Z35" s="25"/>
      <c r="AA35" s="32"/>
      <c r="AB35" s="27"/>
      <c r="AC35" s="25"/>
      <c r="AD35" s="23"/>
      <c r="AE35" s="28"/>
      <c r="AF35" s="53"/>
      <c r="AG35" s="2"/>
      <c r="AH35" s="1" t="s">
        <v>60</v>
      </c>
      <c r="AI35" s="17" t="str">
        <f>AI13</f>
        <v>Notas Promissórias Comerciais</v>
      </c>
      <c r="AK35" s="131"/>
      <c r="AL35" s="132"/>
      <c r="AM35" s="132"/>
      <c r="AN35" s="131"/>
      <c r="AO35" s="131"/>
      <c r="AP35" s="133"/>
      <c r="AQ35" s="134"/>
      <c r="AR35" s="135"/>
      <c r="AS35" s="136"/>
      <c r="AT35" s="137"/>
      <c r="AU35" s="134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</row>
    <row r="36" spans="1:121" ht="12.75" x14ac:dyDescent="0.2">
      <c r="A36" s="194">
        <f t="shared" si="10"/>
        <v>43979</v>
      </c>
      <c r="B36" s="18">
        <f t="shared" ca="1" si="11"/>
        <v>5022113.4400000004</v>
      </c>
      <c r="C36" s="196">
        <f t="shared" si="12"/>
        <v>5000000</v>
      </c>
      <c r="D36" s="195">
        <f ca="1">IF(A36&lt;$B$1,VLOOKUP(A36,[1]DI!$A$4:$B$15000,2,FALSE),0)</f>
        <v>2.9000000000000005E-2</v>
      </c>
      <c r="E36" s="196">
        <f t="shared" ca="1" si="26"/>
        <v>1.00011345</v>
      </c>
      <c r="F36" s="196">
        <f ca="1">(TRUNC(PRODUCT($E$12:$E35),16))</f>
        <v>1.0021306998389501</v>
      </c>
      <c r="G36" s="196">
        <f t="shared" si="27"/>
        <v>1</v>
      </c>
      <c r="H36" s="196">
        <f t="shared" ca="1" si="28"/>
        <v>1.0021306999999999</v>
      </c>
      <c r="I36" s="195">
        <f t="shared" si="14"/>
        <v>3.2500000000000001E-2</v>
      </c>
      <c r="J36" s="197">
        <f t="shared" si="15"/>
        <v>43955</v>
      </c>
      <c r="K36" s="198">
        <f t="shared" si="16"/>
        <v>18</v>
      </c>
      <c r="L36" s="199">
        <f t="shared" si="17"/>
        <v>18</v>
      </c>
      <c r="M36" s="200">
        <f t="shared" si="3"/>
        <v>1.0022871149999999</v>
      </c>
      <c r="N36" s="200">
        <f t="shared" ca="1" si="4"/>
        <v>1.004422688</v>
      </c>
      <c r="O36" s="199">
        <f t="shared" si="18"/>
        <v>0</v>
      </c>
      <c r="P36" s="196">
        <f t="shared" ca="1" si="5"/>
        <v>22113.439999999999</v>
      </c>
      <c r="Q36" s="201">
        <f t="shared" si="6"/>
        <v>0</v>
      </c>
      <c r="R36" s="196">
        <f t="shared" si="7"/>
        <v>0</v>
      </c>
      <c r="S36" s="202" t="str">
        <f t="shared" si="19"/>
        <v>A+J=</v>
      </c>
      <c r="T36" s="197">
        <f t="shared" si="20"/>
        <v>44301</v>
      </c>
      <c r="U36" s="4"/>
      <c r="V36" s="23"/>
      <c r="W36" s="53"/>
      <c r="X36" s="25"/>
      <c r="Y36" s="26"/>
      <c r="Z36" s="25"/>
      <c r="AA36" s="32"/>
      <c r="AB36" s="27"/>
      <c r="AC36" s="25"/>
      <c r="AD36" s="23"/>
      <c r="AE36" s="28"/>
      <c r="AF36" s="53"/>
      <c r="AG36" s="2"/>
      <c r="AH36" s="1" t="s">
        <v>62</v>
      </c>
      <c r="AI36" s="17" t="str">
        <f>AI14</f>
        <v>2ª</v>
      </c>
      <c r="AK36" s="131"/>
      <c r="AL36" s="132"/>
      <c r="AM36" s="132"/>
      <c r="AN36" s="131"/>
      <c r="AO36" s="131"/>
      <c r="AP36" s="133"/>
      <c r="AQ36" s="134"/>
      <c r="AR36" s="135"/>
      <c r="AS36" s="136"/>
      <c r="AT36" s="137"/>
      <c r="AU36" s="134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</row>
    <row r="37" spans="1:121" ht="12.75" x14ac:dyDescent="0.2">
      <c r="A37" s="194">
        <f t="shared" si="10"/>
        <v>43980</v>
      </c>
      <c r="B37" s="18">
        <f t="shared" ca="1" si="11"/>
        <v>5023320.6949999901</v>
      </c>
      <c r="C37" s="196">
        <f t="shared" si="12"/>
        <v>5000000</v>
      </c>
      <c r="D37" s="195">
        <f ca="1">IF(A37&lt;$B$1,VLOOKUP(A37,[1]DI!$A$4:$B$15000,2,FALSE),0)</f>
        <v>2.9000000000000005E-2</v>
      </c>
      <c r="E37" s="196">
        <f t="shared" ca="1" si="26"/>
        <v>1.00011345</v>
      </c>
      <c r="F37" s="196">
        <f ca="1">(TRUNC(PRODUCT($E$12:$E36),16))</f>
        <v>1.00224439156685</v>
      </c>
      <c r="G37" s="196">
        <f t="shared" si="27"/>
        <v>1</v>
      </c>
      <c r="H37" s="196">
        <f t="shared" ca="1" si="28"/>
        <v>1.00224439</v>
      </c>
      <c r="I37" s="195">
        <f t="shared" si="14"/>
        <v>3.2500000000000001E-2</v>
      </c>
      <c r="J37" s="197">
        <f t="shared" si="15"/>
        <v>43955</v>
      </c>
      <c r="K37" s="198">
        <f t="shared" si="16"/>
        <v>19</v>
      </c>
      <c r="L37" s="199">
        <f t="shared" si="17"/>
        <v>19</v>
      </c>
      <c r="M37" s="200">
        <f t="shared" si="3"/>
        <v>1.0024143299999999</v>
      </c>
      <c r="N37" s="200">
        <f t="shared" ca="1" si="4"/>
        <v>1.004664139</v>
      </c>
      <c r="O37" s="199">
        <f t="shared" si="18"/>
        <v>0</v>
      </c>
      <c r="P37" s="196">
        <f t="shared" ca="1" si="5"/>
        <v>23320.694999989999</v>
      </c>
      <c r="Q37" s="201">
        <f t="shared" si="6"/>
        <v>0</v>
      </c>
      <c r="R37" s="196">
        <f t="shared" si="7"/>
        <v>0</v>
      </c>
      <c r="S37" s="202" t="str">
        <f t="shared" si="19"/>
        <v>A+J=</v>
      </c>
      <c r="T37" s="197">
        <f t="shared" si="20"/>
        <v>44301</v>
      </c>
      <c r="U37" s="4"/>
      <c r="V37" s="23"/>
      <c r="W37" s="53"/>
      <c r="X37" s="25"/>
      <c r="Y37" s="26"/>
      <c r="Z37" s="25"/>
      <c r="AA37" s="32"/>
      <c r="AB37" s="27"/>
      <c r="AC37" s="25"/>
      <c r="AD37" s="23"/>
      <c r="AE37" s="28"/>
      <c r="AF37" s="53"/>
      <c r="AG37" s="2"/>
      <c r="AH37" s="1" t="s">
        <v>55</v>
      </c>
      <c r="AI37" s="17" t="str">
        <f>AI15</f>
        <v>ÚNICA</v>
      </c>
      <c r="AK37" s="131"/>
      <c r="AL37" s="132"/>
      <c r="AM37" s="132"/>
      <c r="AN37" s="131"/>
      <c r="AO37" s="131"/>
      <c r="AP37" s="133"/>
      <c r="AQ37" s="134"/>
      <c r="AR37" s="135"/>
      <c r="AS37" s="136"/>
      <c r="AT37" s="137"/>
      <c r="AU37" s="134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</row>
    <row r="38" spans="1:121" ht="12.75" x14ac:dyDescent="0.2">
      <c r="A38" s="194">
        <f t="shared" si="10"/>
        <v>43981</v>
      </c>
      <c r="B38" s="18">
        <f t="shared" ca="1" si="11"/>
        <v>5024528.2699999996</v>
      </c>
      <c r="C38" s="196">
        <f t="shared" si="12"/>
        <v>5000000</v>
      </c>
      <c r="D38" s="195">
        <f ca="1">IF(A38&lt;$B$1,VLOOKUP(A38,[1]DI!$A$4:$B$15000,2,FALSE),0)</f>
        <v>0</v>
      </c>
      <c r="E38" s="196">
        <f t="shared" ca="1" si="26"/>
        <v>1</v>
      </c>
      <c r="F38" s="196">
        <f ca="1">(TRUNC(PRODUCT($E$12:$E37),16))</f>
        <v>1.00235809619307</v>
      </c>
      <c r="G38" s="196">
        <f t="shared" si="27"/>
        <v>1</v>
      </c>
      <c r="H38" s="196">
        <f t="shared" ca="1" si="28"/>
        <v>1.0023580999999999</v>
      </c>
      <c r="I38" s="195">
        <f t="shared" si="14"/>
        <v>3.2500000000000001E-2</v>
      </c>
      <c r="J38" s="197">
        <f t="shared" si="15"/>
        <v>43955</v>
      </c>
      <c r="K38" s="198">
        <f t="shared" si="16"/>
        <v>19</v>
      </c>
      <c r="L38" s="199">
        <f t="shared" si="17"/>
        <v>20</v>
      </c>
      <c r="M38" s="200">
        <f t="shared" si="3"/>
        <v>1.0025415609999999</v>
      </c>
      <c r="N38" s="200">
        <f t="shared" ca="1" si="4"/>
        <v>1.0049056540000001</v>
      </c>
      <c r="O38" s="199">
        <f t="shared" si="18"/>
        <v>0</v>
      </c>
      <c r="P38" s="196">
        <f t="shared" ca="1" si="5"/>
        <v>24528.27</v>
      </c>
      <c r="Q38" s="201">
        <f t="shared" si="6"/>
        <v>0</v>
      </c>
      <c r="R38" s="196">
        <f t="shared" si="7"/>
        <v>0</v>
      </c>
      <c r="S38" s="202" t="str">
        <f t="shared" si="19"/>
        <v>A+J=</v>
      </c>
      <c r="T38" s="197">
        <f t="shared" si="20"/>
        <v>44301</v>
      </c>
      <c r="U38" s="4"/>
      <c r="V38" s="23"/>
      <c r="W38" s="53"/>
      <c r="X38" s="25"/>
      <c r="Y38" s="26"/>
      <c r="Z38" s="25"/>
      <c r="AA38" s="32"/>
      <c r="AB38" s="27"/>
      <c r="AC38" s="25"/>
      <c r="AD38" s="23"/>
      <c r="AE38" s="28"/>
      <c r="AF38" s="53"/>
      <c r="AG38" s="2"/>
      <c r="AH38" s="1" t="s">
        <v>63</v>
      </c>
      <c r="AI38" s="17" t="str">
        <f>AI16</f>
        <v>NC0020003E9</v>
      </c>
      <c r="AK38" s="131"/>
      <c r="AL38" s="132"/>
      <c r="AM38" s="132"/>
      <c r="AN38" s="131"/>
      <c r="AO38" s="131"/>
      <c r="AP38" s="133"/>
      <c r="AQ38" s="134"/>
      <c r="AR38" s="135"/>
      <c r="AS38" s="136"/>
      <c r="AT38" s="137"/>
      <c r="AU38" s="134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ht="12.75" x14ac:dyDescent="0.2">
      <c r="A39" s="194">
        <f t="shared" si="10"/>
        <v>43982</v>
      </c>
      <c r="B39" s="18">
        <f t="shared" ca="1" si="11"/>
        <v>5024528.2699999996</v>
      </c>
      <c r="C39" s="196">
        <f t="shared" si="12"/>
        <v>5000000</v>
      </c>
      <c r="D39" s="195">
        <f ca="1">IF(A39&lt;$B$1,VLOOKUP(A39,[1]DI!$A$4:$B$15000,2,FALSE),0)</f>
        <v>0</v>
      </c>
      <c r="E39" s="196">
        <f t="shared" ca="1" si="26"/>
        <v>1</v>
      </c>
      <c r="F39" s="196">
        <f ca="1">(TRUNC(PRODUCT($E$12:$E38),16))</f>
        <v>1.00235809619307</v>
      </c>
      <c r="G39" s="196">
        <f t="shared" si="27"/>
        <v>1</v>
      </c>
      <c r="H39" s="196">
        <f t="shared" ca="1" si="28"/>
        <v>1.0023580999999999</v>
      </c>
      <c r="I39" s="195">
        <f t="shared" si="14"/>
        <v>3.2500000000000001E-2</v>
      </c>
      <c r="J39" s="197">
        <f t="shared" si="15"/>
        <v>43955</v>
      </c>
      <c r="K39" s="198">
        <f t="shared" si="16"/>
        <v>19</v>
      </c>
      <c r="L39" s="199">
        <f t="shared" si="17"/>
        <v>20</v>
      </c>
      <c r="M39" s="200">
        <f t="shared" si="3"/>
        <v>1.0025415609999999</v>
      </c>
      <c r="N39" s="200">
        <f t="shared" ca="1" si="4"/>
        <v>1.0049056540000001</v>
      </c>
      <c r="O39" s="199">
        <f t="shared" si="18"/>
        <v>0</v>
      </c>
      <c r="P39" s="196">
        <f t="shared" ca="1" si="5"/>
        <v>24528.27</v>
      </c>
      <c r="Q39" s="201">
        <f t="shared" si="6"/>
        <v>0</v>
      </c>
      <c r="R39" s="196">
        <f t="shared" si="7"/>
        <v>0</v>
      </c>
      <c r="S39" s="202" t="str">
        <f t="shared" si="19"/>
        <v>A+J=</v>
      </c>
      <c r="T39" s="197">
        <f t="shared" si="20"/>
        <v>44301</v>
      </c>
      <c r="U39" s="4"/>
      <c r="V39" s="23"/>
      <c r="W39" s="53"/>
      <c r="X39" s="25"/>
      <c r="Y39" s="26"/>
      <c r="Z39" s="25"/>
      <c r="AA39" s="32"/>
      <c r="AB39" s="27"/>
      <c r="AC39" s="25"/>
      <c r="AD39" s="23"/>
      <c r="AE39" s="28"/>
      <c r="AF39" s="53"/>
      <c r="AG39" s="2"/>
      <c r="AH39" s="1" t="s">
        <v>4</v>
      </c>
      <c r="AI39" s="151">
        <f ca="1">TODAY()</f>
        <v>45786</v>
      </c>
      <c r="AK39" s="131"/>
      <c r="AL39" s="132"/>
      <c r="AM39" s="132"/>
      <c r="AN39" s="131"/>
      <c r="AO39" s="131"/>
      <c r="AP39" s="133"/>
      <c r="AQ39" s="134"/>
      <c r="AR39" s="135"/>
      <c r="AS39" s="136"/>
      <c r="AT39" s="137"/>
      <c r="AU39" s="134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</row>
    <row r="40" spans="1:121" ht="12.75" x14ac:dyDescent="0.2">
      <c r="A40" s="194">
        <f t="shared" si="10"/>
        <v>43983</v>
      </c>
      <c r="B40" s="18">
        <f t="shared" ca="1" si="11"/>
        <v>5024528.2699999996</v>
      </c>
      <c r="C40" s="196">
        <f t="shared" si="12"/>
        <v>5000000</v>
      </c>
      <c r="D40" s="195">
        <f ca="1">IF(A40&lt;$B$1,VLOOKUP(A40,[1]DI!$A$4:$B$15000,2,FALSE),0)</f>
        <v>2.9000000000000005E-2</v>
      </c>
      <c r="E40" s="196">
        <f t="shared" ca="1" si="26"/>
        <v>1.00011345</v>
      </c>
      <c r="F40" s="196">
        <f ca="1">(TRUNC(PRODUCT($E$12:$E39),16))</f>
        <v>1.00235809619307</v>
      </c>
      <c r="G40" s="196">
        <f t="shared" si="27"/>
        <v>1</v>
      </c>
      <c r="H40" s="196">
        <f t="shared" ca="1" si="28"/>
        <v>1.0023580999999999</v>
      </c>
      <c r="I40" s="195">
        <f t="shared" si="14"/>
        <v>3.2500000000000001E-2</v>
      </c>
      <c r="J40" s="197">
        <f t="shared" si="15"/>
        <v>43955</v>
      </c>
      <c r="K40" s="198">
        <f t="shared" si="16"/>
        <v>20</v>
      </c>
      <c r="L40" s="199">
        <f t="shared" si="17"/>
        <v>20</v>
      </c>
      <c r="M40" s="200">
        <f t="shared" si="3"/>
        <v>1.0025415609999999</v>
      </c>
      <c r="N40" s="200">
        <f t="shared" ca="1" si="4"/>
        <v>1.0049056540000001</v>
      </c>
      <c r="O40" s="199">
        <f t="shared" si="18"/>
        <v>0</v>
      </c>
      <c r="P40" s="196">
        <f t="shared" ca="1" si="5"/>
        <v>24528.27</v>
      </c>
      <c r="Q40" s="201">
        <f t="shared" si="6"/>
        <v>0</v>
      </c>
      <c r="R40" s="196">
        <f t="shared" si="7"/>
        <v>0</v>
      </c>
      <c r="S40" s="202" t="str">
        <f t="shared" si="19"/>
        <v>A+J=</v>
      </c>
      <c r="T40" s="197">
        <f t="shared" si="20"/>
        <v>44301</v>
      </c>
      <c r="U40" s="4"/>
      <c r="V40" s="23"/>
      <c r="W40" s="53"/>
      <c r="X40" s="25"/>
      <c r="Y40" s="26"/>
      <c r="Z40" s="25"/>
      <c r="AA40" s="32"/>
      <c r="AB40" s="27"/>
      <c r="AC40" s="25"/>
      <c r="AD40" s="23"/>
      <c r="AE40" s="28"/>
      <c r="AF40" s="53"/>
      <c r="AG40" s="2"/>
      <c r="AH40" s="115" t="s">
        <v>98</v>
      </c>
      <c r="AI40" s="150">
        <f>AI25</f>
        <v>100</v>
      </c>
      <c r="AK40" s="131"/>
      <c r="AL40" s="132"/>
      <c r="AM40" s="132"/>
      <c r="AN40" s="131"/>
      <c r="AO40" s="131"/>
      <c r="AP40" s="133"/>
      <c r="AQ40" s="134"/>
      <c r="AR40" s="135"/>
      <c r="AS40" s="136"/>
      <c r="AT40" s="137"/>
      <c r="AU40" s="134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</row>
    <row r="41" spans="1:121" ht="12.75" x14ac:dyDescent="0.2">
      <c r="A41" s="194">
        <f t="shared" si="10"/>
        <v>43984</v>
      </c>
      <c r="B41" s="18">
        <f t="shared" ca="1" si="11"/>
        <v>5025736.0799999898</v>
      </c>
      <c r="C41" s="196">
        <f t="shared" si="12"/>
        <v>5000000</v>
      </c>
      <c r="D41" s="195">
        <f ca="1">IF(A41&lt;$B$1,VLOOKUP(A41,[1]DI!$A$4:$B$15000,2,FALSE),0)</f>
        <v>2.9000000000000005E-2</v>
      </c>
      <c r="E41" s="196">
        <f t="shared" ca="1" si="26"/>
        <v>1.00011345</v>
      </c>
      <c r="F41" s="196">
        <f ca="1">(TRUNC(PRODUCT($E$12:$E40),16))</f>
        <v>1.00247181371908</v>
      </c>
      <c r="G41" s="196">
        <f t="shared" si="27"/>
        <v>1</v>
      </c>
      <c r="H41" s="196">
        <f t="shared" ca="1" si="28"/>
        <v>1.0024718100000001</v>
      </c>
      <c r="I41" s="195">
        <f t="shared" si="14"/>
        <v>3.2500000000000001E-2</v>
      </c>
      <c r="J41" s="197">
        <f t="shared" si="15"/>
        <v>43955</v>
      </c>
      <c r="K41" s="198">
        <f t="shared" si="16"/>
        <v>21</v>
      </c>
      <c r="L41" s="199">
        <f t="shared" si="17"/>
        <v>21</v>
      </c>
      <c r="M41" s="200">
        <f t="shared" si="3"/>
        <v>1.002668809</v>
      </c>
      <c r="N41" s="200">
        <f t="shared" ca="1" si="4"/>
        <v>1.0051472159999999</v>
      </c>
      <c r="O41" s="199">
        <f t="shared" si="18"/>
        <v>0</v>
      </c>
      <c r="P41" s="196">
        <f t="shared" ca="1" si="5"/>
        <v>25736.079999990001</v>
      </c>
      <c r="Q41" s="201">
        <f t="shared" si="6"/>
        <v>0</v>
      </c>
      <c r="R41" s="196">
        <f t="shared" si="7"/>
        <v>0</v>
      </c>
      <c r="S41" s="202" t="str">
        <f t="shared" si="19"/>
        <v>A+J=</v>
      </c>
      <c r="T41" s="197">
        <f t="shared" si="20"/>
        <v>44301</v>
      </c>
      <c r="U41" s="4"/>
      <c r="V41" s="23"/>
      <c r="W41" s="53"/>
      <c r="X41" s="25"/>
      <c r="Y41" s="26"/>
      <c r="Z41" s="25"/>
      <c r="AA41" s="32"/>
      <c r="AB41" s="27"/>
      <c r="AC41" s="25"/>
      <c r="AD41" s="23"/>
      <c r="AE41" s="28"/>
      <c r="AF41" s="53"/>
      <c r="AG41" s="2"/>
      <c r="AH41" s="1" t="s">
        <v>53</v>
      </c>
      <c r="AI41" s="17" t="s">
        <v>71</v>
      </c>
      <c r="AJ41" s="2"/>
      <c r="AK41" s="131"/>
      <c r="AL41" s="132"/>
      <c r="AM41" s="132"/>
      <c r="AN41" s="131"/>
      <c r="AO41" s="131"/>
      <c r="AP41" s="133"/>
      <c r="AQ41" s="134"/>
      <c r="AR41" s="135"/>
      <c r="AS41" s="136"/>
      <c r="AT41" s="137"/>
      <c r="AU41" s="134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</row>
    <row r="42" spans="1:121" ht="12.75" x14ac:dyDescent="0.2">
      <c r="A42" s="194">
        <f t="shared" si="10"/>
        <v>43985</v>
      </c>
      <c r="B42" s="18">
        <f t="shared" ca="1" si="11"/>
        <v>5026944.2050000001</v>
      </c>
      <c r="C42" s="196">
        <f t="shared" si="12"/>
        <v>5000000</v>
      </c>
      <c r="D42" s="195">
        <f ca="1">IF(A42&lt;$B$1,VLOOKUP(A42,[1]DI!$A$4:$B$15000,2,FALSE),0)</f>
        <v>2.9000000000000005E-2</v>
      </c>
      <c r="E42" s="196">
        <f t="shared" ca="1" si="26"/>
        <v>1.00011345</v>
      </c>
      <c r="F42" s="196">
        <f ca="1">(TRUNC(PRODUCT($E$12:$E41),16))</f>
        <v>1.00258554414635</v>
      </c>
      <c r="G42" s="196">
        <f t="shared" si="27"/>
        <v>1</v>
      </c>
      <c r="H42" s="196">
        <f t="shared" ca="1" si="28"/>
        <v>1.0025855400000001</v>
      </c>
      <c r="I42" s="195">
        <f t="shared" si="14"/>
        <v>3.2500000000000001E-2</v>
      </c>
      <c r="J42" s="197">
        <f t="shared" si="15"/>
        <v>43955</v>
      </c>
      <c r="K42" s="198">
        <f t="shared" si="16"/>
        <v>22</v>
      </c>
      <c r="L42" s="199">
        <f t="shared" si="17"/>
        <v>22</v>
      </c>
      <c r="M42" s="200">
        <f t="shared" si="3"/>
        <v>1.002796072</v>
      </c>
      <c r="N42" s="200">
        <f t="shared" ca="1" si="4"/>
        <v>1.005388841</v>
      </c>
      <c r="O42" s="199">
        <f t="shared" si="18"/>
        <v>0</v>
      </c>
      <c r="P42" s="196">
        <f t="shared" ca="1" si="5"/>
        <v>26944.205000000002</v>
      </c>
      <c r="Q42" s="201">
        <f t="shared" si="6"/>
        <v>0</v>
      </c>
      <c r="R42" s="196">
        <f t="shared" si="7"/>
        <v>0</v>
      </c>
      <c r="S42" s="202" t="str">
        <f t="shared" si="19"/>
        <v>A+J=</v>
      </c>
      <c r="T42" s="197">
        <f t="shared" si="20"/>
        <v>44301</v>
      </c>
      <c r="U42" s="4"/>
      <c r="V42" s="23"/>
      <c r="W42" s="53"/>
      <c r="X42" s="25"/>
      <c r="Y42" s="26"/>
      <c r="Z42" s="25"/>
      <c r="AA42" s="32"/>
      <c r="AB42" s="27"/>
      <c r="AC42" s="25"/>
      <c r="AD42" s="23"/>
      <c r="AE42" s="28"/>
      <c r="AF42" s="53"/>
      <c r="AG42" s="2"/>
      <c r="AH42" s="1" t="s">
        <v>66</v>
      </c>
      <c r="AI42" s="116">
        <f ca="1">VLOOKUP(AI$39,$A$12:$R$7318,3)</f>
        <v>0</v>
      </c>
      <c r="AJ42" s="2"/>
      <c r="AK42" s="131"/>
      <c r="AL42" s="132"/>
      <c r="AM42" s="132"/>
      <c r="AN42" s="131"/>
      <c r="AO42" s="131"/>
      <c r="AP42" s="133"/>
      <c r="AQ42" s="134"/>
      <c r="AR42" s="135"/>
      <c r="AS42" s="136"/>
      <c r="AT42" s="137"/>
      <c r="AU42" s="134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</row>
    <row r="43" spans="1:121" ht="12.75" x14ac:dyDescent="0.2">
      <c r="A43" s="194">
        <f t="shared" si="10"/>
        <v>43986</v>
      </c>
      <c r="B43" s="18">
        <f t="shared" ca="1" si="11"/>
        <v>5028152.6649999898</v>
      </c>
      <c r="C43" s="196">
        <f t="shared" si="12"/>
        <v>5000000</v>
      </c>
      <c r="D43" s="195">
        <f ca="1">IF(A43&lt;$B$1,VLOOKUP(A43,[1]DI!$A$4:$B$15000,2,FALSE),0)</f>
        <v>2.9000000000000005E-2</v>
      </c>
      <c r="E43" s="196">
        <f t="shared" ca="1" si="26"/>
        <v>1.00011345</v>
      </c>
      <c r="F43" s="196">
        <f ca="1">(TRUNC(PRODUCT($E$12:$E42),16))</f>
        <v>1.0026992874763301</v>
      </c>
      <c r="G43" s="196">
        <f t="shared" si="27"/>
        <v>1</v>
      </c>
      <c r="H43" s="196">
        <f t="shared" ca="1" si="28"/>
        <v>1.00269929</v>
      </c>
      <c r="I43" s="195">
        <f t="shared" si="14"/>
        <v>3.2500000000000001E-2</v>
      </c>
      <c r="J43" s="197">
        <f t="shared" si="15"/>
        <v>43955</v>
      </c>
      <c r="K43" s="198">
        <f t="shared" si="16"/>
        <v>23</v>
      </c>
      <c r="L43" s="199">
        <f t="shared" si="17"/>
        <v>23</v>
      </c>
      <c r="M43" s="200">
        <f t="shared" si="3"/>
        <v>1.002923352</v>
      </c>
      <c r="N43" s="200">
        <f t="shared" ca="1" si="4"/>
        <v>1.0056305329999999</v>
      </c>
      <c r="O43" s="199">
        <f t="shared" si="18"/>
        <v>0</v>
      </c>
      <c r="P43" s="196">
        <f t="shared" ca="1" si="5"/>
        <v>28152.66499999</v>
      </c>
      <c r="Q43" s="201">
        <f t="shared" si="6"/>
        <v>0</v>
      </c>
      <c r="R43" s="196">
        <f t="shared" si="7"/>
        <v>0</v>
      </c>
      <c r="S43" s="202" t="str">
        <f t="shared" si="19"/>
        <v>A+J=</v>
      </c>
      <c r="T43" s="197">
        <f t="shared" si="20"/>
        <v>44301</v>
      </c>
      <c r="U43" s="4"/>
      <c r="V43" s="23"/>
      <c r="W43" s="53"/>
      <c r="X43" s="25"/>
      <c r="Y43" s="26"/>
      <c r="Z43" s="25"/>
      <c r="AA43" s="32"/>
      <c r="AB43" s="27"/>
      <c r="AC43" s="25"/>
      <c r="AD43" s="23"/>
      <c r="AE43" s="28"/>
      <c r="AF43" s="53"/>
      <c r="AG43" s="2"/>
      <c r="AH43" s="1" t="s">
        <v>67</v>
      </c>
      <c r="AI43" s="152">
        <f ca="1">(AI42*AI40)</f>
        <v>0</v>
      </c>
      <c r="AJ43" s="2"/>
      <c r="AK43" s="131"/>
      <c r="AL43" s="132"/>
      <c r="AM43" s="132"/>
      <c r="AN43" s="131"/>
      <c r="AO43" s="131"/>
      <c r="AP43" s="133"/>
      <c r="AQ43" s="134"/>
      <c r="AR43" s="135"/>
      <c r="AS43" s="136"/>
      <c r="AT43" s="137"/>
      <c r="AU43" s="134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</row>
    <row r="44" spans="1:121" ht="12.75" x14ac:dyDescent="0.2">
      <c r="A44" s="194">
        <f t="shared" si="10"/>
        <v>43987</v>
      </c>
      <c r="B44" s="18">
        <f t="shared" ca="1" si="11"/>
        <v>5029361.3499999996</v>
      </c>
      <c r="C44" s="196">
        <f t="shared" si="12"/>
        <v>5000000</v>
      </c>
      <c r="D44" s="195">
        <f ca="1">IF(A44&lt;$B$1,VLOOKUP(A44,[1]DI!$A$4:$B$15000,2,FALSE),0)</f>
        <v>2.9000000000000005E-2</v>
      </c>
      <c r="E44" s="196">
        <f t="shared" ca="1" si="26"/>
        <v>1.00011345</v>
      </c>
      <c r="F44" s="196">
        <f ca="1">(TRUNC(PRODUCT($E$12:$E43),16))</f>
        <v>1.0028130437105001</v>
      </c>
      <c r="G44" s="196">
        <f t="shared" si="27"/>
        <v>1</v>
      </c>
      <c r="H44" s="196">
        <f t="shared" ca="1" si="28"/>
        <v>1.0028130399999999</v>
      </c>
      <c r="I44" s="195">
        <f t="shared" si="14"/>
        <v>3.2500000000000001E-2</v>
      </c>
      <c r="J44" s="197">
        <f t="shared" si="15"/>
        <v>43955</v>
      </c>
      <c r="K44" s="198">
        <f t="shared" si="16"/>
        <v>24</v>
      </c>
      <c r="L44" s="199">
        <f t="shared" si="17"/>
        <v>24</v>
      </c>
      <c r="M44" s="200">
        <f t="shared" si="3"/>
        <v>1.0030506480000001</v>
      </c>
      <c r="N44" s="200">
        <f t="shared" ca="1" si="4"/>
        <v>1.00587227</v>
      </c>
      <c r="O44" s="199">
        <f t="shared" si="18"/>
        <v>0</v>
      </c>
      <c r="P44" s="196">
        <f t="shared" ca="1" si="5"/>
        <v>29361.35</v>
      </c>
      <c r="Q44" s="201">
        <f t="shared" si="6"/>
        <v>0</v>
      </c>
      <c r="R44" s="196">
        <f t="shared" si="7"/>
        <v>0</v>
      </c>
      <c r="S44" s="202" t="str">
        <f t="shared" si="19"/>
        <v>A+J=</v>
      </c>
      <c r="T44" s="197">
        <f t="shared" si="20"/>
        <v>44301</v>
      </c>
      <c r="U44" s="4"/>
      <c r="V44" s="23"/>
      <c r="W44" s="53"/>
      <c r="X44" s="25"/>
      <c r="Y44" s="26"/>
      <c r="Z44" s="25"/>
      <c r="AA44" s="32"/>
      <c r="AB44" s="27"/>
      <c r="AC44" s="25"/>
      <c r="AD44" s="23"/>
      <c r="AE44" s="28"/>
      <c r="AF44" s="53"/>
      <c r="AG44" s="2"/>
      <c r="AH44" s="1" t="s">
        <v>53</v>
      </c>
      <c r="AI44" s="17" t="s">
        <v>13</v>
      </c>
      <c r="AJ44" s="2"/>
      <c r="AK44" s="131"/>
      <c r="AL44" s="132"/>
      <c r="AM44" s="132"/>
      <c r="AN44" s="131"/>
      <c r="AO44" s="131"/>
      <c r="AP44" s="133"/>
      <c r="AQ44" s="134"/>
      <c r="AR44" s="135"/>
      <c r="AS44" s="136"/>
      <c r="AT44" s="137"/>
      <c r="AU44" s="134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</row>
    <row r="45" spans="1:121" ht="12.75" x14ac:dyDescent="0.2">
      <c r="A45" s="194">
        <f t="shared" si="10"/>
        <v>43988</v>
      </c>
      <c r="B45" s="18">
        <f t="shared" ca="1" si="11"/>
        <v>5030570.3550000004</v>
      </c>
      <c r="C45" s="196">
        <f t="shared" si="12"/>
        <v>5000000</v>
      </c>
      <c r="D45" s="195">
        <f ca="1">IF(A45&lt;$B$1,VLOOKUP(A45,[1]DI!$A$4:$B$15000,2,FALSE),0)</f>
        <v>0</v>
      </c>
      <c r="E45" s="196">
        <f t="shared" ca="1" si="26"/>
        <v>1</v>
      </c>
      <c r="F45" s="196">
        <f ca="1">(TRUNC(PRODUCT($E$12:$E44),16))</f>
        <v>1.0029268128503099</v>
      </c>
      <c r="G45" s="196">
        <f t="shared" si="27"/>
        <v>1</v>
      </c>
      <c r="H45" s="196">
        <f t="shared" ca="1" si="28"/>
        <v>1.0029268099999999</v>
      </c>
      <c r="I45" s="195">
        <f t="shared" si="14"/>
        <v>3.2500000000000001E-2</v>
      </c>
      <c r="J45" s="197">
        <f t="shared" si="15"/>
        <v>43955</v>
      </c>
      <c r="K45" s="198">
        <f t="shared" si="16"/>
        <v>24</v>
      </c>
      <c r="L45" s="199">
        <f t="shared" si="17"/>
        <v>25</v>
      </c>
      <c r="M45" s="200">
        <f t="shared" si="3"/>
        <v>1.0031779599999999</v>
      </c>
      <c r="N45" s="200">
        <f t="shared" ca="1" si="4"/>
        <v>1.0061140710000001</v>
      </c>
      <c r="O45" s="199">
        <f t="shared" si="18"/>
        <v>0</v>
      </c>
      <c r="P45" s="196">
        <f t="shared" ca="1" si="5"/>
        <v>30570.355</v>
      </c>
      <c r="Q45" s="201">
        <f t="shared" si="6"/>
        <v>0</v>
      </c>
      <c r="R45" s="196">
        <f t="shared" si="7"/>
        <v>0</v>
      </c>
      <c r="S45" s="202" t="str">
        <f t="shared" si="19"/>
        <v>A+J=</v>
      </c>
      <c r="T45" s="197">
        <f t="shared" si="20"/>
        <v>44301</v>
      </c>
      <c r="U45" s="4"/>
      <c r="V45" s="23"/>
      <c r="W45" s="53"/>
      <c r="X45" s="25"/>
      <c r="Y45" s="26"/>
      <c r="Z45" s="25"/>
      <c r="AA45" s="32"/>
      <c r="AB45" s="34"/>
      <c r="AC45" s="25"/>
      <c r="AD45" s="23"/>
      <c r="AE45" s="28"/>
      <c r="AF45" s="24"/>
      <c r="AG45" s="2"/>
      <c r="AH45" s="1" t="s">
        <v>66</v>
      </c>
      <c r="AI45" s="116">
        <f ca="1">VLOOKUP(AI$39,$A$12:$R$7318,16)</f>
        <v>0</v>
      </c>
      <c r="AJ45" s="2"/>
      <c r="AK45" s="124"/>
      <c r="AL45" s="51"/>
      <c r="AM45" s="51"/>
      <c r="AN45" s="124"/>
      <c r="AO45" s="124"/>
      <c r="AP45" s="115"/>
      <c r="AQ45" s="125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</row>
    <row r="46" spans="1:121" ht="12.75" x14ac:dyDescent="0.2">
      <c r="A46" s="194">
        <f t="shared" si="10"/>
        <v>43989</v>
      </c>
      <c r="B46" s="18">
        <f t="shared" ca="1" si="11"/>
        <v>5030570.3550000004</v>
      </c>
      <c r="C46" s="196">
        <f t="shared" si="12"/>
        <v>5000000</v>
      </c>
      <c r="D46" s="195">
        <f ca="1">IF(A46&lt;$B$1,VLOOKUP(A46,[1]DI!$A$4:$B$15000,2,FALSE),0)</f>
        <v>0</v>
      </c>
      <c r="E46" s="196">
        <f t="shared" ca="1" si="26"/>
        <v>1</v>
      </c>
      <c r="F46" s="196">
        <f ca="1">(TRUNC(PRODUCT($E$12:$E45),16))</f>
        <v>1.0029268128503099</v>
      </c>
      <c r="G46" s="196">
        <f t="shared" si="27"/>
        <v>1</v>
      </c>
      <c r="H46" s="196">
        <f t="shared" ca="1" si="28"/>
        <v>1.0029268099999999</v>
      </c>
      <c r="I46" s="195">
        <f t="shared" si="14"/>
        <v>3.2500000000000001E-2</v>
      </c>
      <c r="J46" s="197">
        <f t="shared" si="15"/>
        <v>43955</v>
      </c>
      <c r="K46" s="198">
        <f t="shared" si="16"/>
        <v>24</v>
      </c>
      <c r="L46" s="199">
        <f t="shared" si="17"/>
        <v>25</v>
      </c>
      <c r="M46" s="200">
        <f t="shared" si="3"/>
        <v>1.0031779599999999</v>
      </c>
      <c r="N46" s="200">
        <f t="shared" ca="1" si="4"/>
        <v>1.0061140710000001</v>
      </c>
      <c r="O46" s="199">
        <f t="shared" si="18"/>
        <v>0</v>
      </c>
      <c r="P46" s="196">
        <f t="shared" ca="1" si="5"/>
        <v>30570.355</v>
      </c>
      <c r="Q46" s="201">
        <f t="shared" si="6"/>
        <v>0</v>
      </c>
      <c r="R46" s="196">
        <f t="shared" si="7"/>
        <v>0</v>
      </c>
      <c r="S46" s="202" t="str">
        <f t="shared" si="19"/>
        <v>A+J=</v>
      </c>
      <c r="T46" s="197">
        <f t="shared" si="20"/>
        <v>44301</v>
      </c>
      <c r="U46" s="4"/>
      <c r="V46" s="23"/>
      <c r="W46" s="53"/>
      <c r="X46" s="25"/>
      <c r="Y46" s="26"/>
      <c r="Z46" s="25"/>
      <c r="AA46" s="32"/>
      <c r="AB46" s="34"/>
      <c r="AC46" s="25"/>
      <c r="AD46" s="23"/>
      <c r="AE46" s="28"/>
      <c r="AF46" s="24"/>
      <c r="AG46" s="2"/>
      <c r="AH46" s="1" t="s">
        <v>67</v>
      </c>
      <c r="AI46" s="152">
        <f ca="1">(AI45*AI40)</f>
        <v>0</v>
      </c>
      <c r="AJ46" s="2"/>
      <c r="AK46" s="124"/>
      <c r="AL46" s="51"/>
      <c r="AM46" s="51"/>
      <c r="AN46" s="124"/>
      <c r="AO46" s="124"/>
      <c r="AP46" s="115"/>
      <c r="AQ46" s="125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</row>
    <row r="47" spans="1:121" ht="12.75" x14ac:dyDescent="0.2">
      <c r="A47" s="194">
        <f t="shared" si="10"/>
        <v>43990</v>
      </c>
      <c r="B47" s="18">
        <f t="shared" ca="1" si="11"/>
        <v>5030570.3550000004</v>
      </c>
      <c r="C47" s="196">
        <f t="shared" si="12"/>
        <v>5000000</v>
      </c>
      <c r="D47" s="195">
        <f ca="1">IF(A47&lt;$B$1,VLOOKUP(A47,[1]DI!$A$4:$B$15000,2,FALSE),0)</f>
        <v>2.9000000000000005E-2</v>
      </c>
      <c r="E47" s="196">
        <f t="shared" ca="1" si="26"/>
        <v>1.00011345</v>
      </c>
      <c r="F47" s="196">
        <f ca="1">(TRUNC(PRODUCT($E$12:$E46),16))</f>
        <v>1.0029268128503099</v>
      </c>
      <c r="G47" s="196">
        <f t="shared" si="27"/>
        <v>1</v>
      </c>
      <c r="H47" s="196">
        <f t="shared" ca="1" si="28"/>
        <v>1.0029268099999999</v>
      </c>
      <c r="I47" s="195">
        <f t="shared" si="14"/>
        <v>3.2500000000000001E-2</v>
      </c>
      <c r="J47" s="197">
        <f t="shared" si="15"/>
        <v>43955</v>
      </c>
      <c r="K47" s="198">
        <f t="shared" si="16"/>
        <v>25</v>
      </c>
      <c r="L47" s="199">
        <f t="shared" si="17"/>
        <v>25</v>
      </c>
      <c r="M47" s="200">
        <f t="shared" si="3"/>
        <v>1.0031779599999999</v>
      </c>
      <c r="N47" s="200">
        <f t="shared" ca="1" si="4"/>
        <v>1.0061140710000001</v>
      </c>
      <c r="O47" s="199">
        <f t="shared" si="18"/>
        <v>0</v>
      </c>
      <c r="P47" s="196">
        <f t="shared" ca="1" si="5"/>
        <v>30570.355</v>
      </c>
      <c r="Q47" s="201">
        <f t="shared" si="6"/>
        <v>0</v>
      </c>
      <c r="R47" s="196">
        <f t="shared" si="7"/>
        <v>0</v>
      </c>
      <c r="S47" s="202" t="str">
        <f t="shared" si="19"/>
        <v>A+J=</v>
      </c>
      <c r="T47" s="197">
        <f t="shared" si="20"/>
        <v>44301</v>
      </c>
      <c r="U47" s="4"/>
      <c r="V47" s="23"/>
      <c r="W47" s="53"/>
      <c r="X47" s="25"/>
      <c r="Y47" s="26"/>
      <c r="Z47" s="25"/>
      <c r="AA47" s="32"/>
      <c r="AB47" s="34"/>
      <c r="AC47" s="25"/>
      <c r="AD47" s="23"/>
      <c r="AE47" s="28"/>
      <c r="AF47" s="24"/>
      <c r="AG47" s="2"/>
      <c r="AH47" s="1" t="s">
        <v>53</v>
      </c>
      <c r="AI47" s="115" t="s">
        <v>7</v>
      </c>
      <c r="AJ47" s="2"/>
      <c r="AK47" s="124"/>
      <c r="AL47" s="204"/>
      <c r="AM47" s="51"/>
      <c r="AN47" s="124"/>
      <c r="AO47" s="124"/>
      <c r="AP47" s="115"/>
      <c r="AQ47" s="125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</row>
    <row r="48" spans="1:121" ht="12.75" x14ac:dyDescent="0.2">
      <c r="A48" s="194">
        <f t="shared" si="10"/>
        <v>43991</v>
      </c>
      <c r="B48" s="18">
        <f t="shared" ca="1" si="11"/>
        <v>5031779.6449999902</v>
      </c>
      <c r="C48" s="196">
        <f t="shared" si="12"/>
        <v>5000000</v>
      </c>
      <c r="D48" s="195">
        <f ca="1">IF(A48&lt;$B$1,VLOOKUP(A48,[1]DI!$A$4:$B$15000,2,FALSE),0)</f>
        <v>2.9000000000000005E-2</v>
      </c>
      <c r="E48" s="196">
        <f t="shared" ca="1" si="26"/>
        <v>1.00011345</v>
      </c>
      <c r="F48" s="196">
        <f ca="1">(TRUNC(PRODUCT($E$12:$E47),16))</f>
        <v>1.0030405948972301</v>
      </c>
      <c r="G48" s="196">
        <f t="shared" si="27"/>
        <v>1</v>
      </c>
      <c r="H48" s="196">
        <f t="shared" ca="1" si="28"/>
        <v>1.0030405899999999</v>
      </c>
      <c r="I48" s="195">
        <f t="shared" si="14"/>
        <v>3.2500000000000001E-2</v>
      </c>
      <c r="J48" s="197">
        <f t="shared" si="15"/>
        <v>43955</v>
      </c>
      <c r="K48" s="198">
        <f t="shared" si="16"/>
        <v>26</v>
      </c>
      <c r="L48" s="199">
        <f t="shared" si="17"/>
        <v>26</v>
      </c>
      <c r="M48" s="200">
        <f t="shared" si="3"/>
        <v>1.003305289</v>
      </c>
      <c r="N48" s="200">
        <f t="shared" ca="1" si="4"/>
        <v>1.0063559289999999</v>
      </c>
      <c r="O48" s="199">
        <f t="shared" si="18"/>
        <v>0</v>
      </c>
      <c r="P48" s="196">
        <f t="shared" ca="1" si="5"/>
        <v>31779.64499999</v>
      </c>
      <c r="Q48" s="201">
        <f t="shared" si="6"/>
        <v>0</v>
      </c>
      <c r="R48" s="196">
        <f t="shared" si="7"/>
        <v>0</v>
      </c>
      <c r="S48" s="202" t="str">
        <f t="shared" si="19"/>
        <v>A+J=</v>
      </c>
      <c r="T48" s="197">
        <f t="shared" si="20"/>
        <v>44301</v>
      </c>
      <c r="U48" s="4"/>
      <c r="V48" s="23"/>
      <c r="W48" s="53"/>
      <c r="X48" s="25"/>
      <c r="Y48" s="26"/>
      <c r="Z48" s="25"/>
      <c r="AA48" s="32"/>
      <c r="AB48" s="34"/>
      <c r="AC48" s="25"/>
      <c r="AD48" s="23"/>
      <c r="AE48" s="28"/>
      <c r="AF48" s="24"/>
      <c r="AG48" s="2"/>
      <c r="AH48" s="1" t="s">
        <v>66</v>
      </c>
      <c r="AI48" s="192">
        <f ca="1">(AI42+AI45)</f>
        <v>0</v>
      </c>
      <c r="AJ48" s="2"/>
      <c r="AK48" s="124"/>
      <c r="AL48" s="204"/>
      <c r="AM48" s="51"/>
      <c r="AN48" s="124"/>
      <c r="AO48" s="124"/>
      <c r="AP48" s="115"/>
      <c r="AQ48" s="125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</row>
    <row r="49" spans="1:121" ht="12.75" x14ac:dyDescent="0.2">
      <c r="A49" s="194">
        <f t="shared" si="10"/>
        <v>43992</v>
      </c>
      <c r="B49" s="18">
        <f t="shared" ca="1" si="11"/>
        <v>5032989.2549999896</v>
      </c>
      <c r="C49" s="196">
        <f t="shared" si="12"/>
        <v>5000000</v>
      </c>
      <c r="D49" s="195">
        <f ca="1">IF(A49&lt;$B$1,VLOOKUP(A49,[1]DI!$A$4:$B$15000,2,FALSE),0)</f>
        <v>2.9000000000000005E-2</v>
      </c>
      <c r="E49" s="196">
        <f t="shared" ca="1" si="26"/>
        <v>1.00011345</v>
      </c>
      <c r="F49" s="196">
        <f ca="1">(TRUNC(PRODUCT($E$12:$E48),16))</f>
        <v>1.00315438985272</v>
      </c>
      <c r="G49" s="196">
        <f t="shared" si="27"/>
        <v>1</v>
      </c>
      <c r="H49" s="196">
        <f t="shared" ca="1" si="28"/>
        <v>1.00315439</v>
      </c>
      <c r="I49" s="195">
        <f t="shared" si="14"/>
        <v>3.2500000000000001E-2</v>
      </c>
      <c r="J49" s="197">
        <f t="shared" si="15"/>
        <v>43955</v>
      </c>
      <c r="K49" s="198">
        <f t="shared" si="16"/>
        <v>27</v>
      </c>
      <c r="L49" s="199">
        <f t="shared" si="17"/>
        <v>27</v>
      </c>
      <c r="M49" s="200">
        <f t="shared" si="3"/>
        <v>1.0034326330000001</v>
      </c>
      <c r="N49" s="200">
        <f t="shared" ca="1" si="4"/>
        <v>1.006597851</v>
      </c>
      <c r="O49" s="199">
        <f t="shared" si="18"/>
        <v>0</v>
      </c>
      <c r="P49" s="196">
        <f t="shared" ca="1" si="5"/>
        <v>32989.25499999</v>
      </c>
      <c r="Q49" s="201">
        <f t="shared" si="6"/>
        <v>0</v>
      </c>
      <c r="R49" s="196">
        <f t="shared" si="7"/>
        <v>0</v>
      </c>
      <c r="S49" s="202" t="str">
        <f t="shared" si="19"/>
        <v>A+J=</v>
      </c>
      <c r="T49" s="197">
        <f t="shared" si="20"/>
        <v>44301</v>
      </c>
      <c r="U49" s="4"/>
      <c r="V49" s="23"/>
      <c r="W49" s="53"/>
      <c r="X49" s="25"/>
      <c r="Y49" s="26"/>
      <c r="Z49" s="25"/>
      <c r="AA49" s="32"/>
      <c r="AB49" s="34"/>
      <c r="AC49" s="25"/>
      <c r="AD49" s="23"/>
      <c r="AE49" s="28"/>
      <c r="AF49" s="24"/>
      <c r="AG49" s="2"/>
      <c r="AH49" s="13" t="s">
        <v>67</v>
      </c>
      <c r="AI49" s="117">
        <f ca="1">(AI42+AI45)*AI40</f>
        <v>0</v>
      </c>
      <c r="AJ49" s="2"/>
      <c r="AK49" s="124"/>
      <c r="AL49" s="204"/>
      <c r="AM49" s="51"/>
      <c r="AN49" s="124"/>
      <c r="AO49" s="124"/>
      <c r="AP49" s="115"/>
      <c r="AQ49" s="125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</row>
    <row r="50" spans="1:121" ht="12.75" x14ac:dyDescent="0.2">
      <c r="A50" s="194">
        <f t="shared" si="10"/>
        <v>43993</v>
      </c>
      <c r="B50" s="18">
        <f t="shared" ca="1" si="11"/>
        <v>5034199.1449999996</v>
      </c>
      <c r="C50" s="196">
        <f t="shared" si="12"/>
        <v>5000000</v>
      </c>
      <c r="D50" s="195">
        <f ca="1">IF(A50&lt;$B$1,VLOOKUP(A50,[1]DI!$A$4:$B$15000,2,FALSE),0)</f>
        <v>0</v>
      </c>
      <c r="E50" s="196">
        <f t="shared" ca="1" si="26"/>
        <v>1</v>
      </c>
      <c r="F50" s="196">
        <f ca="1">(TRUNC(PRODUCT($E$12:$E49),16))</f>
        <v>1.0032681977182401</v>
      </c>
      <c r="G50" s="196">
        <f t="shared" si="27"/>
        <v>1</v>
      </c>
      <c r="H50" s="196">
        <f t="shared" ca="1" si="28"/>
        <v>1.0032681999999999</v>
      </c>
      <c r="I50" s="195">
        <f t="shared" si="14"/>
        <v>3.2500000000000001E-2</v>
      </c>
      <c r="J50" s="197">
        <f t="shared" si="15"/>
        <v>43955</v>
      </c>
      <c r="K50" s="198">
        <f t="shared" si="16"/>
        <v>27</v>
      </c>
      <c r="L50" s="199">
        <f t="shared" si="17"/>
        <v>28</v>
      </c>
      <c r="M50" s="200">
        <f t="shared" si="3"/>
        <v>1.003559994</v>
      </c>
      <c r="N50" s="200">
        <f t="shared" ca="1" si="4"/>
        <v>1.006839829</v>
      </c>
      <c r="O50" s="199">
        <f t="shared" si="18"/>
        <v>0</v>
      </c>
      <c r="P50" s="196">
        <f t="shared" ca="1" si="5"/>
        <v>34199.144999999997</v>
      </c>
      <c r="Q50" s="201">
        <f t="shared" si="6"/>
        <v>0</v>
      </c>
      <c r="R50" s="196">
        <f t="shared" si="7"/>
        <v>0</v>
      </c>
      <c r="S50" s="202" t="str">
        <f t="shared" si="19"/>
        <v>A+J=</v>
      </c>
      <c r="T50" s="197">
        <f t="shared" si="20"/>
        <v>44301</v>
      </c>
      <c r="U50" s="4"/>
      <c r="V50" s="23"/>
      <c r="W50" s="53"/>
      <c r="X50" s="25"/>
      <c r="Y50" s="26"/>
      <c r="Z50" s="25"/>
      <c r="AA50" s="32"/>
      <c r="AB50" s="34"/>
      <c r="AC50" s="25"/>
      <c r="AD50" s="23"/>
      <c r="AE50" s="28"/>
      <c r="AF50" s="24"/>
      <c r="AG50" s="2"/>
      <c r="AH50" s="10"/>
      <c r="AI50" s="115"/>
      <c r="AJ50" s="2"/>
      <c r="AK50" s="124"/>
      <c r="AL50" s="204"/>
      <c r="AM50" s="51"/>
      <c r="AN50" s="124"/>
      <c r="AO50" s="124"/>
      <c r="AP50" s="115"/>
      <c r="AQ50" s="125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</row>
    <row r="51" spans="1:121" ht="12.75" x14ac:dyDescent="0.2">
      <c r="A51" s="194">
        <f t="shared" si="10"/>
        <v>43994</v>
      </c>
      <c r="B51" s="18">
        <f t="shared" ca="1" si="11"/>
        <v>5034199.1449999996</v>
      </c>
      <c r="C51" s="196">
        <f t="shared" si="12"/>
        <v>5000000</v>
      </c>
      <c r="D51" s="195">
        <f ca="1">IF(A51&lt;$B$1,VLOOKUP(A51,[1]DI!$A$4:$B$15000,2,FALSE),0)</f>
        <v>2.9000000000000005E-2</v>
      </c>
      <c r="E51" s="196">
        <f t="shared" ca="1" si="26"/>
        <v>1.00011345</v>
      </c>
      <c r="F51" s="196">
        <f ca="1">(TRUNC(PRODUCT($E$12:$E50),16))</f>
        <v>1.0032681977182401</v>
      </c>
      <c r="G51" s="196">
        <f t="shared" si="27"/>
        <v>1</v>
      </c>
      <c r="H51" s="196">
        <f t="shared" ca="1" si="28"/>
        <v>1.0032681999999999</v>
      </c>
      <c r="I51" s="195">
        <f t="shared" si="14"/>
        <v>3.2500000000000001E-2</v>
      </c>
      <c r="J51" s="197">
        <f t="shared" si="15"/>
        <v>43955</v>
      </c>
      <c r="K51" s="198">
        <f t="shared" si="16"/>
        <v>28</v>
      </c>
      <c r="L51" s="199">
        <f t="shared" si="17"/>
        <v>28</v>
      </c>
      <c r="M51" s="200">
        <f t="shared" si="3"/>
        <v>1.003559994</v>
      </c>
      <c r="N51" s="200">
        <f t="shared" ca="1" si="4"/>
        <v>1.006839829</v>
      </c>
      <c r="O51" s="199">
        <f t="shared" si="18"/>
        <v>0</v>
      </c>
      <c r="P51" s="196">
        <f t="shared" ca="1" si="5"/>
        <v>34199.144999999997</v>
      </c>
      <c r="Q51" s="201">
        <f t="shared" si="6"/>
        <v>0</v>
      </c>
      <c r="R51" s="196">
        <f t="shared" si="7"/>
        <v>0</v>
      </c>
      <c r="S51" s="202" t="str">
        <f t="shared" si="19"/>
        <v>A+J=</v>
      </c>
      <c r="T51" s="197">
        <f t="shared" si="20"/>
        <v>44301</v>
      </c>
      <c r="U51" s="4"/>
      <c r="V51" s="23"/>
      <c r="W51" s="53"/>
      <c r="X51" s="25"/>
      <c r="Y51" s="26"/>
      <c r="Z51" s="25"/>
      <c r="AA51" s="32"/>
      <c r="AB51" s="34"/>
      <c r="AC51" s="25"/>
      <c r="AD51" s="23"/>
      <c r="AE51" s="28"/>
      <c r="AF51" s="24"/>
      <c r="AG51" s="2"/>
      <c r="AH51" s="10"/>
      <c r="AI51" s="115"/>
      <c r="AJ51" s="2"/>
      <c r="AK51" s="124"/>
      <c r="AL51" s="204"/>
      <c r="AM51" s="51"/>
      <c r="AN51" s="124"/>
      <c r="AO51" s="124"/>
      <c r="AP51" s="115"/>
      <c r="AQ51" s="125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</row>
    <row r="52" spans="1:121" ht="12.75" x14ac:dyDescent="0.2">
      <c r="A52" s="194">
        <f t="shared" si="10"/>
        <v>43995</v>
      </c>
      <c r="B52" s="18">
        <f t="shared" ca="1" si="11"/>
        <v>5035409.3049999997</v>
      </c>
      <c r="C52" s="196">
        <f t="shared" si="12"/>
        <v>5000000</v>
      </c>
      <c r="D52" s="195">
        <f ca="1">IF(A52&lt;$B$1,VLOOKUP(A52,[1]DI!$A$4:$B$15000,2,FALSE),0)</f>
        <v>0</v>
      </c>
      <c r="E52" s="196">
        <f t="shared" ca="1" si="26"/>
        <v>1</v>
      </c>
      <c r="F52" s="196">
        <f ca="1">(TRUNC(PRODUCT($E$12:$E51),16))</f>
        <v>1.00338201849528</v>
      </c>
      <c r="G52" s="196">
        <f t="shared" si="27"/>
        <v>1</v>
      </c>
      <c r="H52" s="196">
        <f t="shared" ca="1" si="28"/>
        <v>1.0033820200000001</v>
      </c>
      <c r="I52" s="195">
        <f t="shared" si="14"/>
        <v>3.2500000000000001E-2</v>
      </c>
      <c r="J52" s="197">
        <f t="shared" si="15"/>
        <v>43955</v>
      </c>
      <c r="K52" s="198">
        <f t="shared" si="16"/>
        <v>28</v>
      </c>
      <c r="L52" s="199">
        <f t="shared" si="17"/>
        <v>29</v>
      </c>
      <c r="M52" s="200">
        <f t="shared" si="3"/>
        <v>1.00368737</v>
      </c>
      <c r="N52" s="200">
        <f t="shared" ca="1" si="4"/>
        <v>1.0070818610000001</v>
      </c>
      <c r="O52" s="199">
        <f t="shared" si="18"/>
        <v>0</v>
      </c>
      <c r="P52" s="196">
        <f t="shared" ca="1" si="5"/>
        <v>35409.305</v>
      </c>
      <c r="Q52" s="201">
        <f t="shared" si="6"/>
        <v>0</v>
      </c>
      <c r="R52" s="196">
        <f t="shared" si="7"/>
        <v>0</v>
      </c>
      <c r="S52" s="202" t="str">
        <f t="shared" si="19"/>
        <v>A+J=</v>
      </c>
      <c r="T52" s="197">
        <f t="shared" si="20"/>
        <v>44301</v>
      </c>
      <c r="U52" s="4"/>
      <c r="V52" s="23"/>
      <c r="W52" s="53"/>
      <c r="X52" s="25"/>
      <c r="Y52" s="26"/>
      <c r="Z52" s="25"/>
      <c r="AA52" s="32"/>
      <c r="AB52" s="34"/>
      <c r="AC52" s="25"/>
      <c r="AD52" s="23"/>
      <c r="AE52" s="28"/>
      <c r="AF52" s="24"/>
      <c r="AG52" s="2"/>
      <c r="AI52" s="115"/>
      <c r="AJ52" s="2"/>
      <c r="AK52" s="124"/>
      <c r="AL52" s="204"/>
      <c r="AM52" s="51"/>
      <c r="AN52" s="124"/>
      <c r="AO52" s="124"/>
      <c r="AP52" s="115"/>
      <c r="AQ52" s="125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</row>
    <row r="53" spans="1:121" ht="12.75" x14ac:dyDescent="0.2">
      <c r="A53" s="194">
        <f t="shared" si="10"/>
        <v>43996</v>
      </c>
      <c r="B53" s="18">
        <f t="shared" ca="1" si="11"/>
        <v>5035409.3049999997</v>
      </c>
      <c r="C53" s="196">
        <f t="shared" si="12"/>
        <v>5000000</v>
      </c>
      <c r="D53" s="195">
        <f ca="1">IF(A53&lt;$B$1,VLOOKUP(A53,[1]DI!$A$4:$B$15000,2,FALSE),0)</f>
        <v>0</v>
      </c>
      <c r="E53" s="196">
        <f t="shared" ca="1" si="26"/>
        <v>1</v>
      </c>
      <c r="F53" s="196">
        <f ca="1">(TRUNC(PRODUCT($E$12:$E52),16))</f>
        <v>1.00338201849528</v>
      </c>
      <c r="G53" s="196">
        <f t="shared" si="27"/>
        <v>1</v>
      </c>
      <c r="H53" s="196">
        <f t="shared" ca="1" si="28"/>
        <v>1.0033820200000001</v>
      </c>
      <c r="I53" s="195">
        <f t="shared" si="14"/>
        <v>3.2500000000000001E-2</v>
      </c>
      <c r="J53" s="197">
        <f t="shared" si="15"/>
        <v>43955</v>
      </c>
      <c r="K53" s="198">
        <f t="shared" si="16"/>
        <v>28</v>
      </c>
      <c r="L53" s="199">
        <f t="shared" si="17"/>
        <v>29</v>
      </c>
      <c r="M53" s="200">
        <f t="shared" si="3"/>
        <v>1.00368737</v>
      </c>
      <c r="N53" s="200">
        <f t="shared" ca="1" si="4"/>
        <v>1.0070818610000001</v>
      </c>
      <c r="O53" s="199">
        <f t="shared" si="18"/>
        <v>0</v>
      </c>
      <c r="P53" s="196">
        <f t="shared" ca="1" si="5"/>
        <v>35409.305</v>
      </c>
      <c r="Q53" s="201">
        <f t="shared" si="6"/>
        <v>0</v>
      </c>
      <c r="R53" s="196">
        <f t="shared" si="7"/>
        <v>0</v>
      </c>
      <c r="S53" s="202" t="str">
        <f t="shared" si="19"/>
        <v>A+J=</v>
      </c>
      <c r="T53" s="197">
        <f t="shared" si="20"/>
        <v>44301</v>
      </c>
      <c r="U53" s="4"/>
      <c r="V53" s="23"/>
      <c r="W53" s="53"/>
      <c r="X53" s="25"/>
      <c r="Y53" s="26"/>
      <c r="Z53" s="25"/>
      <c r="AA53" s="32"/>
      <c r="AB53" s="34"/>
      <c r="AC53" s="25"/>
      <c r="AD53" s="23"/>
      <c r="AE53" s="28"/>
      <c r="AF53" s="24"/>
      <c r="AG53" s="2"/>
      <c r="AH53" s="208"/>
      <c r="AI53" s="209"/>
      <c r="AJ53" s="2"/>
      <c r="AK53" s="124"/>
      <c r="AL53" s="204"/>
      <c r="AM53" s="51"/>
      <c r="AN53" s="124"/>
      <c r="AO53" s="124"/>
      <c r="AP53" s="115"/>
      <c r="AQ53" s="125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</row>
    <row r="54" spans="1:121" ht="12.75" x14ac:dyDescent="0.2">
      <c r="A54" s="194">
        <f t="shared" si="10"/>
        <v>43997</v>
      </c>
      <c r="B54" s="18">
        <f t="shared" ca="1" si="11"/>
        <v>5035409.3049999997</v>
      </c>
      <c r="C54" s="196">
        <f t="shared" si="12"/>
        <v>5000000</v>
      </c>
      <c r="D54" s="195">
        <f ca="1">IF(A54&lt;$B$1,VLOOKUP(A54,[1]DI!$A$4:$B$15000,2,FALSE),0)</f>
        <v>2.9000000000000005E-2</v>
      </c>
      <c r="E54" s="196">
        <f t="shared" ca="1" si="26"/>
        <v>1.00011345</v>
      </c>
      <c r="F54" s="196">
        <f ca="1">(TRUNC(PRODUCT($E$12:$E53),16))</f>
        <v>1.00338201849528</v>
      </c>
      <c r="G54" s="196">
        <f t="shared" si="27"/>
        <v>1</v>
      </c>
      <c r="H54" s="196">
        <f t="shared" ca="1" si="28"/>
        <v>1.0033820200000001</v>
      </c>
      <c r="I54" s="195">
        <f t="shared" si="14"/>
        <v>3.2500000000000001E-2</v>
      </c>
      <c r="J54" s="197">
        <f t="shared" si="15"/>
        <v>43955</v>
      </c>
      <c r="K54" s="198">
        <f t="shared" si="16"/>
        <v>29</v>
      </c>
      <c r="L54" s="199">
        <f t="shared" si="17"/>
        <v>29</v>
      </c>
      <c r="M54" s="200">
        <f t="shared" si="3"/>
        <v>1.00368737</v>
      </c>
      <c r="N54" s="200">
        <f t="shared" ca="1" si="4"/>
        <v>1.0070818610000001</v>
      </c>
      <c r="O54" s="199">
        <f t="shared" si="18"/>
        <v>0</v>
      </c>
      <c r="P54" s="196">
        <f t="shared" ca="1" si="5"/>
        <v>35409.305</v>
      </c>
      <c r="Q54" s="201">
        <f t="shared" si="6"/>
        <v>0</v>
      </c>
      <c r="R54" s="196">
        <f t="shared" si="7"/>
        <v>0</v>
      </c>
      <c r="S54" s="202" t="str">
        <f t="shared" si="19"/>
        <v>A+J=</v>
      </c>
      <c r="T54" s="197">
        <f t="shared" si="20"/>
        <v>44301</v>
      </c>
      <c r="U54" s="4"/>
      <c r="V54" s="23"/>
      <c r="W54" s="53"/>
      <c r="X54" s="25"/>
      <c r="Y54" s="26"/>
      <c r="Z54" s="25"/>
      <c r="AA54" s="32"/>
      <c r="AB54" s="34"/>
      <c r="AC54" s="25"/>
      <c r="AD54" s="23"/>
      <c r="AE54" s="28"/>
      <c r="AF54" s="24"/>
      <c r="AG54" s="2"/>
      <c r="AI54" s="205"/>
      <c r="AJ54" s="2"/>
      <c r="AK54" s="124"/>
      <c r="AL54" s="204"/>
      <c r="AM54" s="51"/>
      <c r="AN54" s="124"/>
      <c r="AO54" s="124"/>
      <c r="AP54" s="115"/>
      <c r="AQ54" s="125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</row>
    <row r="55" spans="1:121" ht="12.75" x14ac:dyDescent="0.2">
      <c r="A55" s="194">
        <f t="shared" si="10"/>
        <v>43998</v>
      </c>
      <c r="B55" s="18">
        <f t="shared" ca="1" si="11"/>
        <v>5036619.7450000001</v>
      </c>
      <c r="C55" s="196">
        <f t="shared" si="12"/>
        <v>5000000</v>
      </c>
      <c r="D55" s="195">
        <f ca="1">IF(A55&lt;$B$1,VLOOKUP(A55,[1]DI!$A$4:$B$15000,2,FALSE),0)</f>
        <v>2.9000000000000005E-2</v>
      </c>
      <c r="E55" s="196">
        <f t="shared" ca="1" si="26"/>
        <v>1.00011345</v>
      </c>
      <c r="F55" s="196">
        <f ca="1">(TRUNC(PRODUCT($E$12:$E54),16))</f>
        <v>1.0034958521852699</v>
      </c>
      <c r="G55" s="196">
        <f t="shared" si="27"/>
        <v>1</v>
      </c>
      <c r="H55" s="196">
        <f t="shared" ca="1" si="28"/>
        <v>1.00349585</v>
      </c>
      <c r="I55" s="195">
        <f t="shared" si="14"/>
        <v>3.2500000000000001E-2</v>
      </c>
      <c r="J55" s="197">
        <f t="shared" si="15"/>
        <v>43955</v>
      </c>
      <c r="K55" s="198">
        <f t="shared" si="16"/>
        <v>30</v>
      </c>
      <c r="L55" s="199">
        <f t="shared" si="17"/>
        <v>30</v>
      </c>
      <c r="M55" s="200">
        <f t="shared" si="3"/>
        <v>1.0038147630000001</v>
      </c>
      <c r="N55" s="200">
        <f t="shared" ca="1" si="4"/>
        <v>1.0073239490000001</v>
      </c>
      <c r="O55" s="199">
        <f t="shared" si="18"/>
        <v>0</v>
      </c>
      <c r="P55" s="196">
        <f t="shared" ca="1" si="5"/>
        <v>36619.745000000003</v>
      </c>
      <c r="Q55" s="201">
        <f t="shared" si="6"/>
        <v>0</v>
      </c>
      <c r="R55" s="196">
        <f t="shared" si="7"/>
        <v>0</v>
      </c>
      <c r="S55" s="202" t="str">
        <f t="shared" si="19"/>
        <v>A+J=</v>
      </c>
      <c r="T55" s="197">
        <f t="shared" si="20"/>
        <v>44301</v>
      </c>
      <c r="U55" s="4"/>
      <c r="V55" s="23"/>
      <c r="W55" s="53"/>
      <c r="X55" s="25"/>
      <c r="Y55" s="26"/>
      <c r="Z55" s="25"/>
      <c r="AA55" s="32"/>
      <c r="AB55" s="34"/>
      <c r="AC55" s="25"/>
      <c r="AD55" s="23"/>
      <c r="AE55" s="28"/>
      <c r="AF55" s="24"/>
      <c r="AG55" s="2"/>
      <c r="AI55" s="206"/>
      <c r="AJ55" s="2"/>
      <c r="AK55" s="124"/>
      <c r="AL55" s="204"/>
      <c r="AM55" s="51"/>
      <c r="AN55" s="124"/>
      <c r="AO55" s="124"/>
      <c r="AP55" s="115"/>
      <c r="AQ55" s="125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</row>
    <row r="56" spans="1:121" ht="12.75" x14ac:dyDescent="0.2">
      <c r="A56" s="194">
        <f t="shared" si="10"/>
        <v>43999</v>
      </c>
      <c r="B56" s="18">
        <f t="shared" ca="1" si="11"/>
        <v>5037830.5099999905</v>
      </c>
      <c r="C56" s="196">
        <f t="shared" si="12"/>
        <v>5000000</v>
      </c>
      <c r="D56" s="195">
        <f ca="1">IF(A56&lt;$B$1,VLOOKUP(A56,[1]DI!$A$4:$B$15000,2,FALSE),0)</f>
        <v>2.9000000000000005E-2</v>
      </c>
      <c r="E56" s="196">
        <f t="shared" ca="1" si="26"/>
        <v>1.00011345</v>
      </c>
      <c r="F56" s="196">
        <f ca="1">(TRUNC(PRODUCT($E$12:$E55),16))</f>
        <v>1.0036096987897001</v>
      </c>
      <c r="G56" s="196">
        <f t="shared" si="27"/>
        <v>1</v>
      </c>
      <c r="H56" s="196">
        <f t="shared" ca="1" si="28"/>
        <v>1.0036096999999999</v>
      </c>
      <c r="I56" s="195">
        <f t="shared" si="14"/>
        <v>3.2500000000000001E-2</v>
      </c>
      <c r="J56" s="197">
        <f t="shared" si="15"/>
        <v>43955</v>
      </c>
      <c r="K56" s="198">
        <f t="shared" si="16"/>
        <v>31</v>
      </c>
      <c r="L56" s="199">
        <f t="shared" si="17"/>
        <v>31</v>
      </c>
      <c r="M56" s="200">
        <f t="shared" si="3"/>
        <v>1.0039421719999999</v>
      </c>
      <c r="N56" s="200">
        <f t="shared" ca="1" si="4"/>
        <v>1.007566102</v>
      </c>
      <c r="O56" s="199">
        <f t="shared" si="18"/>
        <v>0</v>
      </c>
      <c r="P56" s="196">
        <f t="shared" ca="1" si="5"/>
        <v>37830.509999989998</v>
      </c>
      <c r="Q56" s="201">
        <f t="shared" si="6"/>
        <v>0</v>
      </c>
      <c r="R56" s="196">
        <f t="shared" si="7"/>
        <v>0</v>
      </c>
      <c r="S56" s="202" t="str">
        <f t="shared" si="19"/>
        <v>A+J=</v>
      </c>
      <c r="T56" s="197">
        <f t="shared" si="20"/>
        <v>44301</v>
      </c>
      <c r="U56" s="4"/>
      <c r="V56" s="23"/>
      <c r="W56" s="53"/>
      <c r="X56" s="25"/>
      <c r="Y56" s="26"/>
      <c r="Z56" s="25"/>
      <c r="AA56" s="32"/>
      <c r="AB56" s="34"/>
      <c r="AC56" s="25"/>
      <c r="AD56" s="23"/>
      <c r="AE56" s="28"/>
      <c r="AF56" s="24"/>
      <c r="AG56" s="2"/>
      <c r="AI56" s="205"/>
      <c r="AJ56" s="2"/>
      <c r="AK56" s="124"/>
      <c r="AL56" s="204"/>
      <c r="AM56" s="51"/>
      <c r="AN56" s="124"/>
      <c r="AO56" s="124"/>
      <c r="AP56" s="115"/>
      <c r="AQ56" s="125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</row>
    <row r="57" spans="1:121" ht="12.75" x14ac:dyDescent="0.2">
      <c r="A57" s="194">
        <f t="shared" si="10"/>
        <v>44000</v>
      </c>
      <c r="B57" s="18">
        <f t="shared" ca="1" si="11"/>
        <v>5039041.5549999997</v>
      </c>
      <c r="C57" s="196">
        <f t="shared" si="12"/>
        <v>5000000</v>
      </c>
      <c r="D57" s="195">
        <f ca="1">IF(A57&lt;$B$1,VLOOKUP(A57,[1]DI!$A$4:$B$15000,2,FALSE),0)</f>
        <v>2.1500000000000005E-2</v>
      </c>
      <c r="E57" s="196">
        <f t="shared" ca="1" si="26"/>
        <v>1.0000844200000001</v>
      </c>
      <c r="F57" s="196">
        <f ca="1">(TRUNC(PRODUCT($E$12:$E56),16))</f>
        <v>1.0037235583100299</v>
      </c>
      <c r="G57" s="196">
        <f t="shared" si="27"/>
        <v>1</v>
      </c>
      <c r="H57" s="196">
        <f t="shared" ca="1" si="28"/>
        <v>1.0037235600000001</v>
      </c>
      <c r="I57" s="195">
        <f t="shared" si="14"/>
        <v>3.2500000000000001E-2</v>
      </c>
      <c r="J57" s="197">
        <f t="shared" si="15"/>
        <v>43955</v>
      </c>
      <c r="K57" s="198">
        <f t="shared" si="16"/>
        <v>32</v>
      </c>
      <c r="L57" s="199">
        <f t="shared" si="17"/>
        <v>32</v>
      </c>
      <c r="M57" s="200">
        <f t="shared" si="3"/>
        <v>1.0040695980000001</v>
      </c>
      <c r="N57" s="200">
        <f t="shared" ca="1" si="4"/>
        <v>1.007808311</v>
      </c>
      <c r="O57" s="199">
        <f t="shared" si="18"/>
        <v>0</v>
      </c>
      <c r="P57" s="196">
        <f t="shared" ca="1" si="5"/>
        <v>39041.555</v>
      </c>
      <c r="Q57" s="201">
        <f t="shared" si="6"/>
        <v>0</v>
      </c>
      <c r="R57" s="196">
        <f t="shared" si="7"/>
        <v>0</v>
      </c>
      <c r="S57" s="202" t="str">
        <f t="shared" si="19"/>
        <v>A+J=</v>
      </c>
      <c r="T57" s="197">
        <f t="shared" si="20"/>
        <v>44301</v>
      </c>
      <c r="U57" s="4"/>
      <c r="V57" s="23"/>
      <c r="W57" s="53"/>
      <c r="X57" s="25"/>
      <c r="Y57" s="26"/>
      <c r="Z57" s="25"/>
      <c r="AA57" s="32"/>
      <c r="AB57" s="34"/>
      <c r="AC57" s="25"/>
      <c r="AD57" s="23"/>
      <c r="AE57" s="28"/>
      <c r="AF57" s="24"/>
      <c r="AG57" s="2"/>
      <c r="AI57" s="205"/>
      <c r="AJ57" s="2"/>
      <c r="AK57" s="124"/>
      <c r="AL57" s="204"/>
      <c r="AM57" s="51"/>
      <c r="AN57" s="124"/>
      <c r="AO57" s="124"/>
      <c r="AP57" s="115"/>
      <c r="AQ57" s="125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</row>
    <row r="58" spans="1:121" ht="12.75" x14ac:dyDescent="0.2">
      <c r="A58" s="194">
        <f t="shared" si="10"/>
        <v>44001</v>
      </c>
      <c r="B58" s="18">
        <f t="shared" ca="1" si="11"/>
        <v>5040106.5649999902</v>
      </c>
      <c r="C58" s="196">
        <f t="shared" si="12"/>
        <v>5000000</v>
      </c>
      <c r="D58" s="195">
        <f ca="1">IF(A58&lt;$B$1,VLOOKUP(A58,[1]DI!$A$4:$B$15000,2,FALSE),0)</f>
        <v>2.1500000000000005E-2</v>
      </c>
      <c r="E58" s="196">
        <f t="shared" ca="1" si="26"/>
        <v>1.0000844200000001</v>
      </c>
      <c r="F58" s="196">
        <f ca="1">(TRUNC(PRODUCT($E$12:$E57),16))</f>
        <v>1.00380829265282</v>
      </c>
      <c r="G58" s="196">
        <f t="shared" si="27"/>
        <v>1</v>
      </c>
      <c r="H58" s="196">
        <f t="shared" ca="1" si="28"/>
        <v>1.00380829</v>
      </c>
      <c r="I58" s="195">
        <f t="shared" si="14"/>
        <v>3.2500000000000001E-2</v>
      </c>
      <c r="J58" s="197">
        <f t="shared" si="15"/>
        <v>43955</v>
      </c>
      <c r="K58" s="198">
        <f t="shared" si="16"/>
        <v>33</v>
      </c>
      <c r="L58" s="199">
        <f t="shared" si="17"/>
        <v>33</v>
      </c>
      <c r="M58" s="200">
        <f t="shared" si="3"/>
        <v>1.0041970389999999</v>
      </c>
      <c r="N58" s="200">
        <f t="shared" ca="1" si="4"/>
        <v>1.008021313</v>
      </c>
      <c r="O58" s="199">
        <f t="shared" si="18"/>
        <v>0</v>
      </c>
      <c r="P58" s="196">
        <f t="shared" ca="1" si="5"/>
        <v>40106.564999989998</v>
      </c>
      <c r="Q58" s="201">
        <f t="shared" si="6"/>
        <v>0</v>
      </c>
      <c r="R58" s="196">
        <f t="shared" si="7"/>
        <v>0</v>
      </c>
      <c r="S58" s="202" t="str">
        <f t="shared" si="19"/>
        <v>A+J=</v>
      </c>
      <c r="T58" s="197">
        <f t="shared" si="20"/>
        <v>44301</v>
      </c>
      <c r="U58" s="4"/>
      <c r="V58" s="23"/>
      <c r="W58" s="53"/>
      <c r="X58" s="25"/>
      <c r="Y58" s="26"/>
      <c r="Z58" s="25"/>
      <c r="AA58" s="32"/>
      <c r="AB58" s="34"/>
      <c r="AC58" s="25"/>
      <c r="AD58" s="23"/>
      <c r="AE58" s="28"/>
      <c r="AF58" s="24"/>
      <c r="AG58" s="2"/>
      <c r="AI58" s="205"/>
      <c r="AJ58" s="2"/>
      <c r="AK58" s="124"/>
      <c r="AL58" s="204"/>
      <c r="AM58" s="51"/>
      <c r="AN58" s="124"/>
      <c r="AO58" s="124"/>
      <c r="AP58" s="115"/>
      <c r="AQ58" s="125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</row>
    <row r="59" spans="1:121" ht="12.75" x14ac:dyDescent="0.2">
      <c r="A59" s="194">
        <f t="shared" si="10"/>
        <v>44002</v>
      </c>
      <c r="B59" s="18">
        <f t="shared" ca="1" si="11"/>
        <v>5041171.8099999996</v>
      </c>
      <c r="C59" s="196">
        <f t="shared" si="12"/>
        <v>5000000</v>
      </c>
      <c r="D59" s="195">
        <f ca="1">IF(A59&lt;$B$1,VLOOKUP(A59,[1]DI!$A$4:$B$15000,2,FALSE),0)</f>
        <v>0</v>
      </c>
      <c r="E59" s="196">
        <f t="shared" ca="1" si="26"/>
        <v>1</v>
      </c>
      <c r="F59" s="196">
        <f ca="1">(TRUNC(PRODUCT($E$12:$E58),16))</f>
        <v>1.0038930341488901</v>
      </c>
      <c r="G59" s="196">
        <f t="shared" si="27"/>
        <v>1</v>
      </c>
      <c r="H59" s="196">
        <f t="shared" ca="1" si="28"/>
        <v>1.00389303</v>
      </c>
      <c r="I59" s="195">
        <f t="shared" si="14"/>
        <v>3.2500000000000001E-2</v>
      </c>
      <c r="J59" s="197">
        <f t="shared" si="15"/>
        <v>43955</v>
      </c>
      <c r="K59" s="198">
        <f t="shared" si="16"/>
        <v>33</v>
      </c>
      <c r="L59" s="199">
        <f t="shared" si="17"/>
        <v>34</v>
      </c>
      <c r="M59" s="200">
        <f t="shared" si="3"/>
        <v>1.004324497</v>
      </c>
      <c r="N59" s="200">
        <f t="shared" ca="1" si="4"/>
        <v>1.0082343620000001</v>
      </c>
      <c r="O59" s="199">
        <f t="shared" si="18"/>
        <v>0</v>
      </c>
      <c r="P59" s="196">
        <f t="shared" ca="1" si="5"/>
        <v>41171.81</v>
      </c>
      <c r="Q59" s="201">
        <f t="shared" si="6"/>
        <v>0</v>
      </c>
      <c r="R59" s="196">
        <f t="shared" si="7"/>
        <v>0</v>
      </c>
      <c r="S59" s="202" t="str">
        <f t="shared" si="19"/>
        <v>A+J=</v>
      </c>
      <c r="T59" s="197">
        <f t="shared" si="20"/>
        <v>44301</v>
      </c>
      <c r="U59" s="4"/>
      <c r="V59" s="23"/>
      <c r="W59" s="53"/>
      <c r="X59" s="25"/>
      <c r="Y59" s="26"/>
      <c r="Z59" s="25"/>
      <c r="AA59" s="32"/>
      <c r="AB59" s="34"/>
      <c r="AC59" s="25"/>
      <c r="AD59" s="23"/>
      <c r="AE59" s="28"/>
      <c r="AF59" s="24"/>
      <c r="AG59" s="2"/>
      <c r="AI59" s="205"/>
      <c r="AJ59" s="2"/>
      <c r="AK59" s="124"/>
      <c r="AL59" s="204"/>
      <c r="AM59" s="51"/>
      <c r="AN59" s="124"/>
      <c r="AO59" s="124"/>
      <c r="AP59" s="115"/>
      <c r="AQ59" s="125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</row>
    <row r="60" spans="1:121" ht="12.75" x14ac:dyDescent="0.2">
      <c r="A60" s="194">
        <f t="shared" si="10"/>
        <v>44003</v>
      </c>
      <c r="B60" s="18">
        <f t="shared" ca="1" si="11"/>
        <v>5041171.8099999996</v>
      </c>
      <c r="C60" s="196">
        <f t="shared" si="12"/>
        <v>5000000</v>
      </c>
      <c r="D60" s="195">
        <f ca="1">IF(A60&lt;$B$1,VLOOKUP(A60,[1]DI!$A$4:$B$15000,2,FALSE),0)</f>
        <v>0</v>
      </c>
      <c r="E60" s="196">
        <f t="shared" ca="1" si="26"/>
        <v>1</v>
      </c>
      <c r="F60" s="196">
        <f ca="1">(TRUNC(PRODUCT($E$12:$E59),16))</f>
        <v>1.0038930341488901</v>
      </c>
      <c r="G60" s="196">
        <f t="shared" si="27"/>
        <v>1</v>
      </c>
      <c r="H60" s="196">
        <f t="shared" ca="1" si="28"/>
        <v>1.00389303</v>
      </c>
      <c r="I60" s="195">
        <f t="shared" si="14"/>
        <v>3.2500000000000001E-2</v>
      </c>
      <c r="J60" s="197">
        <f t="shared" si="15"/>
        <v>43955</v>
      </c>
      <c r="K60" s="198">
        <f t="shared" si="16"/>
        <v>33</v>
      </c>
      <c r="L60" s="199">
        <f t="shared" si="17"/>
        <v>34</v>
      </c>
      <c r="M60" s="200">
        <f t="shared" si="3"/>
        <v>1.004324497</v>
      </c>
      <c r="N60" s="200">
        <f t="shared" ca="1" si="4"/>
        <v>1.0082343620000001</v>
      </c>
      <c r="O60" s="199">
        <f t="shared" si="18"/>
        <v>0</v>
      </c>
      <c r="P60" s="196">
        <f t="shared" ca="1" si="5"/>
        <v>41171.81</v>
      </c>
      <c r="Q60" s="201">
        <f t="shared" si="6"/>
        <v>0</v>
      </c>
      <c r="R60" s="196">
        <f t="shared" si="7"/>
        <v>0</v>
      </c>
      <c r="S60" s="202" t="str">
        <f t="shared" si="19"/>
        <v>A+J=</v>
      </c>
      <c r="T60" s="197">
        <f t="shared" si="20"/>
        <v>44301</v>
      </c>
      <c r="U60" s="4"/>
      <c r="V60" s="23"/>
      <c r="W60" s="53"/>
      <c r="X60" s="25"/>
      <c r="Y60" s="26"/>
      <c r="Z60" s="25"/>
      <c r="AA60" s="32"/>
      <c r="AB60" s="34"/>
      <c r="AC60" s="25"/>
      <c r="AD60" s="23"/>
      <c r="AE60" s="28"/>
      <c r="AF60" s="24"/>
      <c r="AG60" s="2"/>
      <c r="AH60" s="208"/>
      <c r="AI60" s="207"/>
      <c r="AJ60" s="2"/>
      <c r="AK60" s="124"/>
      <c r="AL60" s="204"/>
      <c r="AM60" s="51"/>
      <c r="AN60" s="124"/>
      <c r="AO60" s="124"/>
      <c r="AP60" s="115"/>
      <c r="AQ60" s="125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ht="12.75" x14ac:dyDescent="0.2">
      <c r="A61" s="194">
        <f t="shared" si="10"/>
        <v>44004</v>
      </c>
      <c r="B61" s="18">
        <f t="shared" ca="1" si="11"/>
        <v>5041171.8099999996</v>
      </c>
      <c r="C61" s="196">
        <f t="shared" si="12"/>
        <v>5000000</v>
      </c>
      <c r="D61" s="195">
        <f ca="1">IF(A61&lt;$B$1,VLOOKUP(A61,[1]DI!$A$4:$B$15000,2,FALSE),0)</f>
        <v>2.1500000000000005E-2</v>
      </c>
      <c r="E61" s="196">
        <f t="shared" ca="1" si="26"/>
        <v>1.0000844200000001</v>
      </c>
      <c r="F61" s="196">
        <f ca="1">(TRUNC(PRODUCT($E$12:$E60),16))</f>
        <v>1.0038930341488901</v>
      </c>
      <c r="G61" s="196">
        <f t="shared" si="27"/>
        <v>1</v>
      </c>
      <c r="H61" s="196">
        <f t="shared" ca="1" si="28"/>
        <v>1.00389303</v>
      </c>
      <c r="I61" s="195">
        <f t="shared" si="14"/>
        <v>3.2500000000000001E-2</v>
      </c>
      <c r="J61" s="197">
        <f t="shared" si="15"/>
        <v>43955</v>
      </c>
      <c r="K61" s="198">
        <f t="shared" si="16"/>
        <v>34</v>
      </c>
      <c r="L61" s="199">
        <f t="shared" si="17"/>
        <v>34</v>
      </c>
      <c r="M61" s="200">
        <f t="shared" si="3"/>
        <v>1.004324497</v>
      </c>
      <c r="N61" s="200">
        <f t="shared" ca="1" si="4"/>
        <v>1.0082343620000001</v>
      </c>
      <c r="O61" s="199">
        <f t="shared" si="18"/>
        <v>0</v>
      </c>
      <c r="P61" s="196">
        <f t="shared" ca="1" si="5"/>
        <v>41171.81</v>
      </c>
      <c r="Q61" s="201">
        <f t="shared" si="6"/>
        <v>0</v>
      </c>
      <c r="R61" s="196">
        <f t="shared" si="7"/>
        <v>0</v>
      </c>
      <c r="S61" s="202" t="str">
        <f t="shared" si="19"/>
        <v>A+J=</v>
      </c>
      <c r="T61" s="197">
        <f t="shared" si="20"/>
        <v>44301</v>
      </c>
      <c r="U61" s="4"/>
      <c r="V61" s="23"/>
      <c r="W61" s="53"/>
      <c r="X61" s="25"/>
      <c r="Y61" s="26"/>
      <c r="Z61" s="25"/>
      <c r="AA61" s="32"/>
      <c r="AB61" s="34"/>
      <c r="AC61" s="25"/>
      <c r="AD61" s="23"/>
      <c r="AE61" s="28"/>
      <c r="AF61" s="24"/>
      <c r="AG61" s="2"/>
      <c r="AH61" s="208"/>
      <c r="AI61" s="207"/>
      <c r="AJ61" s="2"/>
      <c r="AK61" s="124"/>
      <c r="AL61" s="204"/>
      <c r="AM61" s="51"/>
      <c r="AN61" s="124"/>
      <c r="AO61" s="124"/>
      <c r="AP61" s="115"/>
      <c r="AQ61" s="125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</row>
    <row r="62" spans="1:121" ht="12.75" x14ac:dyDescent="0.2">
      <c r="A62" s="194">
        <f t="shared" si="10"/>
        <v>44005</v>
      </c>
      <c r="B62" s="18">
        <f t="shared" ca="1" si="11"/>
        <v>5042237.2949999999</v>
      </c>
      <c r="C62" s="196">
        <f t="shared" si="12"/>
        <v>5000000</v>
      </c>
      <c r="D62" s="195">
        <f ca="1">IF(A62&lt;$B$1,VLOOKUP(A62,[1]DI!$A$4:$B$15000,2,FALSE),0)</f>
        <v>2.1500000000000005E-2</v>
      </c>
      <c r="E62" s="196">
        <f t="shared" ca="1" si="26"/>
        <v>1.0000844200000001</v>
      </c>
      <c r="F62" s="196">
        <f ca="1">(TRUNC(PRODUCT($E$12:$E61),16))</f>
        <v>1.0039777827988301</v>
      </c>
      <c r="G62" s="196">
        <f t="shared" si="27"/>
        <v>1</v>
      </c>
      <c r="H62" s="196">
        <f t="shared" ca="1" si="28"/>
        <v>1.00397778</v>
      </c>
      <c r="I62" s="195">
        <f t="shared" si="14"/>
        <v>3.2500000000000001E-2</v>
      </c>
      <c r="J62" s="197">
        <f t="shared" si="15"/>
        <v>43955</v>
      </c>
      <c r="K62" s="198">
        <f t="shared" si="16"/>
        <v>35</v>
      </c>
      <c r="L62" s="199">
        <f t="shared" si="17"/>
        <v>35</v>
      </c>
      <c r="M62" s="200">
        <f t="shared" si="3"/>
        <v>1.0044519700000001</v>
      </c>
      <c r="N62" s="200">
        <f t="shared" ca="1" si="4"/>
        <v>1.0084474590000001</v>
      </c>
      <c r="O62" s="199">
        <f t="shared" si="18"/>
        <v>0</v>
      </c>
      <c r="P62" s="196">
        <f t="shared" ca="1" si="5"/>
        <v>42237.294999999998</v>
      </c>
      <c r="Q62" s="201">
        <f t="shared" si="6"/>
        <v>0</v>
      </c>
      <c r="R62" s="196">
        <f t="shared" si="7"/>
        <v>0</v>
      </c>
      <c r="S62" s="202" t="str">
        <f t="shared" si="19"/>
        <v>A+J=</v>
      </c>
      <c r="T62" s="197">
        <f t="shared" si="20"/>
        <v>44301</v>
      </c>
      <c r="U62" s="4"/>
      <c r="V62" s="23"/>
      <c r="W62" s="53"/>
      <c r="X62" s="25"/>
      <c r="Y62" s="26"/>
      <c r="Z62" s="25"/>
      <c r="AA62" s="32"/>
      <c r="AB62" s="34"/>
      <c r="AC62" s="25"/>
      <c r="AD62" s="23"/>
      <c r="AE62" s="28"/>
      <c r="AF62" s="24"/>
      <c r="AG62" s="2"/>
      <c r="AH62" s="208"/>
      <c r="AI62" s="207"/>
      <c r="AJ62" s="2"/>
      <c r="AK62" s="124"/>
      <c r="AL62" s="204"/>
      <c r="AM62" s="51"/>
      <c r="AN62" s="124"/>
      <c r="AO62" s="124"/>
      <c r="AP62" s="115"/>
      <c r="AQ62" s="125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</row>
    <row r="63" spans="1:121" ht="12.75" x14ac:dyDescent="0.2">
      <c r="A63" s="194">
        <f t="shared" si="10"/>
        <v>44006</v>
      </c>
      <c r="B63" s="18">
        <f t="shared" ca="1" si="11"/>
        <v>5043303.0199999902</v>
      </c>
      <c r="C63" s="196">
        <f t="shared" si="12"/>
        <v>5000000</v>
      </c>
      <c r="D63" s="195">
        <f ca="1">IF(A63&lt;$B$1,VLOOKUP(A63,[1]DI!$A$4:$B$15000,2,FALSE),0)</f>
        <v>2.1500000000000005E-2</v>
      </c>
      <c r="E63" s="196">
        <f t="shared" ca="1" si="26"/>
        <v>1.0000844200000001</v>
      </c>
      <c r="F63" s="196">
        <f ca="1">(TRUNC(PRODUCT($E$12:$E62),16))</f>
        <v>1.00406253860326</v>
      </c>
      <c r="G63" s="196">
        <f t="shared" si="27"/>
        <v>1</v>
      </c>
      <c r="H63" s="196">
        <f t="shared" ca="1" si="28"/>
        <v>1.0040625400000001</v>
      </c>
      <c r="I63" s="195">
        <f t="shared" si="14"/>
        <v>3.2500000000000001E-2</v>
      </c>
      <c r="J63" s="197">
        <f t="shared" si="15"/>
        <v>43955</v>
      </c>
      <c r="K63" s="198">
        <f t="shared" si="16"/>
        <v>36</v>
      </c>
      <c r="L63" s="199">
        <f t="shared" si="17"/>
        <v>36</v>
      </c>
      <c r="M63" s="200">
        <f t="shared" si="3"/>
        <v>1.00457946</v>
      </c>
      <c r="N63" s="200">
        <f t="shared" ca="1" si="4"/>
        <v>1.0086606039999999</v>
      </c>
      <c r="O63" s="199">
        <f t="shared" si="18"/>
        <v>0</v>
      </c>
      <c r="P63" s="196">
        <f t="shared" ca="1" si="5"/>
        <v>43303.01999999</v>
      </c>
      <c r="Q63" s="201">
        <f t="shared" si="6"/>
        <v>0</v>
      </c>
      <c r="R63" s="196">
        <f t="shared" si="7"/>
        <v>0</v>
      </c>
      <c r="S63" s="202" t="str">
        <f t="shared" si="19"/>
        <v>A+J=</v>
      </c>
      <c r="T63" s="197">
        <f t="shared" si="20"/>
        <v>44301</v>
      </c>
      <c r="U63" s="4"/>
      <c r="V63" s="23"/>
      <c r="W63" s="53"/>
      <c r="X63" s="25"/>
      <c r="Y63" s="26"/>
      <c r="Z63" s="25"/>
      <c r="AA63" s="32"/>
      <c r="AB63" s="34"/>
      <c r="AC63" s="25"/>
      <c r="AD63" s="23"/>
      <c r="AE63" s="28"/>
      <c r="AF63" s="24"/>
      <c r="AG63" s="2"/>
      <c r="AH63" s="208"/>
      <c r="AI63" s="207"/>
      <c r="AJ63" s="2"/>
      <c r="AK63" s="124"/>
      <c r="AL63" s="204"/>
      <c r="AM63" s="51"/>
      <c r="AN63" s="124"/>
      <c r="AO63" s="124"/>
      <c r="AP63" s="115"/>
      <c r="AQ63" s="125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</row>
    <row r="64" spans="1:121" ht="12.75" x14ac:dyDescent="0.2">
      <c r="A64" s="194">
        <f t="shared" si="10"/>
        <v>44007</v>
      </c>
      <c r="B64" s="18">
        <f t="shared" ca="1" si="11"/>
        <v>5044368.9400000004</v>
      </c>
      <c r="C64" s="196">
        <f t="shared" si="12"/>
        <v>5000000</v>
      </c>
      <c r="D64" s="195">
        <f ca="1">IF(A64&lt;$B$1,VLOOKUP(A64,[1]DI!$A$4:$B$15000,2,FALSE),0)</f>
        <v>2.1500000000000005E-2</v>
      </c>
      <c r="E64" s="196">
        <f t="shared" ca="1" si="26"/>
        <v>1.0000844200000001</v>
      </c>
      <c r="F64" s="196">
        <f ca="1">(TRUNC(PRODUCT($E$12:$E63),16))</f>
        <v>1.00414730156277</v>
      </c>
      <c r="G64" s="196">
        <f t="shared" si="27"/>
        <v>1</v>
      </c>
      <c r="H64" s="196">
        <f t="shared" ca="1" si="28"/>
        <v>1.0041473000000001</v>
      </c>
      <c r="I64" s="195">
        <f t="shared" si="14"/>
        <v>3.2500000000000001E-2</v>
      </c>
      <c r="J64" s="197">
        <f t="shared" si="15"/>
        <v>43955</v>
      </c>
      <c r="K64" s="198">
        <f t="shared" si="16"/>
        <v>37</v>
      </c>
      <c r="L64" s="199">
        <f t="shared" si="17"/>
        <v>37</v>
      </c>
      <c r="M64" s="200">
        <f t="shared" si="3"/>
        <v>1.004706967</v>
      </c>
      <c r="N64" s="200">
        <f t="shared" ca="1" si="4"/>
        <v>1.008873788</v>
      </c>
      <c r="O64" s="199">
        <f t="shared" si="18"/>
        <v>0</v>
      </c>
      <c r="P64" s="196">
        <f t="shared" ca="1" si="5"/>
        <v>44368.94</v>
      </c>
      <c r="Q64" s="201">
        <f t="shared" si="6"/>
        <v>0</v>
      </c>
      <c r="R64" s="196">
        <f t="shared" si="7"/>
        <v>0</v>
      </c>
      <c r="S64" s="202" t="str">
        <f t="shared" si="19"/>
        <v>A+J=</v>
      </c>
      <c r="T64" s="197">
        <f t="shared" si="20"/>
        <v>44301</v>
      </c>
      <c r="U64" s="4"/>
      <c r="V64" s="23"/>
      <c r="W64" s="53"/>
      <c r="X64" s="25"/>
      <c r="Y64" s="26"/>
      <c r="Z64" s="25"/>
      <c r="AA64" s="32"/>
      <c r="AB64" s="34"/>
      <c r="AC64" s="25"/>
      <c r="AD64" s="23"/>
      <c r="AE64" s="28"/>
      <c r="AF64" s="24"/>
      <c r="AG64" s="2"/>
      <c r="AH64" s="208"/>
      <c r="AI64" s="207"/>
      <c r="AJ64" s="2"/>
      <c r="AK64" s="124"/>
      <c r="AL64" s="204"/>
      <c r="AM64" s="51"/>
      <c r="AN64" s="124"/>
      <c r="AO64" s="124"/>
      <c r="AP64" s="115"/>
      <c r="AQ64" s="125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</row>
    <row r="65" spans="1:121" ht="12.75" x14ac:dyDescent="0.2">
      <c r="A65" s="194">
        <f t="shared" si="10"/>
        <v>44008</v>
      </c>
      <c r="B65" s="18">
        <f t="shared" ca="1" si="11"/>
        <v>5045435.0949999997</v>
      </c>
      <c r="C65" s="196">
        <f t="shared" si="12"/>
        <v>5000000</v>
      </c>
      <c r="D65" s="195">
        <f ca="1">IF(A65&lt;$B$1,VLOOKUP(A65,[1]DI!$A$4:$B$15000,2,FALSE),0)</f>
        <v>2.1500000000000005E-2</v>
      </c>
      <c r="E65" s="196">
        <f t="shared" ca="1" si="26"/>
        <v>1.0000844200000001</v>
      </c>
      <c r="F65" s="196">
        <f ca="1">(TRUNC(PRODUCT($E$12:$E64),16))</f>
        <v>1.00423207167796</v>
      </c>
      <c r="G65" s="196">
        <f t="shared" si="27"/>
        <v>1</v>
      </c>
      <c r="H65" s="196">
        <f t="shared" ca="1" si="28"/>
        <v>1.00423207</v>
      </c>
      <c r="I65" s="195">
        <f t="shared" si="14"/>
        <v>3.2500000000000001E-2</v>
      </c>
      <c r="J65" s="197">
        <f t="shared" si="15"/>
        <v>43955</v>
      </c>
      <c r="K65" s="198">
        <f t="shared" si="16"/>
        <v>38</v>
      </c>
      <c r="L65" s="199">
        <f t="shared" si="17"/>
        <v>38</v>
      </c>
      <c r="M65" s="200">
        <f t="shared" si="3"/>
        <v>1.0048344890000001</v>
      </c>
      <c r="N65" s="200">
        <f t="shared" ca="1" si="4"/>
        <v>1.0090870190000001</v>
      </c>
      <c r="O65" s="199">
        <f t="shared" si="18"/>
        <v>0</v>
      </c>
      <c r="P65" s="196">
        <f t="shared" ca="1" si="5"/>
        <v>45435.095000000001</v>
      </c>
      <c r="Q65" s="201">
        <f t="shared" si="6"/>
        <v>0</v>
      </c>
      <c r="R65" s="196">
        <f t="shared" si="7"/>
        <v>0</v>
      </c>
      <c r="S65" s="202" t="str">
        <f t="shared" si="19"/>
        <v>A+J=</v>
      </c>
      <c r="T65" s="197">
        <f t="shared" si="20"/>
        <v>44301</v>
      </c>
      <c r="U65" s="4"/>
      <c r="V65" s="23"/>
      <c r="W65" s="53"/>
      <c r="X65" s="25"/>
      <c r="Y65" s="26"/>
      <c r="Z65" s="25"/>
      <c r="AA65" s="32"/>
      <c r="AB65" s="34"/>
      <c r="AC65" s="25"/>
      <c r="AD65" s="23"/>
      <c r="AE65" s="28"/>
      <c r="AF65" s="24"/>
      <c r="AG65" s="2"/>
      <c r="AH65" s="208"/>
      <c r="AI65" s="207"/>
      <c r="AJ65" s="2"/>
      <c r="AK65" s="124"/>
      <c r="AL65" s="204"/>
      <c r="AM65" s="51"/>
      <c r="AN65" s="124"/>
      <c r="AO65" s="124"/>
      <c r="AP65" s="115"/>
      <c r="AQ65" s="125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</row>
    <row r="66" spans="1:121" ht="12.75" x14ac:dyDescent="0.2">
      <c r="A66" s="194">
        <f t="shared" si="10"/>
        <v>44009</v>
      </c>
      <c r="B66" s="18">
        <f t="shared" ca="1" si="11"/>
        <v>5046501.4850000003</v>
      </c>
      <c r="C66" s="196">
        <f t="shared" si="12"/>
        <v>5000000</v>
      </c>
      <c r="D66" s="195">
        <f ca="1">IF(A66&lt;$B$1,VLOOKUP(A66,[1]DI!$A$4:$B$15000,2,FALSE),0)</f>
        <v>0</v>
      </c>
      <c r="E66" s="196">
        <f t="shared" ca="1" si="26"/>
        <v>1</v>
      </c>
      <c r="F66" s="196">
        <f ca="1">(TRUNC(PRODUCT($E$12:$E65),16))</f>
        <v>1.0043168489494601</v>
      </c>
      <c r="G66" s="196">
        <f t="shared" si="27"/>
        <v>1</v>
      </c>
      <c r="H66" s="196">
        <f t="shared" ca="1" si="28"/>
        <v>1.0043168499999999</v>
      </c>
      <c r="I66" s="195">
        <f t="shared" si="14"/>
        <v>3.2500000000000001E-2</v>
      </c>
      <c r="J66" s="197">
        <f t="shared" si="15"/>
        <v>43955</v>
      </c>
      <c r="K66" s="198">
        <f t="shared" si="16"/>
        <v>38</v>
      </c>
      <c r="L66" s="199">
        <f t="shared" si="17"/>
        <v>39</v>
      </c>
      <c r="M66" s="200">
        <f t="shared" si="3"/>
        <v>1.0049620269999999</v>
      </c>
      <c r="N66" s="200">
        <f t="shared" ca="1" si="4"/>
        <v>1.009300297</v>
      </c>
      <c r="O66" s="199">
        <f t="shared" si="18"/>
        <v>0</v>
      </c>
      <c r="P66" s="196">
        <f t="shared" ca="1" si="5"/>
        <v>46501.485000000001</v>
      </c>
      <c r="Q66" s="201">
        <f t="shared" si="6"/>
        <v>0</v>
      </c>
      <c r="R66" s="196">
        <f t="shared" si="7"/>
        <v>0</v>
      </c>
      <c r="S66" s="202" t="str">
        <f t="shared" si="19"/>
        <v>A+J=</v>
      </c>
      <c r="T66" s="197">
        <f t="shared" si="20"/>
        <v>44301</v>
      </c>
      <c r="U66" s="4"/>
      <c r="V66" s="23"/>
      <c r="W66" s="53"/>
      <c r="X66" s="25"/>
      <c r="Y66" s="26"/>
      <c r="Z66" s="25"/>
      <c r="AA66" s="32"/>
      <c r="AB66" s="34"/>
      <c r="AC66" s="25"/>
      <c r="AD66" s="23"/>
      <c r="AE66" s="28"/>
      <c r="AF66" s="24"/>
      <c r="AG66" s="2"/>
      <c r="AJ66" s="2"/>
      <c r="AK66" s="124"/>
      <c r="AL66" s="204"/>
      <c r="AM66" s="51"/>
      <c r="AN66" s="124"/>
      <c r="AO66" s="124"/>
      <c r="AP66" s="115"/>
      <c r="AQ66" s="125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</row>
    <row r="67" spans="1:121" ht="12.75" x14ac:dyDescent="0.2">
      <c r="A67" s="194">
        <f t="shared" si="10"/>
        <v>44010</v>
      </c>
      <c r="B67" s="18">
        <f t="shared" ca="1" si="11"/>
        <v>5046501.4850000003</v>
      </c>
      <c r="C67" s="196">
        <f t="shared" si="12"/>
        <v>5000000</v>
      </c>
      <c r="D67" s="195">
        <f ca="1">IF(A67&lt;$B$1,VLOOKUP(A67,[1]DI!$A$4:$B$15000,2,FALSE),0)</f>
        <v>0</v>
      </c>
      <c r="E67" s="196">
        <f t="shared" ca="1" si="26"/>
        <v>1</v>
      </c>
      <c r="F67" s="196">
        <f ca="1">(TRUNC(PRODUCT($E$12:$E66),16))</f>
        <v>1.0043168489494601</v>
      </c>
      <c r="G67" s="196">
        <f t="shared" si="27"/>
        <v>1</v>
      </c>
      <c r="H67" s="196">
        <f t="shared" ca="1" si="28"/>
        <v>1.0043168499999999</v>
      </c>
      <c r="I67" s="195">
        <f t="shared" si="14"/>
        <v>3.2500000000000001E-2</v>
      </c>
      <c r="J67" s="197">
        <f t="shared" si="15"/>
        <v>43955</v>
      </c>
      <c r="K67" s="198">
        <f t="shared" si="16"/>
        <v>38</v>
      </c>
      <c r="L67" s="199">
        <f t="shared" si="17"/>
        <v>39</v>
      </c>
      <c r="M67" s="200">
        <f t="shared" si="3"/>
        <v>1.0049620269999999</v>
      </c>
      <c r="N67" s="200">
        <f t="shared" ca="1" si="4"/>
        <v>1.009300297</v>
      </c>
      <c r="O67" s="199">
        <f t="shared" si="18"/>
        <v>0</v>
      </c>
      <c r="P67" s="196">
        <f t="shared" ca="1" si="5"/>
        <v>46501.485000000001</v>
      </c>
      <c r="Q67" s="201">
        <f t="shared" si="6"/>
        <v>0</v>
      </c>
      <c r="R67" s="196">
        <f t="shared" si="7"/>
        <v>0</v>
      </c>
      <c r="S67" s="202" t="str">
        <f t="shared" si="19"/>
        <v>A+J=</v>
      </c>
      <c r="T67" s="197">
        <f t="shared" si="20"/>
        <v>44301</v>
      </c>
      <c r="U67" s="4"/>
      <c r="V67" s="23"/>
      <c r="W67" s="53"/>
      <c r="X67" s="25"/>
      <c r="Y67" s="26"/>
      <c r="Z67" s="25"/>
      <c r="AA67" s="32"/>
      <c r="AB67" s="34"/>
      <c r="AC67" s="25"/>
      <c r="AD67" s="23"/>
      <c r="AE67" s="28"/>
      <c r="AF67" s="24"/>
      <c r="AG67" s="2"/>
      <c r="AJ67" s="2"/>
      <c r="AK67" s="124"/>
      <c r="AL67" s="204"/>
      <c r="AM67" s="51"/>
      <c r="AN67" s="124"/>
      <c r="AO67" s="124"/>
      <c r="AP67" s="115"/>
      <c r="AQ67" s="125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ht="12.75" x14ac:dyDescent="0.2">
      <c r="A68" s="194">
        <f t="shared" si="10"/>
        <v>44011</v>
      </c>
      <c r="B68" s="18">
        <f t="shared" ca="1" si="11"/>
        <v>5046501.4850000003</v>
      </c>
      <c r="C68" s="196">
        <f t="shared" si="12"/>
        <v>5000000</v>
      </c>
      <c r="D68" s="195">
        <f ca="1">IF(A68&lt;$B$1,VLOOKUP(A68,[1]DI!$A$4:$B$15000,2,FALSE),0)</f>
        <v>2.1500000000000005E-2</v>
      </c>
      <c r="E68" s="196">
        <f t="shared" ca="1" si="26"/>
        <v>1.0000844200000001</v>
      </c>
      <c r="F68" s="196">
        <f ca="1">(TRUNC(PRODUCT($E$12:$E67),16))</f>
        <v>1.0043168489494601</v>
      </c>
      <c r="G68" s="196">
        <f t="shared" si="27"/>
        <v>1</v>
      </c>
      <c r="H68" s="196">
        <f t="shared" ca="1" si="28"/>
        <v>1.0043168499999999</v>
      </c>
      <c r="I68" s="195">
        <f t="shared" si="14"/>
        <v>3.2500000000000001E-2</v>
      </c>
      <c r="J68" s="197">
        <f t="shared" si="15"/>
        <v>43955</v>
      </c>
      <c r="K68" s="198">
        <f t="shared" si="16"/>
        <v>39</v>
      </c>
      <c r="L68" s="199">
        <f t="shared" si="17"/>
        <v>39</v>
      </c>
      <c r="M68" s="200">
        <f t="shared" si="3"/>
        <v>1.0049620269999999</v>
      </c>
      <c r="N68" s="200">
        <f t="shared" ca="1" si="4"/>
        <v>1.009300297</v>
      </c>
      <c r="O68" s="199">
        <f t="shared" si="18"/>
        <v>0</v>
      </c>
      <c r="P68" s="196">
        <f t="shared" ca="1" si="5"/>
        <v>46501.485000000001</v>
      </c>
      <c r="Q68" s="201">
        <f t="shared" si="6"/>
        <v>0</v>
      </c>
      <c r="R68" s="196">
        <f t="shared" si="7"/>
        <v>0</v>
      </c>
      <c r="S68" s="202" t="str">
        <f t="shared" si="19"/>
        <v>A+J=</v>
      </c>
      <c r="T68" s="197">
        <f t="shared" si="20"/>
        <v>44301</v>
      </c>
      <c r="U68" s="4"/>
      <c r="V68" s="23"/>
      <c r="W68" s="53"/>
      <c r="X68" s="25"/>
      <c r="Y68" s="26"/>
      <c r="Z68" s="25"/>
      <c r="AA68" s="32"/>
      <c r="AB68" s="34"/>
      <c r="AC68" s="25"/>
      <c r="AD68" s="23"/>
      <c r="AE68" s="28"/>
      <c r="AF68" s="24"/>
      <c r="AG68" s="2"/>
      <c r="AJ68" s="2"/>
      <c r="AK68" s="124"/>
      <c r="AL68" s="204"/>
      <c r="AM68" s="51"/>
      <c r="AN68" s="124"/>
      <c r="AO68" s="124"/>
      <c r="AP68" s="115"/>
      <c r="AQ68" s="125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ht="12.75" x14ac:dyDescent="0.2">
      <c r="A69" s="194">
        <f t="shared" si="10"/>
        <v>44012</v>
      </c>
      <c r="B69" s="18">
        <f t="shared" ca="1" si="11"/>
        <v>5047568.07</v>
      </c>
      <c r="C69" s="196">
        <f t="shared" si="12"/>
        <v>5000000</v>
      </c>
      <c r="D69" s="195">
        <f ca="1">IF(A69&lt;$B$1,VLOOKUP(A69,[1]DI!$A$4:$B$15000,2,FALSE),0)</f>
        <v>2.1500000000000005E-2</v>
      </c>
      <c r="E69" s="196">
        <f t="shared" ca="1" si="26"/>
        <v>1.0000844200000001</v>
      </c>
      <c r="F69" s="196">
        <f ca="1">(TRUNC(PRODUCT($E$12:$E68),16))</f>
        <v>1.0044016333778401</v>
      </c>
      <c r="G69" s="196">
        <f t="shared" si="27"/>
        <v>1</v>
      </c>
      <c r="H69" s="196">
        <f t="shared" ca="1" si="28"/>
        <v>1.00440163</v>
      </c>
      <c r="I69" s="195">
        <f t="shared" si="14"/>
        <v>3.2500000000000001E-2</v>
      </c>
      <c r="J69" s="197">
        <f t="shared" si="15"/>
        <v>43955</v>
      </c>
      <c r="K69" s="198">
        <f t="shared" si="16"/>
        <v>40</v>
      </c>
      <c r="L69" s="199">
        <f t="shared" si="17"/>
        <v>40</v>
      </c>
      <c r="M69" s="200">
        <f t="shared" si="3"/>
        <v>1.0050895820000001</v>
      </c>
      <c r="N69" s="200">
        <f t="shared" ca="1" si="4"/>
        <v>1.0095136140000001</v>
      </c>
      <c r="O69" s="199">
        <f t="shared" si="18"/>
        <v>0</v>
      </c>
      <c r="P69" s="196">
        <f t="shared" ca="1" si="5"/>
        <v>47568.07</v>
      </c>
      <c r="Q69" s="201">
        <f t="shared" si="6"/>
        <v>0</v>
      </c>
      <c r="R69" s="196">
        <f t="shared" si="7"/>
        <v>0</v>
      </c>
      <c r="S69" s="202" t="str">
        <f t="shared" si="19"/>
        <v>A+J=</v>
      </c>
      <c r="T69" s="197">
        <f t="shared" si="20"/>
        <v>44301</v>
      </c>
      <c r="U69" s="4"/>
      <c r="V69" s="23"/>
      <c r="W69" s="53"/>
      <c r="X69" s="25"/>
      <c r="Y69" s="26"/>
      <c r="Z69" s="25"/>
      <c r="AA69" s="32"/>
      <c r="AB69" s="34"/>
      <c r="AC69" s="25"/>
      <c r="AD69" s="23"/>
      <c r="AE69" s="28"/>
      <c r="AF69" s="24"/>
      <c r="AG69" s="2"/>
      <c r="AJ69" s="2"/>
      <c r="AK69" s="124"/>
      <c r="AL69" s="204"/>
      <c r="AM69" s="51"/>
      <c r="AN69" s="124"/>
      <c r="AO69" s="124"/>
      <c r="AP69" s="115"/>
      <c r="AQ69" s="125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ht="12.75" x14ac:dyDescent="0.2">
      <c r="A70" s="194">
        <f t="shared" si="10"/>
        <v>44013</v>
      </c>
      <c r="B70" s="18">
        <f t="shared" ca="1" si="11"/>
        <v>5048634.8949999996</v>
      </c>
      <c r="C70" s="196">
        <f t="shared" si="12"/>
        <v>5000000</v>
      </c>
      <c r="D70" s="195">
        <f ca="1">IF(A70&lt;$B$1,VLOOKUP(A70,[1]DI!$A$4:$B$15000,2,FALSE),0)</f>
        <v>2.1500000000000005E-2</v>
      </c>
      <c r="E70" s="196">
        <f t="shared" ca="1" si="26"/>
        <v>1.0000844200000001</v>
      </c>
      <c r="F70" s="196">
        <f ca="1">(TRUNC(PRODUCT($E$12:$E69),16))</f>
        <v>1.00448642496373</v>
      </c>
      <c r="G70" s="196">
        <f t="shared" si="27"/>
        <v>1</v>
      </c>
      <c r="H70" s="196">
        <f t="shared" ca="1" si="28"/>
        <v>1.0044864200000001</v>
      </c>
      <c r="I70" s="195">
        <f t="shared" si="14"/>
        <v>3.2500000000000001E-2</v>
      </c>
      <c r="J70" s="197">
        <f t="shared" si="15"/>
        <v>43955</v>
      </c>
      <c r="K70" s="198">
        <f t="shared" si="16"/>
        <v>41</v>
      </c>
      <c r="L70" s="199">
        <f t="shared" si="17"/>
        <v>41</v>
      </c>
      <c r="M70" s="200">
        <f t="shared" si="3"/>
        <v>1.005217153</v>
      </c>
      <c r="N70" s="200">
        <f t="shared" ca="1" si="4"/>
        <v>1.0097269790000001</v>
      </c>
      <c r="O70" s="199">
        <f t="shared" si="18"/>
        <v>0</v>
      </c>
      <c r="P70" s="196">
        <f t="shared" ca="1" si="5"/>
        <v>48634.894999999997</v>
      </c>
      <c r="Q70" s="201">
        <f t="shared" si="6"/>
        <v>0</v>
      </c>
      <c r="R70" s="196">
        <f t="shared" si="7"/>
        <v>0</v>
      </c>
      <c r="S70" s="202" t="str">
        <f t="shared" si="19"/>
        <v>A+J=</v>
      </c>
      <c r="T70" s="197">
        <f t="shared" si="20"/>
        <v>44301</v>
      </c>
      <c r="U70" s="4"/>
      <c r="V70" s="23"/>
      <c r="W70" s="53"/>
      <c r="X70" s="25"/>
      <c r="Y70" s="26"/>
      <c r="Z70" s="25"/>
      <c r="AA70" s="32"/>
      <c r="AB70" s="34"/>
      <c r="AC70" s="25"/>
      <c r="AD70" s="23"/>
      <c r="AE70" s="28"/>
      <c r="AF70" s="24"/>
      <c r="AG70" s="2"/>
      <c r="AJ70" s="2"/>
      <c r="AK70" s="124"/>
      <c r="AL70" s="204"/>
      <c r="AM70" s="51"/>
      <c r="AN70" s="124"/>
      <c r="AO70" s="124"/>
      <c r="AP70" s="115"/>
      <c r="AQ70" s="125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ht="12.75" x14ac:dyDescent="0.2">
      <c r="A71" s="194">
        <f t="shared" si="10"/>
        <v>44014</v>
      </c>
      <c r="B71" s="18">
        <f t="shared" ca="1" si="11"/>
        <v>5049701.96</v>
      </c>
      <c r="C71" s="196">
        <f t="shared" si="12"/>
        <v>5000000</v>
      </c>
      <c r="D71" s="195">
        <f ca="1">IF(A71&lt;$B$1,VLOOKUP(A71,[1]DI!$A$4:$B$15000,2,FALSE),0)</f>
        <v>2.1500000000000005E-2</v>
      </c>
      <c r="E71" s="196">
        <f t="shared" ca="1" si="26"/>
        <v>1.0000844200000001</v>
      </c>
      <c r="F71" s="196">
        <f ca="1">(TRUNC(PRODUCT($E$12:$E70),16))</f>
        <v>1.00457122370773</v>
      </c>
      <c r="G71" s="196">
        <f t="shared" si="27"/>
        <v>1</v>
      </c>
      <c r="H71" s="196">
        <f t="shared" ca="1" si="28"/>
        <v>1.0045712200000001</v>
      </c>
      <c r="I71" s="195">
        <f t="shared" si="14"/>
        <v>3.2500000000000001E-2</v>
      </c>
      <c r="J71" s="197">
        <f t="shared" si="15"/>
        <v>43955</v>
      </c>
      <c r="K71" s="198">
        <f t="shared" si="16"/>
        <v>42</v>
      </c>
      <c r="L71" s="199">
        <f t="shared" si="17"/>
        <v>42</v>
      </c>
      <c r="M71" s="200">
        <f t="shared" si="3"/>
        <v>1.00534474</v>
      </c>
      <c r="N71" s="200">
        <f t="shared" ca="1" si="4"/>
        <v>1.0099403920000001</v>
      </c>
      <c r="O71" s="199">
        <f t="shared" si="18"/>
        <v>0</v>
      </c>
      <c r="P71" s="196">
        <f t="shared" ca="1" si="5"/>
        <v>49701.96</v>
      </c>
      <c r="Q71" s="201">
        <f t="shared" si="6"/>
        <v>0</v>
      </c>
      <c r="R71" s="196">
        <f t="shared" si="7"/>
        <v>0</v>
      </c>
      <c r="S71" s="202" t="str">
        <f t="shared" si="19"/>
        <v>A+J=</v>
      </c>
      <c r="T71" s="197">
        <f t="shared" si="20"/>
        <v>44301</v>
      </c>
      <c r="U71" s="4"/>
      <c r="V71" s="23"/>
      <c r="W71" s="53"/>
      <c r="X71" s="25"/>
      <c r="Y71" s="26"/>
      <c r="Z71" s="25"/>
      <c r="AA71" s="32"/>
      <c r="AB71" s="34"/>
      <c r="AC71" s="25"/>
      <c r="AD71" s="23"/>
      <c r="AE71" s="28"/>
      <c r="AF71" s="24"/>
      <c r="AG71" s="2"/>
      <c r="AJ71" s="2"/>
      <c r="AK71" s="124"/>
      <c r="AL71" s="204"/>
      <c r="AM71" s="51"/>
      <c r="AN71" s="124"/>
      <c r="AO71" s="124"/>
      <c r="AP71" s="115"/>
      <c r="AQ71" s="125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ht="12.75" x14ac:dyDescent="0.2">
      <c r="A72" s="194">
        <f t="shared" si="10"/>
        <v>44015</v>
      </c>
      <c r="B72" s="18">
        <f t="shared" ca="1" si="11"/>
        <v>5050769.2599999905</v>
      </c>
      <c r="C72" s="196">
        <f t="shared" si="12"/>
        <v>5000000</v>
      </c>
      <c r="D72" s="195">
        <f ca="1">IF(A72&lt;$B$1,VLOOKUP(A72,[1]DI!$A$4:$B$15000,2,FALSE),0)</f>
        <v>2.1500000000000005E-2</v>
      </c>
      <c r="E72" s="196">
        <f t="shared" ca="1" si="26"/>
        <v>1.0000844200000001</v>
      </c>
      <c r="F72" s="196">
        <f ca="1">(TRUNC(PRODUCT($E$12:$E71),16))</f>
        <v>1.0046560296104301</v>
      </c>
      <c r="G72" s="196">
        <f t="shared" si="27"/>
        <v>1</v>
      </c>
      <c r="H72" s="196">
        <f t="shared" ca="1" si="28"/>
        <v>1.00465603</v>
      </c>
      <c r="I72" s="195">
        <f t="shared" si="14"/>
        <v>3.2500000000000001E-2</v>
      </c>
      <c r="J72" s="197">
        <f t="shared" si="15"/>
        <v>43955</v>
      </c>
      <c r="K72" s="198">
        <f t="shared" si="16"/>
        <v>43</v>
      </c>
      <c r="L72" s="199">
        <f t="shared" si="17"/>
        <v>43</v>
      </c>
      <c r="M72" s="200">
        <f t="shared" si="3"/>
        <v>1.0054723430000001</v>
      </c>
      <c r="N72" s="200">
        <f t="shared" ca="1" si="4"/>
        <v>1.010153852</v>
      </c>
      <c r="O72" s="199">
        <f t="shared" si="18"/>
        <v>0</v>
      </c>
      <c r="P72" s="196">
        <f t="shared" ca="1" si="5"/>
        <v>50769.259999989998</v>
      </c>
      <c r="Q72" s="201">
        <f t="shared" si="6"/>
        <v>0</v>
      </c>
      <c r="R72" s="196">
        <f t="shared" si="7"/>
        <v>0</v>
      </c>
      <c r="S72" s="202" t="str">
        <f t="shared" si="19"/>
        <v>A+J=</v>
      </c>
      <c r="T72" s="197">
        <f t="shared" si="20"/>
        <v>44301</v>
      </c>
      <c r="U72" s="4"/>
      <c r="V72" s="23"/>
      <c r="W72" s="53"/>
      <c r="X72" s="25"/>
      <c r="Y72" s="26"/>
      <c r="Z72" s="25"/>
      <c r="AA72" s="32"/>
      <c r="AB72" s="34"/>
      <c r="AC72" s="25"/>
      <c r="AD72" s="23"/>
      <c r="AE72" s="28"/>
      <c r="AF72" s="24"/>
      <c r="AG72" s="2"/>
      <c r="AJ72" s="2"/>
      <c r="AK72" s="124"/>
      <c r="AL72" s="204"/>
      <c r="AM72" s="51"/>
      <c r="AN72" s="124"/>
      <c r="AO72" s="124"/>
      <c r="AP72" s="115"/>
      <c r="AQ72" s="125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ht="12.75" x14ac:dyDescent="0.2">
      <c r="A73" s="194">
        <f t="shared" si="10"/>
        <v>44016</v>
      </c>
      <c r="B73" s="18">
        <f t="shared" ca="1" si="11"/>
        <v>5051836.76</v>
      </c>
      <c r="C73" s="196">
        <f t="shared" si="12"/>
        <v>5000000</v>
      </c>
      <c r="D73" s="195">
        <f ca="1">IF(A73&lt;$B$1,VLOOKUP(A73,[1]DI!$A$4:$B$15000,2,FALSE),0)</f>
        <v>0</v>
      </c>
      <c r="E73" s="196">
        <f t="shared" ca="1" si="26"/>
        <v>1</v>
      </c>
      <c r="F73" s="196">
        <f ca="1">(TRUNC(PRODUCT($E$12:$E72),16))</f>
        <v>1.00474084267245</v>
      </c>
      <c r="G73" s="196">
        <f t="shared" si="27"/>
        <v>1</v>
      </c>
      <c r="H73" s="196">
        <f t="shared" ca="1" si="28"/>
        <v>1.00474084</v>
      </c>
      <c r="I73" s="195">
        <f t="shared" si="14"/>
        <v>3.2500000000000001E-2</v>
      </c>
      <c r="J73" s="197">
        <f t="shared" si="15"/>
        <v>43955</v>
      </c>
      <c r="K73" s="198">
        <f t="shared" si="16"/>
        <v>43</v>
      </c>
      <c r="L73" s="199">
        <f t="shared" si="17"/>
        <v>44</v>
      </c>
      <c r="M73" s="200">
        <f t="shared" si="3"/>
        <v>1.0055999630000001</v>
      </c>
      <c r="N73" s="200">
        <f t="shared" ca="1" si="4"/>
        <v>1.0103673520000001</v>
      </c>
      <c r="O73" s="199">
        <f t="shared" si="18"/>
        <v>0</v>
      </c>
      <c r="P73" s="196">
        <f t="shared" ca="1" si="5"/>
        <v>51836.76</v>
      </c>
      <c r="Q73" s="201">
        <f t="shared" si="6"/>
        <v>0</v>
      </c>
      <c r="R73" s="196">
        <f t="shared" si="7"/>
        <v>0</v>
      </c>
      <c r="S73" s="202" t="str">
        <f t="shared" si="19"/>
        <v>A+J=</v>
      </c>
      <c r="T73" s="197">
        <f t="shared" si="20"/>
        <v>44301</v>
      </c>
      <c r="U73" s="4"/>
      <c r="V73" s="23"/>
      <c r="W73" s="53"/>
      <c r="X73" s="25"/>
      <c r="Y73" s="26"/>
      <c r="Z73" s="25"/>
      <c r="AA73" s="32"/>
      <c r="AB73" s="34"/>
      <c r="AC73" s="25"/>
      <c r="AD73" s="23"/>
      <c r="AE73" s="28"/>
      <c r="AF73" s="24"/>
      <c r="AG73" s="2"/>
      <c r="AJ73" s="2"/>
      <c r="AK73" s="124"/>
      <c r="AL73" s="204"/>
      <c r="AM73" s="51"/>
      <c r="AN73" s="124"/>
      <c r="AO73" s="124"/>
      <c r="AP73" s="115"/>
      <c r="AQ73" s="125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ht="12.75" x14ac:dyDescent="0.2">
      <c r="A74" s="194">
        <f t="shared" si="10"/>
        <v>44017</v>
      </c>
      <c r="B74" s="18">
        <f t="shared" ca="1" si="11"/>
        <v>5051836.76</v>
      </c>
      <c r="C74" s="196">
        <f t="shared" si="12"/>
        <v>5000000</v>
      </c>
      <c r="D74" s="195">
        <f ca="1">IF(A74&lt;$B$1,VLOOKUP(A74,[1]DI!$A$4:$B$15000,2,FALSE),0)</f>
        <v>0</v>
      </c>
      <c r="E74" s="196">
        <f t="shared" ca="1" si="26"/>
        <v>1</v>
      </c>
      <c r="F74" s="196">
        <f ca="1">(TRUNC(PRODUCT($E$12:$E73),16))</f>
        <v>1.00474084267245</v>
      </c>
      <c r="G74" s="196">
        <f t="shared" si="27"/>
        <v>1</v>
      </c>
      <c r="H74" s="196">
        <f t="shared" ca="1" si="28"/>
        <v>1.00474084</v>
      </c>
      <c r="I74" s="195">
        <f t="shared" si="14"/>
        <v>3.2500000000000001E-2</v>
      </c>
      <c r="J74" s="197">
        <f t="shared" si="15"/>
        <v>43955</v>
      </c>
      <c r="K74" s="198">
        <f t="shared" si="16"/>
        <v>43</v>
      </c>
      <c r="L74" s="199">
        <f t="shared" si="17"/>
        <v>44</v>
      </c>
      <c r="M74" s="200">
        <f t="shared" si="3"/>
        <v>1.0055999630000001</v>
      </c>
      <c r="N74" s="200">
        <f t="shared" ca="1" si="4"/>
        <v>1.0103673520000001</v>
      </c>
      <c r="O74" s="199">
        <f t="shared" si="18"/>
        <v>0</v>
      </c>
      <c r="P74" s="196">
        <f t="shared" ca="1" si="5"/>
        <v>51836.76</v>
      </c>
      <c r="Q74" s="201">
        <f t="shared" si="6"/>
        <v>0</v>
      </c>
      <c r="R74" s="196">
        <f t="shared" si="7"/>
        <v>0</v>
      </c>
      <c r="S74" s="202" t="str">
        <f t="shared" si="19"/>
        <v>A+J=</v>
      </c>
      <c r="T74" s="197">
        <f t="shared" si="20"/>
        <v>44301</v>
      </c>
      <c r="U74" s="4"/>
      <c r="V74" s="23"/>
      <c r="W74" s="53"/>
      <c r="X74" s="25"/>
      <c r="Y74" s="26"/>
      <c r="Z74" s="25"/>
      <c r="AA74" s="32"/>
      <c r="AB74" s="34"/>
      <c r="AC74" s="25"/>
      <c r="AD74" s="23"/>
      <c r="AE74" s="28"/>
      <c r="AF74" s="24"/>
      <c r="AG74" s="2"/>
      <c r="AK74" s="124"/>
      <c r="AL74" s="204"/>
      <c r="AM74" s="51"/>
      <c r="AN74" s="124"/>
      <c r="AO74" s="124"/>
      <c r="AP74" s="115"/>
      <c r="AQ74" s="125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ht="12.75" x14ac:dyDescent="0.2">
      <c r="A75" s="194">
        <f t="shared" si="10"/>
        <v>44018</v>
      </c>
      <c r="B75" s="18">
        <f t="shared" ca="1" si="11"/>
        <v>5051836.76</v>
      </c>
      <c r="C75" s="196">
        <f t="shared" si="12"/>
        <v>5000000</v>
      </c>
      <c r="D75" s="195">
        <f ca="1">IF(A75&lt;$B$1,VLOOKUP(A75,[1]DI!$A$4:$B$15000,2,FALSE),0)</f>
        <v>2.1500000000000005E-2</v>
      </c>
      <c r="E75" s="196">
        <f t="shared" ca="1" si="26"/>
        <v>1.0000844200000001</v>
      </c>
      <c r="F75" s="196">
        <f ca="1">(TRUNC(PRODUCT($E$12:$E74),16))</f>
        <v>1.00474084267245</v>
      </c>
      <c r="G75" s="196">
        <f t="shared" si="27"/>
        <v>1</v>
      </c>
      <c r="H75" s="196">
        <f t="shared" ca="1" si="28"/>
        <v>1.00474084</v>
      </c>
      <c r="I75" s="195">
        <f t="shared" si="14"/>
        <v>3.2500000000000001E-2</v>
      </c>
      <c r="J75" s="197">
        <f t="shared" si="15"/>
        <v>43955</v>
      </c>
      <c r="K75" s="198">
        <f t="shared" si="16"/>
        <v>44</v>
      </c>
      <c r="L75" s="199">
        <f t="shared" si="17"/>
        <v>44</v>
      </c>
      <c r="M75" s="200">
        <f t="shared" si="3"/>
        <v>1.0055999630000001</v>
      </c>
      <c r="N75" s="200">
        <f t="shared" ca="1" si="4"/>
        <v>1.0103673520000001</v>
      </c>
      <c r="O75" s="199">
        <f t="shared" si="18"/>
        <v>0</v>
      </c>
      <c r="P75" s="196">
        <f t="shared" ca="1" si="5"/>
        <v>51836.76</v>
      </c>
      <c r="Q75" s="201">
        <f t="shared" si="6"/>
        <v>0</v>
      </c>
      <c r="R75" s="196">
        <f t="shared" si="7"/>
        <v>0</v>
      </c>
      <c r="S75" s="202" t="str">
        <f t="shared" si="19"/>
        <v>A+J=</v>
      </c>
      <c r="T75" s="197">
        <f t="shared" si="20"/>
        <v>44301</v>
      </c>
      <c r="U75" s="4"/>
      <c r="V75" s="23"/>
      <c r="W75" s="53"/>
      <c r="X75" s="25"/>
      <c r="Y75" s="26"/>
      <c r="Z75" s="25"/>
      <c r="AA75" s="32"/>
      <c r="AB75" s="34"/>
      <c r="AC75" s="25"/>
      <c r="AD75" s="23"/>
      <c r="AE75" s="28"/>
      <c r="AF75" s="24"/>
      <c r="AG75" s="2"/>
      <c r="AK75" s="124"/>
      <c r="AL75" s="204"/>
      <c r="AM75" s="51"/>
      <c r="AN75" s="124"/>
      <c r="AO75" s="124"/>
      <c r="AP75" s="115"/>
      <c r="AQ75" s="125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ht="12.75" x14ac:dyDescent="0.2">
      <c r="A76" s="194">
        <f t="shared" si="10"/>
        <v>44019</v>
      </c>
      <c r="B76" s="18">
        <f t="shared" ca="1" si="11"/>
        <v>5052904.48999999</v>
      </c>
      <c r="C76" s="196">
        <f t="shared" si="12"/>
        <v>5000000</v>
      </c>
      <c r="D76" s="195">
        <f ca="1">IF(A76&lt;$B$1,VLOOKUP(A76,[1]DI!$A$4:$B$15000,2,FALSE),0)</f>
        <v>2.1500000000000005E-2</v>
      </c>
      <c r="E76" s="196">
        <f t="shared" ca="1" si="26"/>
        <v>1.0000844200000001</v>
      </c>
      <c r="F76" s="196">
        <f ca="1">(TRUNC(PRODUCT($E$12:$E75),16))</f>
        <v>1.0048256628943899</v>
      </c>
      <c r="G76" s="196">
        <f t="shared" si="27"/>
        <v>1</v>
      </c>
      <c r="H76" s="196">
        <f t="shared" ca="1" si="28"/>
        <v>1.0048256600000001</v>
      </c>
      <c r="I76" s="195">
        <f t="shared" si="14"/>
        <v>3.2500000000000001E-2</v>
      </c>
      <c r="J76" s="197">
        <f t="shared" si="15"/>
        <v>43955</v>
      </c>
      <c r="K76" s="198">
        <f t="shared" si="16"/>
        <v>45</v>
      </c>
      <c r="L76" s="199">
        <f t="shared" si="17"/>
        <v>45</v>
      </c>
      <c r="M76" s="200">
        <f t="shared" ref="M76:M139" si="29">ROUND((I76+1)^(L76/252),9)</f>
        <v>1.0057275990000001</v>
      </c>
      <c r="N76" s="200">
        <f t="shared" ref="N76:N139" ca="1" si="30">ROUND(H76*M76,9)</f>
        <v>1.0105808979999999</v>
      </c>
      <c r="O76" s="199">
        <f t="shared" si="18"/>
        <v>0</v>
      </c>
      <c r="P76" s="196">
        <f t="shared" ref="P76:P139" ca="1" si="31">TRUNC(((N76-1)*C76),8)</f>
        <v>52904.489999990001</v>
      </c>
      <c r="Q76" s="201">
        <f t="shared" ref="Q76:Q139" si="32">IF($O76&gt;0,VLOOKUP($O76,$V$12:$AB$150,7),0)</f>
        <v>0</v>
      </c>
      <c r="R76" s="196">
        <f t="shared" ref="R76:R139" si="33">IF(Q76&gt;0,TRUNC(Q76*C$12,8),0)</f>
        <v>0</v>
      </c>
      <c r="S76" s="202" t="str">
        <f t="shared" si="19"/>
        <v>A+J=</v>
      </c>
      <c r="T76" s="197">
        <f t="shared" si="20"/>
        <v>44301</v>
      </c>
      <c r="U76" s="4"/>
      <c r="V76" s="23"/>
      <c r="W76" s="53"/>
      <c r="X76" s="25"/>
      <c r="Y76" s="26"/>
      <c r="Z76" s="25"/>
      <c r="AA76" s="32"/>
      <c r="AB76" s="34"/>
      <c r="AC76" s="25"/>
      <c r="AD76" s="23"/>
      <c r="AE76" s="28"/>
      <c r="AF76" s="24"/>
      <c r="AG76" s="2"/>
      <c r="AJ76" s="2"/>
      <c r="AK76" s="124"/>
      <c r="AL76" s="204"/>
      <c r="AM76" s="51"/>
      <c r="AN76" s="124"/>
      <c r="AO76" s="124"/>
      <c r="AP76" s="115"/>
      <c r="AQ76" s="125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ht="12.75" x14ac:dyDescent="0.2">
      <c r="A77" s="194">
        <f t="shared" ref="A77:A140" si="34">(A76+1)</f>
        <v>44020</v>
      </c>
      <c r="B77" s="18">
        <f t="shared" ref="B77:B140" ca="1" si="35">IF(A77&lt;=TODAY(),C77+P77,IF(AND(A77&gt;TODAY(),A77&lt;=$B$1),IF(VLOOKUP(TODAY(),$A$10:$D$5000,4,FALSE)=0,"n.d",C77+P77),"n.d"))</f>
        <v>5053972.46</v>
      </c>
      <c r="C77" s="196">
        <f t="shared" ref="C77:C140" si="36">(C76-R76)</f>
        <v>5000000</v>
      </c>
      <c r="D77" s="195">
        <f ca="1">IF(A77&lt;$B$1,VLOOKUP(A77,[1]DI!$A$4:$B$15000,2,FALSE),0)</f>
        <v>2.1500000000000005E-2</v>
      </c>
      <c r="E77" s="196">
        <f t="shared" ca="1" si="26"/>
        <v>1.0000844200000001</v>
      </c>
      <c r="F77" s="196">
        <f ca="1">(TRUNC(PRODUCT($E$12:$E76),16))</f>
        <v>1.00491049027685</v>
      </c>
      <c r="G77" s="196">
        <f t="shared" si="27"/>
        <v>1</v>
      </c>
      <c r="H77" s="196">
        <f t="shared" ca="1" si="28"/>
        <v>1.0049104900000001</v>
      </c>
      <c r="I77" s="195">
        <f t="shared" ref="I77:I140" si="37">I76</f>
        <v>3.2500000000000001E-2</v>
      </c>
      <c r="J77" s="197">
        <f t="shared" ref="J77:J140" si="38">IF(O76&gt;0,VLOOKUP(O76,V$12:AF$150,2),J76)</f>
        <v>43955</v>
      </c>
      <c r="K77" s="198">
        <f t="shared" ref="K77:K140" si="39">IF(A77&gt;J77,IF(NETWORKDAYS(J77,A77,$V$160:$V$544)-1=0,1,NETWORKDAYS(J77,A77,$V$160:$V$544)-1),0)</f>
        <v>46</v>
      </c>
      <c r="L77" s="199">
        <f t="shared" ref="L77:L140" si="40">IF(AND(K77=1,K76=1),1,IF(K77&gt;0,IF(K77=K76,K77+1,K77),0))</f>
        <v>46</v>
      </c>
      <c r="M77" s="200">
        <f t="shared" si="29"/>
        <v>1.00585525</v>
      </c>
      <c r="N77" s="200">
        <f t="shared" ca="1" si="30"/>
        <v>1.010794492</v>
      </c>
      <c r="O77" s="199">
        <f t="shared" ref="O77:O140" si="41">IF(VLOOKUP(A77,W$12:AD$150,8)=VLOOKUP(A76,W$12:AD$150,8),0,VLOOKUP(A77,W$12:AD$150,8))</f>
        <v>0</v>
      </c>
      <c r="P77" s="196">
        <f t="shared" ca="1" si="31"/>
        <v>53972.46</v>
      </c>
      <c r="Q77" s="201">
        <f t="shared" si="32"/>
        <v>0</v>
      </c>
      <c r="R77" s="196">
        <f t="shared" si="33"/>
        <v>0</v>
      </c>
      <c r="S77" s="202" t="str">
        <f t="shared" ref="S77:S140" si="42">IF(O76&gt;0,VLOOKUP(O76,V$12:AF$150,10),S76)</f>
        <v>A+J=</v>
      </c>
      <c r="T77" s="197">
        <f t="shared" ref="T77:T140" si="43">IF(O76&gt;0,VLOOKUP(O76,V$12:AF$150,11),T76)</f>
        <v>44301</v>
      </c>
      <c r="U77" s="4"/>
      <c r="V77" s="23"/>
      <c r="W77" s="53"/>
      <c r="X77" s="25"/>
      <c r="Y77" s="26"/>
      <c r="Z77" s="25"/>
      <c r="AA77" s="32"/>
      <c r="AB77" s="34"/>
      <c r="AC77" s="25"/>
      <c r="AD77" s="23"/>
      <c r="AE77" s="28"/>
      <c r="AF77" s="24"/>
      <c r="AG77" s="2"/>
      <c r="AJ77" s="2"/>
      <c r="AK77" s="124"/>
      <c r="AL77" s="204"/>
      <c r="AM77" s="51"/>
      <c r="AN77" s="124"/>
      <c r="AO77" s="124"/>
      <c r="AP77" s="115"/>
      <c r="AQ77" s="125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ht="12.75" x14ac:dyDescent="0.2">
      <c r="A78" s="194">
        <f t="shared" si="34"/>
        <v>44021</v>
      </c>
      <c r="B78" s="18">
        <f t="shared" ca="1" si="35"/>
        <v>5055040.625</v>
      </c>
      <c r="C78" s="196">
        <f t="shared" si="36"/>
        <v>5000000</v>
      </c>
      <c r="D78" s="195">
        <f ca="1">IF(A78&lt;$B$1,VLOOKUP(A78,[1]DI!$A$4:$B$15000,2,FALSE),0)</f>
        <v>2.1500000000000005E-2</v>
      </c>
      <c r="E78" s="196">
        <f t="shared" ref="E78:E141" ca="1" si="44">ROUND(((1+D78)^(1/252)),8)</f>
        <v>1.0000844200000001</v>
      </c>
      <c r="F78" s="196">
        <f ca="1">(TRUNC(PRODUCT($E$12:$E77),16))</f>
        <v>1.00499532482044</v>
      </c>
      <c r="G78" s="196">
        <f t="shared" ref="G78:G141" si="45">IF(O77&gt;0,F77,G77)</f>
        <v>1</v>
      </c>
      <c r="H78" s="196">
        <f t="shared" ref="H78:H141" ca="1" si="46">ROUND(F78/G78,8)</f>
        <v>1.0049953199999999</v>
      </c>
      <c r="I78" s="195">
        <f t="shared" si="37"/>
        <v>3.2500000000000001E-2</v>
      </c>
      <c r="J78" s="197">
        <f t="shared" si="38"/>
        <v>43955</v>
      </c>
      <c r="K78" s="198">
        <f t="shared" si="39"/>
        <v>47</v>
      </c>
      <c r="L78" s="199">
        <f t="shared" si="40"/>
        <v>47</v>
      </c>
      <c r="M78" s="200">
        <f t="shared" si="29"/>
        <v>1.0059829179999999</v>
      </c>
      <c r="N78" s="200">
        <f t="shared" ca="1" si="30"/>
        <v>1.011008125</v>
      </c>
      <c r="O78" s="199">
        <f t="shared" si="41"/>
        <v>0</v>
      </c>
      <c r="P78" s="196">
        <f t="shared" ca="1" si="31"/>
        <v>55040.625</v>
      </c>
      <c r="Q78" s="201">
        <f t="shared" si="32"/>
        <v>0</v>
      </c>
      <c r="R78" s="196">
        <f t="shared" si="33"/>
        <v>0</v>
      </c>
      <c r="S78" s="202" t="str">
        <f t="shared" si="42"/>
        <v>A+J=</v>
      </c>
      <c r="T78" s="197">
        <f t="shared" si="43"/>
        <v>44301</v>
      </c>
      <c r="U78" s="4"/>
      <c r="V78" s="23"/>
      <c r="W78" s="53"/>
      <c r="X78" s="25"/>
      <c r="Y78" s="26"/>
      <c r="Z78" s="25"/>
      <c r="AA78" s="32"/>
      <c r="AB78" s="34"/>
      <c r="AC78" s="25"/>
      <c r="AD78" s="23"/>
      <c r="AE78" s="28"/>
      <c r="AF78" s="24"/>
      <c r="AG78" s="2"/>
      <c r="AH78" s="13"/>
      <c r="AI78" s="7"/>
      <c r="AJ78" s="2"/>
      <c r="AK78" s="124"/>
      <c r="AL78" s="204"/>
      <c r="AM78" s="51"/>
      <c r="AN78" s="124"/>
      <c r="AO78" s="124"/>
      <c r="AP78" s="115"/>
      <c r="AQ78" s="125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ht="12.75" x14ac:dyDescent="0.2">
      <c r="A79" s="194">
        <f t="shared" si="34"/>
        <v>44022</v>
      </c>
      <c r="B79" s="18">
        <f t="shared" ca="1" si="35"/>
        <v>5056109.0799999898</v>
      </c>
      <c r="C79" s="196">
        <f t="shared" si="36"/>
        <v>5000000</v>
      </c>
      <c r="D79" s="195">
        <f ca="1">IF(A79&lt;$B$1,VLOOKUP(A79,[1]DI!$A$4:$B$15000,2,FALSE),0)</f>
        <v>2.1500000000000005E-2</v>
      </c>
      <c r="E79" s="196">
        <f t="shared" ca="1" si="44"/>
        <v>1.0000844200000001</v>
      </c>
      <c r="F79" s="196">
        <f ca="1">(TRUNC(PRODUCT($E$12:$E78),16))</f>
        <v>1.00508016652577</v>
      </c>
      <c r="G79" s="196">
        <f t="shared" si="45"/>
        <v>1</v>
      </c>
      <c r="H79" s="196">
        <f t="shared" ca="1" si="46"/>
        <v>1.0050801700000001</v>
      </c>
      <c r="I79" s="195">
        <f t="shared" si="37"/>
        <v>3.2500000000000001E-2</v>
      </c>
      <c r="J79" s="197">
        <f t="shared" si="38"/>
        <v>43955</v>
      </c>
      <c r="K79" s="198">
        <f t="shared" si="39"/>
        <v>48</v>
      </c>
      <c r="L79" s="199">
        <f t="shared" si="40"/>
        <v>48</v>
      </c>
      <c r="M79" s="200">
        <f t="shared" si="29"/>
        <v>1.006110603</v>
      </c>
      <c r="N79" s="200">
        <f t="shared" ca="1" si="30"/>
        <v>1.0112218159999999</v>
      </c>
      <c r="O79" s="199">
        <f t="shared" si="41"/>
        <v>0</v>
      </c>
      <c r="P79" s="196">
        <f t="shared" ca="1" si="31"/>
        <v>56109.079999989997</v>
      </c>
      <c r="Q79" s="201">
        <f t="shared" si="32"/>
        <v>0</v>
      </c>
      <c r="R79" s="196">
        <f t="shared" si="33"/>
        <v>0</v>
      </c>
      <c r="S79" s="202" t="str">
        <f t="shared" si="42"/>
        <v>A+J=</v>
      </c>
      <c r="T79" s="197">
        <f t="shared" si="43"/>
        <v>44301</v>
      </c>
      <c r="U79" s="4"/>
      <c r="V79" s="23"/>
      <c r="W79" s="53"/>
      <c r="X79" s="25"/>
      <c r="Y79" s="26"/>
      <c r="Z79" s="25"/>
      <c r="AA79" s="32"/>
      <c r="AB79" s="34"/>
      <c r="AC79" s="25"/>
      <c r="AD79" s="23"/>
      <c r="AE79" s="28"/>
      <c r="AF79" s="24"/>
      <c r="AG79" s="2"/>
      <c r="AJ79" s="2"/>
      <c r="AK79" s="124"/>
      <c r="AL79" s="204"/>
      <c r="AM79" s="51"/>
      <c r="AN79" s="124"/>
      <c r="AO79" s="124"/>
      <c r="AP79" s="115"/>
      <c r="AQ79" s="125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ht="12.75" x14ac:dyDescent="0.2">
      <c r="A80" s="194">
        <f t="shared" si="34"/>
        <v>44023</v>
      </c>
      <c r="B80" s="18">
        <f t="shared" ca="1" si="35"/>
        <v>5057177.72</v>
      </c>
      <c r="C80" s="196">
        <f t="shared" si="36"/>
        <v>5000000</v>
      </c>
      <c r="D80" s="195">
        <f ca="1">IF(A80&lt;$B$1,VLOOKUP(A80,[1]DI!$A$4:$B$15000,2,FALSE),0)</f>
        <v>0</v>
      </c>
      <c r="E80" s="196">
        <f t="shared" ca="1" si="44"/>
        <v>1</v>
      </c>
      <c r="F80" s="196">
        <f ca="1">(TRUNC(PRODUCT($E$12:$E79),16))</f>
        <v>1.00516501539342</v>
      </c>
      <c r="G80" s="196">
        <f t="shared" si="45"/>
        <v>1</v>
      </c>
      <c r="H80" s="196">
        <f t="shared" ca="1" si="46"/>
        <v>1.00516502</v>
      </c>
      <c r="I80" s="195">
        <f t="shared" si="37"/>
        <v>3.2500000000000001E-2</v>
      </c>
      <c r="J80" s="197">
        <f t="shared" si="38"/>
        <v>43955</v>
      </c>
      <c r="K80" s="198">
        <f t="shared" si="39"/>
        <v>48</v>
      </c>
      <c r="L80" s="199">
        <f t="shared" si="40"/>
        <v>49</v>
      </c>
      <c r="M80" s="200">
        <f t="shared" si="29"/>
        <v>1.0062383029999999</v>
      </c>
      <c r="N80" s="200">
        <f t="shared" ca="1" si="30"/>
        <v>1.011435544</v>
      </c>
      <c r="O80" s="199">
        <f t="shared" si="41"/>
        <v>0</v>
      </c>
      <c r="P80" s="196">
        <f t="shared" ca="1" si="31"/>
        <v>57177.72</v>
      </c>
      <c r="Q80" s="201">
        <f t="shared" si="32"/>
        <v>0</v>
      </c>
      <c r="R80" s="196">
        <f t="shared" si="33"/>
        <v>0</v>
      </c>
      <c r="S80" s="202" t="str">
        <f t="shared" si="42"/>
        <v>A+J=</v>
      </c>
      <c r="T80" s="197">
        <f t="shared" si="43"/>
        <v>44301</v>
      </c>
      <c r="U80" s="4"/>
      <c r="V80" s="23"/>
      <c r="W80" s="53"/>
      <c r="X80" s="25"/>
      <c r="Y80" s="26"/>
      <c r="Z80" s="25"/>
      <c r="AA80" s="32"/>
      <c r="AB80" s="34"/>
      <c r="AC80" s="25"/>
      <c r="AD80" s="23"/>
      <c r="AE80" s="28"/>
      <c r="AF80" s="24"/>
      <c r="AG80" s="2"/>
      <c r="AJ80" s="2"/>
      <c r="AK80" s="124"/>
      <c r="AL80" s="204"/>
      <c r="AM80" s="51"/>
      <c r="AN80" s="124"/>
      <c r="AO80" s="124"/>
      <c r="AP80" s="115"/>
      <c r="AQ80" s="125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1:121" ht="12.75" x14ac:dyDescent="0.2">
      <c r="A81" s="194">
        <f t="shared" si="34"/>
        <v>44024</v>
      </c>
      <c r="B81" s="18">
        <f t="shared" ca="1" si="35"/>
        <v>5057177.72</v>
      </c>
      <c r="C81" s="196">
        <f t="shared" si="36"/>
        <v>5000000</v>
      </c>
      <c r="D81" s="195">
        <f ca="1">IF(A81&lt;$B$1,VLOOKUP(A81,[1]DI!$A$4:$B$15000,2,FALSE),0)</f>
        <v>0</v>
      </c>
      <c r="E81" s="196">
        <f t="shared" ca="1" si="44"/>
        <v>1</v>
      </c>
      <c r="F81" s="196">
        <f ca="1">(TRUNC(PRODUCT($E$12:$E80),16))</f>
        <v>1.00516501539342</v>
      </c>
      <c r="G81" s="196">
        <f t="shared" si="45"/>
        <v>1</v>
      </c>
      <c r="H81" s="196">
        <f t="shared" ca="1" si="46"/>
        <v>1.00516502</v>
      </c>
      <c r="I81" s="195">
        <f t="shared" si="37"/>
        <v>3.2500000000000001E-2</v>
      </c>
      <c r="J81" s="197">
        <f t="shared" si="38"/>
        <v>43955</v>
      </c>
      <c r="K81" s="198">
        <f t="shared" si="39"/>
        <v>48</v>
      </c>
      <c r="L81" s="199">
        <f t="shared" si="40"/>
        <v>49</v>
      </c>
      <c r="M81" s="200">
        <f t="shared" si="29"/>
        <v>1.0062383029999999</v>
      </c>
      <c r="N81" s="200">
        <f t="shared" ca="1" si="30"/>
        <v>1.011435544</v>
      </c>
      <c r="O81" s="199">
        <f t="shared" si="41"/>
        <v>0</v>
      </c>
      <c r="P81" s="196">
        <f t="shared" ca="1" si="31"/>
        <v>57177.72</v>
      </c>
      <c r="Q81" s="201">
        <f t="shared" si="32"/>
        <v>0</v>
      </c>
      <c r="R81" s="196">
        <f t="shared" si="33"/>
        <v>0</v>
      </c>
      <c r="S81" s="202" t="str">
        <f t="shared" si="42"/>
        <v>A+J=</v>
      </c>
      <c r="T81" s="197">
        <f t="shared" si="43"/>
        <v>44301</v>
      </c>
      <c r="U81" s="4"/>
      <c r="V81" s="23"/>
      <c r="W81" s="53"/>
      <c r="X81" s="25"/>
      <c r="Y81" s="26"/>
      <c r="Z81" s="25"/>
      <c r="AA81" s="32"/>
      <c r="AB81" s="34"/>
      <c r="AC81" s="25"/>
      <c r="AD81" s="23"/>
      <c r="AE81" s="28"/>
      <c r="AF81" s="24"/>
      <c r="AG81" s="2"/>
      <c r="AJ81" s="2"/>
      <c r="AK81" s="124"/>
      <c r="AL81" s="204"/>
      <c r="AM81" s="51"/>
      <c r="AN81" s="124"/>
      <c r="AO81" s="124"/>
      <c r="AP81" s="115"/>
      <c r="AQ81" s="125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1:121" ht="12.75" x14ac:dyDescent="0.2">
      <c r="A82" s="194">
        <f t="shared" si="34"/>
        <v>44025</v>
      </c>
      <c r="B82" s="18">
        <f t="shared" ca="1" si="35"/>
        <v>5057177.72</v>
      </c>
      <c r="C82" s="196">
        <f t="shared" si="36"/>
        <v>5000000</v>
      </c>
      <c r="D82" s="195">
        <f ca="1">IF(A82&lt;$B$1,VLOOKUP(A82,[1]DI!$A$4:$B$15000,2,FALSE),0)</f>
        <v>2.1500000000000005E-2</v>
      </c>
      <c r="E82" s="196">
        <f t="shared" ca="1" si="44"/>
        <v>1.0000844200000001</v>
      </c>
      <c r="F82" s="196">
        <f ca="1">(TRUNC(PRODUCT($E$12:$E81),16))</f>
        <v>1.00516501539342</v>
      </c>
      <c r="G82" s="196">
        <f t="shared" si="45"/>
        <v>1</v>
      </c>
      <c r="H82" s="196">
        <f t="shared" ca="1" si="46"/>
        <v>1.00516502</v>
      </c>
      <c r="I82" s="195">
        <f t="shared" si="37"/>
        <v>3.2500000000000001E-2</v>
      </c>
      <c r="J82" s="197">
        <f t="shared" si="38"/>
        <v>43955</v>
      </c>
      <c r="K82" s="198">
        <f t="shared" si="39"/>
        <v>49</v>
      </c>
      <c r="L82" s="199">
        <f t="shared" si="40"/>
        <v>49</v>
      </c>
      <c r="M82" s="200">
        <f t="shared" si="29"/>
        <v>1.0062383029999999</v>
      </c>
      <c r="N82" s="200">
        <f t="shared" ca="1" si="30"/>
        <v>1.011435544</v>
      </c>
      <c r="O82" s="199">
        <f t="shared" si="41"/>
        <v>0</v>
      </c>
      <c r="P82" s="196">
        <f t="shared" ca="1" si="31"/>
        <v>57177.72</v>
      </c>
      <c r="Q82" s="201">
        <f t="shared" si="32"/>
        <v>0</v>
      </c>
      <c r="R82" s="196">
        <f t="shared" si="33"/>
        <v>0</v>
      </c>
      <c r="S82" s="202" t="str">
        <f t="shared" si="42"/>
        <v>A+J=</v>
      </c>
      <c r="T82" s="197">
        <f t="shared" si="43"/>
        <v>44301</v>
      </c>
      <c r="U82" s="4"/>
      <c r="V82" s="23"/>
      <c r="W82" s="53"/>
      <c r="X82" s="25"/>
      <c r="Y82" s="26"/>
      <c r="Z82" s="25"/>
      <c r="AA82" s="32"/>
      <c r="AB82" s="34"/>
      <c r="AC82" s="25"/>
      <c r="AD82" s="23"/>
      <c r="AE82" s="28"/>
      <c r="AF82" s="24"/>
      <c r="AG82" s="2"/>
      <c r="AJ82" s="2"/>
      <c r="AK82" s="124"/>
      <c r="AL82" s="204"/>
      <c r="AM82" s="51"/>
      <c r="AN82" s="124"/>
      <c r="AO82" s="124"/>
      <c r="AP82" s="115"/>
      <c r="AQ82" s="125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1:121" ht="12.75" x14ac:dyDescent="0.2">
      <c r="A83" s="194">
        <f t="shared" si="34"/>
        <v>44026</v>
      </c>
      <c r="B83" s="18">
        <f t="shared" ca="1" si="35"/>
        <v>5058246.5549999997</v>
      </c>
      <c r="C83" s="196">
        <f t="shared" si="36"/>
        <v>5000000</v>
      </c>
      <c r="D83" s="195">
        <f ca="1">IF(A83&lt;$B$1,VLOOKUP(A83,[1]DI!$A$4:$B$15000,2,FALSE),0)</f>
        <v>2.1500000000000005E-2</v>
      </c>
      <c r="E83" s="196">
        <f t="shared" ca="1" si="44"/>
        <v>1.0000844200000001</v>
      </c>
      <c r="F83" s="196">
        <f ca="1">(TRUNC(PRODUCT($E$12:$E82),16))</f>
        <v>1.0052498714240199</v>
      </c>
      <c r="G83" s="196">
        <f t="shared" si="45"/>
        <v>1</v>
      </c>
      <c r="H83" s="196">
        <f t="shared" ca="1" si="46"/>
        <v>1.0052498700000001</v>
      </c>
      <c r="I83" s="195">
        <f t="shared" si="37"/>
        <v>3.2500000000000001E-2</v>
      </c>
      <c r="J83" s="197">
        <f t="shared" si="38"/>
        <v>43955</v>
      </c>
      <c r="K83" s="198">
        <f t="shared" si="39"/>
        <v>50</v>
      </c>
      <c r="L83" s="199">
        <f t="shared" si="40"/>
        <v>50</v>
      </c>
      <c r="M83" s="200">
        <f t="shared" si="29"/>
        <v>1.00636602</v>
      </c>
      <c r="N83" s="200">
        <f t="shared" ca="1" si="30"/>
        <v>1.011649311</v>
      </c>
      <c r="O83" s="199">
        <f t="shared" si="41"/>
        <v>0</v>
      </c>
      <c r="P83" s="196">
        <f t="shared" ca="1" si="31"/>
        <v>58246.555</v>
      </c>
      <c r="Q83" s="201">
        <f t="shared" si="32"/>
        <v>0</v>
      </c>
      <c r="R83" s="196">
        <f t="shared" si="33"/>
        <v>0</v>
      </c>
      <c r="S83" s="202" t="str">
        <f t="shared" si="42"/>
        <v>A+J=</v>
      </c>
      <c r="T83" s="197">
        <f t="shared" si="43"/>
        <v>44301</v>
      </c>
      <c r="U83" s="4"/>
      <c r="V83" s="23"/>
      <c r="W83" s="53"/>
      <c r="X83" s="25"/>
      <c r="Y83" s="26"/>
      <c r="Z83" s="25"/>
      <c r="AA83" s="32"/>
      <c r="AB83" s="34"/>
      <c r="AC83" s="25"/>
      <c r="AD83" s="23"/>
      <c r="AE83" s="28"/>
      <c r="AF83" s="24"/>
      <c r="AG83" s="2"/>
      <c r="AJ83" s="2"/>
      <c r="AK83" s="124"/>
      <c r="AL83" s="204"/>
      <c r="AM83" s="51"/>
      <c r="AN83" s="124"/>
      <c r="AO83" s="124"/>
      <c r="AP83" s="115"/>
      <c r="AQ83" s="125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1:121" ht="12.75" x14ac:dyDescent="0.2">
      <c r="A84" s="194">
        <f t="shared" si="34"/>
        <v>44027</v>
      </c>
      <c r="B84" s="18">
        <f t="shared" ca="1" si="35"/>
        <v>5059315.625</v>
      </c>
      <c r="C84" s="196">
        <f t="shared" si="36"/>
        <v>5000000</v>
      </c>
      <c r="D84" s="195">
        <f ca="1">IF(A84&lt;$B$1,VLOOKUP(A84,[1]DI!$A$4:$B$15000,2,FALSE),0)</f>
        <v>2.1500000000000005E-2</v>
      </c>
      <c r="E84" s="196">
        <f t="shared" ca="1" si="44"/>
        <v>1.0000844200000001</v>
      </c>
      <c r="F84" s="196">
        <f ca="1">(TRUNC(PRODUCT($E$12:$E83),16))</f>
        <v>1.00533473461817</v>
      </c>
      <c r="G84" s="196">
        <f t="shared" si="45"/>
        <v>1</v>
      </c>
      <c r="H84" s="196">
        <f t="shared" ca="1" si="46"/>
        <v>1.00533473</v>
      </c>
      <c r="I84" s="195">
        <f t="shared" si="37"/>
        <v>3.2500000000000001E-2</v>
      </c>
      <c r="J84" s="197">
        <f t="shared" si="38"/>
        <v>43955</v>
      </c>
      <c r="K84" s="198">
        <f t="shared" si="39"/>
        <v>51</v>
      </c>
      <c r="L84" s="199">
        <f t="shared" si="40"/>
        <v>51</v>
      </c>
      <c r="M84" s="200">
        <f t="shared" si="29"/>
        <v>1.006493753</v>
      </c>
      <c r="N84" s="200">
        <f t="shared" ca="1" si="30"/>
        <v>1.0118631250000001</v>
      </c>
      <c r="O84" s="199">
        <f t="shared" si="41"/>
        <v>0</v>
      </c>
      <c r="P84" s="196">
        <f t="shared" ca="1" si="31"/>
        <v>59315.625</v>
      </c>
      <c r="Q84" s="201">
        <f t="shared" si="32"/>
        <v>0</v>
      </c>
      <c r="R84" s="196">
        <f t="shared" si="33"/>
        <v>0</v>
      </c>
      <c r="S84" s="202" t="str">
        <f t="shared" si="42"/>
        <v>A+J=</v>
      </c>
      <c r="T84" s="197">
        <f t="shared" si="43"/>
        <v>44301</v>
      </c>
      <c r="U84" s="4"/>
      <c r="V84" s="23"/>
      <c r="W84" s="53"/>
      <c r="X84" s="25"/>
      <c r="Y84" s="26"/>
      <c r="Z84" s="25"/>
      <c r="AA84" s="32"/>
      <c r="AB84" s="34"/>
      <c r="AC84" s="25"/>
      <c r="AD84" s="23"/>
      <c r="AE84" s="28"/>
      <c r="AF84" s="24"/>
      <c r="AG84" s="2"/>
      <c r="AJ84" s="2"/>
      <c r="AK84" s="124"/>
      <c r="AL84" s="204"/>
      <c r="AM84" s="51"/>
      <c r="AN84" s="124"/>
      <c r="AO84" s="124"/>
      <c r="AP84" s="115"/>
      <c r="AQ84" s="125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1:121" ht="12.75" x14ac:dyDescent="0.2">
      <c r="A85" s="194">
        <f t="shared" si="34"/>
        <v>44028</v>
      </c>
      <c r="B85" s="18">
        <f t="shared" ca="1" si="35"/>
        <v>5060384.9400000004</v>
      </c>
      <c r="C85" s="196">
        <f t="shared" si="36"/>
        <v>5000000</v>
      </c>
      <c r="D85" s="195">
        <f ca="1">IF(A85&lt;$B$1,VLOOKUP(A85,[1]DI!$A$4:$B$15000,2,FALSE),0)</f>
        <v>2.1500000000000005E-2</v>
      </c>
      <c r="E85" s="196">
        <f t="shared" ca="1" si="44"/>
        <v>1.0000844200000001</v>
      </c>
      <c r="F85" s="196">
        <f ca="1">(TRUNC(PRODUCT($E$12:$E84),16))</f>
        <v>1.0054196049764701</v>
      </c>
      <c r="G85" s="196">
        <f t="shared" si="45"/>
        <v>1</v>
      </c>
      <c r="H85" s="196">
        <f t="shared" ca="1" si="46"/>
        <v>1.0054196</v>
      </c>
      <c r="I85" s="195">
        <f t="shared" si="37"/>
        <v>3.2500000000000001E-2</v>
      </c>
      <c r="J85" s="197">
        <f t="shared" si="38"/>
        <v>43955</v>
      </c>
      <c r="K85" s="198">
        <f t="shared" si="39"/>
        <v>52</v>
      </c>
      <c r="L85" s="199">
        <f t="shared" si="40"/>
        <v>52</v>
      </c>
      <c r="M85" s="200">
        <f t="shared" si="29"/>
        <v>1.006621502</v>
      </c>
      <c r="N85" s="200">
        <f t="shared" ca="1" si="30"/>
        <v>1.012076988</v>
      </c>
      <c r="O85" s="199">
        <f t="shared" si="41"/>
        <v>0</v>
      </c>
      <c r="P85" s="196">
        <f t="shared" ca="1" si="31"/>
        <v>60384.94</v>
      </c>
      <c r="Q85" s="201">
        <f t="shared" si="32"/>
        <v>0</v>
      </c>
      <c r="R85" s="196">
        <f t="shared" si="33"/>
        <v>0</v>
      </c>
      <c r="S85" s="202" t="str">
        <f t="shared" si="42"/>
        <v>A+J=</v>
      </c>
      <c r="T85" s="197">
        <f t="shared" si="43"/>
        <v>44301</v>
      </c>
      <c r="U85" s="4"/>
      <c r="V85" s="23"/>
      <c r="W85" s="53"/>
      <c r="X85" s="25"/>
      <c r="Y85" s="26"/>
      <c r="Z85" s="25"/>
      <c r="AA85" s="32"/>
      <c r="AB85" s="34"/>
      <c r="AC85" s="25"/>
      <c r="AD85" s="23"/>
      <c r="AE85" s="28"/>
      <c r="AF85" s="24"/>
      <c r="AG85" s="2"/>
      <c r="AJ85" s="2"/>
      <c r="AK85" s="124"/>
      <c r="AL85" s="204"/>
      <c r="AM85" s="51"/>
      <c r="AN85" s="124"/>
      <c r="AO85" s="124"/>
      <c r="AP85" s="115"/>
      <c r="AQ85" s="125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  <row r="86" spans="1:121" ht="12.75" x14ac:dyDescent="0.2">
      <c r="A86" s="194">
        <f t="shared" si="34"/>
        <v>44029</v>
      </c>
      <c r="B86" s="18">
        <f t="shared" ca="1" si="35"/>
        <v>5061454.49</v>
      </c>
      <c r="C86" s="196">
        <f t="shared" si="36"/>
        <v>5000000</v>
      </c>
      <c r="D86" s="195">
        <f ca="1">IF(A86&lt;$B$1,VLOOKUP(A86,[1]DI!$A$4:$B$15000,2,FALSE),0)</f>
        <v>2.1500000000000005E-2</v>
      </c>
      <c r="E86" s="196">
        <f t="shared" ca="1" si="44"/>
        <v>1.0000844200000001</v>
      </c>
      <c r="F86" s="196">
        <f ca="1">(TRUNC(PRODUCT($E$12:$E85),16))</f>
        <v>1.0055044824995201</v>
      </c>
      <c r="G86" s="196">
        <f t="shared" si="45"/>
        <v>1</v>
      </c>
      <c r="H86" s="196">
        <f t="shared" ca="1" si="46"/>
        <v>1.0055044799999999</v>
      </c>
      <c r="I86" s="195">
        <f t="shared" si="37"/>
        <v>3.2500000000000001E-2</v>
      </c>
      <c r="J86" s="197">
        <f t="shared" si="38"/>
        <v>43955</v>
      </c>
      <c r="K86" s="198">
        <f t="shared" si="39"/>
        <v>53</v>
      </c>
      <c r="L86" s="199">
        <f t="shared" si="40"/>
        <v>53</v>
      </c>
      <c r="M86" s="200">
        <f t="shared" si="29"/>
        <v>1.006749267</v>
      </c>
      <c r="N86" s="200">
        <f t="shared" ca="1" si="30"/>
        <v>1.0122908980000001</v>
      </c>
      <c r="O86" s="199">
        <f t="shared" si="41"/>
        <v>0</v>
      </c>
      <c r="P86" s="196">
        <f t="shared" ca="1" si="31"/>
        <v>61454.49</v>
      </c>
      <c r="Q86" s="201">
        <f t="shared" si="32"/>
        <v>0</v>
      </c>
      <c r="R86" s="196">
        <f t="shared" si="33"/>
        <v>0</v>
      </c>
      <c r="S86" s="202" t="str">
        <f t="shared" si="42"/>
        <v>A+J=</v>
      </c>
      <c r="T86" s="197">
        <f t="shared" si="43"/>
        <v>44301</v>
      </c>
      <c r="U86" s="4"/>
      <c r="V86" s="23"/>
      <c r="W86" s="53"/>
      <c r="X86" s="25"/>
      <c r="Y86" s="26"/>
      <c r="Z86" s="25"/>
      <c r="AA86" s="32"/>
      <c r="AB86" s="34"/>
      <c r="AC86" s="25"/>
      <c r="AD86" s="23"/>
      <c r="AE86" s="28"/>
      <c r="AF86" s="24"/>
      <c r="AG86" s="2"/>
      <c r="AJ86" s="2"/>
      <c r="AK86" s="124"/>
      <c r="AL86" s="204"/>
      <c r="AM86" s="51"/>
      <c r="AN86" s="124"/>
      <c r="AO86" s="124"/>
      <c r="AP86" s="115"/>
      <c r="AQ86" s="125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</row>
    <row r="87" spans="1:121" ht="12.75" x14ac:dyDescent="0.2">
      <c r="A87" s="194">
        <f t="shared" si="34"/>
        <v>44030</v>
      </c>
      <c r="B87" s="18">
        <f t="shared" ca="1" si="35"/>
        <v>5062524.2849999899</v>
      </c>
      <c r="C87" s="196">
        <f t="shared" si="36"/>
        <v>5000000</v>
      </c>
      <c r="D87" s="195">
        <f ca="1">IF(A87&lt;$B$1,VLOOKUP(A87,[1]DI!$A$4:$B$15000,2,FALSE),0)</f>
        <v>0</v>
      </c>
      <c r="E87" s="196">
        <f t="shared" ca="1" si="44"/>
        <v>1</v>
      </c>
      <c r="F87" s="196">
        <f ca="1">(TRUNC(PRODUCT($E$12:$E86),16))</f>
        <v>1.0055893671879299</v>
      </c>
      <c r="G87" s="196">
        <f t="shared" si="45"/>
        <v>1</v>
      </c>
      <c r="H87" s="196">
        <f t="shared" ca="1" si="46"/>
        <v>1.00558937</v>
      </c>
      <c r="I87" s="195">
        <f t="shared" si="37"/>
        <v>3.2500000000000001E-2</v>
      </c>
      <c r="J87" s="197">
        <f t="shared" si="38"/>
        <v>43955</v>
      </c>
      <c r="K87" s="198">
        <f t="shared" si="39"/>
        <v>53</v>
      </c>
      <c r="L87" s="199">
        <f t="shared" si="40"/>
        <v>54</v>
      </c>
      <c r="M87" s="200">
        <f t="shared" si="29"/>
        <v>1.0068770490000001</v>
      </c>
      <c r="N87" s="200">
        <f t="shared" ca="1" si="30"/>
        <v>1.0125048569999999</v>
      </c>
      <c r="O87" s="199">
        <f t="shared" si="41"/>
        <v>0</v>
      </c>
      <c r="P87" s="196">
        <f t="shared" ca="1" si="31"/>
        <v>62524.284999989999</v>
      </c>
      <c r="Q87" s="201">
        <f t="shared" si="32"/>
        <v>0</v>
      </c>
      <c r="R87" s="196">
        <f t="shared" si="33"/>
        <v>0</v>
      </c>
      <c r="S87" s="202" t="str">
        <f t="shared" si="42"/>
        <v>A+J=</v>
      </c>
      <c r="T87" s="197">
        <f t="shared" si="43"/>
        <v>44301</v>
      </c>
      <c r="U87" s="4"/>
      <c r="V87" s="23"/>
      <c r="W87" s="53"/>
      <c r="X87" s="25"/>
      <c r="Y87" s="26"/>
      <c r="Z87" s="25"/>
      <c r="AA87" s="32"/>
      <c r="AB87" s="34"/>
      <c r="AC87" s="25"/>
      <c r="AD87" s="23"/>
      <c r="AE87" s="28"/>
      <c r="AF87" s="24"/>
      <c r="AG87" s="2"/>
      <c r="AJ87" s="2"/>
      <c r="AK87" s="124"/>
      <c r="AL87" s="204"/>
      <c r="AM87" s="51"/>
      <c r="AN87" s="124"/>
      <c r="AO87" s="124"/>
      <c r="AP87" s="115"/>
      <c r="AQ87" s="125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</row>
    <row r="88" spans="1:121" ht="12.75" x14ac:dyDescent="0.2">
      <c r="A88" s="194">
        <f t="shared" si="34"/>
        <v>44031</v>
      </c>
      <c r="B88" s="18">
        <f t="shared" ca="1" si="35"/>
        <v>5062524.2849999899</v>
      </c>
      <c r="C88" s="196">
        <f t="shared" si="36"/>
        <v>5000000</v>
      </c>
      <c r="D88" s="195">
        <f ca="1">IF(A88&lt;$B$1,VLOOKUP(A88,[1]DI!$A$4:$B$15000,2,FALSE),0)</f>
        <v>0</v>
      </c>
      <c r="E88" s="196">
        <f t="shared" ca="1" si="44"/>
        <v>1</v>
      </c>
      <c r="F88" s="196">
        <f ca="1">(TRUNC(PRODUCT($E$12:$E87),16))</f>
        <v>1.0055893671879299</v>
      </c>
      <c r="G88" s="196">
        <f t="shared" si="45"/>
        <v>1</v>
      </c>
      <c r="H88" s="196">
        <f t="shared" ca="1" si="46"/>
        <v>1.00558937</v>
      </c>
      <c r="I88" s="195">
        <f t="shared" si="37"/>
        <v>3.2500000000000001E-2</v>
      </c>
      <c r="J88" s="197">
        <f t="shared" si="38"/>
        <v>43955</v>
      </c>
      <c r="K88" s="198">
        <f t="shared" si="39"/>
        <v>53</v>
      </c>
      <c r="L88" s="199">
        <f t="shared" si="40"/>
        <v>54</v>
      </c>
      <c r="M88" s="200">
        <f t="shared" si="29"/>
        <v>1.0068770490000001</v>
      </c>
      <c r="N88" s="200">
        <f t="shared" ca="1" si="30"/>
        <v>1.0125048569999999</v>
      </c>
      <c r="O88" s="199">
        <f t="shared" si="41"/>
        <v>0</v>
      </c>
      <c r="P88" s="196">
        <f t="shared" ca="1" si="31"/>
        <v>62524.284999989999</v>
      </c>
      <c r="Q88" s="201">
        <f t="shared" si="32"/>
        <v>0</v>
      </c>
      <c r="R88" s="196">
        <f t="shared" si="33"/>
        <v>0</v>
      </c>
      <c r="S88" s="202" t="str">
        <f t="shared" si="42"/>
        <v>A+J=</v>
      </c>
      <c r="T88" s="197">
        <f t="shared" si="43"/>
        <v>44301</v>
      </c>
      <c r="U88" s="4"/>
      <c r="V88" s="23"/>
      <c r="W88" s="53"/>
      <c r="X88" s="25"/>
      <c r="Y88" s="26"/>
      <c r="Z88" s="25"/>
      <c r="AA88" s="32"/>
      <c r="AB88" s="34"/>
      <c r="AC88" s="25"/>
      <c r="AD88" s="23"/>
      <c r="AE88" s="28"/>
      <c r="AF88" s="24"/>
      <c r="AG88" s="2"/>
      <c r="AJ88" s="2"/>
      <c r="AK88" s="124"/>
      <c r="AL88" s="204"/>
      <c r="AM88" s="51"/>
      <c r="AN88" s="124"/>
      <c r="AO88" s="124"/>
      <c r="AP88" s="115"/>
      <c r="AQ88" s="125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</row>
    <row r="89" spans="1:121" ht="12.75" x14ac:dyDescent="0.2">
      <c r="A89" s="194">
        <f t="shared" si="34"/>
        <v>44032</v>
      </c>
      <c r="B89" s="18">
        <f t="shared" ca="1" si="35"/>
        <v>5062524.2849999899</v>
      </c>
      <c r="C89" s="196">
        <f t="shared" si="36"/>
        <v>5000000</v>
      </c>
      <c r="D89" s="195">
        <f ca="1">IF(A89&lt;$B$1,VLOOKUP(A89,[1]DI!$A$4:$B$15000,2,FALSE),0)</f>
        <v>2.1500000000000005E-2</v>
      </c>
      <c r="E89" s="196">
        <f t="shared" ca="1" si="44"/>
        <v>1.0000844200000001</v>
      </c>
      <c r="F89" s="196">
        <f ca="1">(TRUNC(PRODUCT($E$12:$E88),16))</f>
        <v>1.0055893671879299</v>
      </c>
      <c r="G89" s="196">
        <f t="shared" si="45"/>
        <v>1</v>
      </c>
      <c r="H89" s="196">
        <f t="shared" ca="1" si="46"/>
        <v>1.00558937</v>
      </c>
      <c r="I89" s="195">
        <f t="shared" si="37"/>
        <v>3.2500000000000001E-2</v>
      </c>
      <c r="J89" s="197">
        <f t="shared" si="38"/>
        <v>43955</v>
      </c>
      <c r="K89" s="198">
        <f t="shared" si="39"/>
        <v>54</v>
      </c>
      <c r="L89" s="199">
        <f t="shared" si="40"/>
        <v>54</v>
      </c>
      <c r="M89" s="200">
        <f t="shared" si="29"/>
        <v>1.0068770490000001</v>
      </c>
      <c r="N89" s="200">
        <f t="shared" ca="1" si="30"/>
        <v>1.0125048569999999</v>
      </c>
      <c r="O89" s="199">
        <f t="shared" si="41"/>
        <v>0</v>
      </c>
      <c r="P89" s="196">
        <f t="shared" ca="1" si="31"/>
        <v>62524.284999989999</v>
      </c>
      <c r="Q89" s="201">
        <f t="shared" si="32"/>
        <v>0</v>
      </c>
      <c r="R89" s="196">
        <f t="shared" si="33"/>
        <v>0</v>
      </c>
      <c r="S89" s="202" t="str">
        <f t="shared" si="42"/>
        <v>A+J=</v>
      </c>
      <c r="T89" s="197">
        <f t="shared" si="43"/>
        <v>44301</v>
      </c>
      <c r="U89" s="4"/>
      <c r="V89" s="23"/>
      <c r="W89" s="53"/>
      <c r="X89" s="25"/>
      <c r="Y89" s="26"/>
      <c r="Z89" s="25"/>
      <c r="AA89" s="32"/>
      <c r="AB89" s="34"/>
      <c r="AC89" s="25"/>
      <c r="AD89" s="23"/>
      <c r="AE89" s="28"/>
      <c r="AF89" s="24"/>
      <c r="AG89" s="2"/>
      <c r="AJ89" s="2"/>
      <c r="AK89" s="124"/>
      <c r="AL89" s="204"/>
      <c r="AM89" s="51"/>
      <c r="AN89" s="124"/>
      <c r="AO89" s="124"/>
      <c r="AP89" s="115"/>
      <c r="AQ89" s="125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</row>
    <row r="90" spans="1:121" ht="12.75" x14ac:dyDescent="0.2">
      <c r="A90" s="194">
        <f t="shared" si="34"/>
        <v>44033</v>
      </c>
      <c r="B90" s="18">
        <f t="shared" ca="1" si="35"/>
        <v>5063594.2699999996</v>
      </c>
      <c r="C90" s="196">
        <f t="shared" si="36"/>
        <v>5000000</v>
      </c>
      <c r="D90" s="195">
        <f ca="1">IF(A90&lt;$B$1,VLOOKUP(A90,[1]DI!$A$4:$B$15000,2,FALSE),0)</f>
        <v>2.1500000000000005E-2</v>
      </c>
      <c r="E90" s="196">
        <f t="shared" ca="1" si="44"/>
        <v>1.0000844200000001</v>
      </c>
      <c r="F90" s="196">
        <f ca="1">(TRUNC(PRODUCT($E$12:$E89),16))</f>
        <v>1.00567425904231</v>
      </c>
      <c r="G90" s="196">
        <f t="shared" si="45"/>
        <v>1</v>
      </c>
      <c r="H90" s="196">
        <f t="shared" ca="1" si="46"/>
        <v>1.0056742599999999</v>
      </c>
      <c r="I90" s="195">
        <f t="shared" si="37"/>
        <v>3.2500000000000001E-2</v>
      </c>
      <c r="J90" s="197">
        <f t="shared" si="38"/>
        <v>43955</v>
      </c>
      <c r="K90" s="198">
        <f t="shared" si="39"/>
        <v>55</v>
      </c>
      <c r="L90" s="199">
        <f t="shared" si="40"/>
        <v>55</v>
      </c>
      <c r="M90" s="200">
        <f t="shared" si="29"/>
        <v>1.0070048469999999</v>
      </c>
      <c r="N90" s="200">
        <f t="shared" ca="1" si="30"/>
        <v>1.0127188540000001</v>
      </c>
      <c r="O90" s="199">
        <f t="shared" si="41"/>
        <v>0</v>
      </c>
      <c r="P90" s="196">
        <f t="shared" ca="1" si="31"/>
        <v>63594.27</v>
      </c>
      <c r="Q90" s="201">
        <f t="shared" si="32"/>
        <v>0</v>
      </c>
      <c r="R90" s="196">
        <f t="shared" si="33"/>
        <v>0</v>
      </c>
      <c r="S90" s="202" t="str">
        <f t="shared" si="42"/>
        <v>A+J=</v>
      </c>
      <c r="T90" s="197">
        <f t="shared" si="43"/>
        <v>44301</v>
      </c>
      <c r="U90" s="4"/>
      <c r="V90" s="23"/>
      <c r="W90" s="53"/>
      <c r="X90" s="25"/>
      <c r="Y90" s="26"/>
      <c r="Z90" s="25"/>
      <c r="AA90" s="32"/>
      <c r="AB90" s="34"/>
      <c r="AC90" s="25"/>
      <c r="AD90" s="23"/>
      <c r="AE90" s="28"/>
      <c r="AF90" s="24"/>
      <c r="AG90" s="2"/>
      <c r="AJ90" s="2"/>
      <c r="AK90" s="124"/>
      <c r="AL90" s="204"/>
      <c r="AM90" s="51"/>
      <c r="AN90" s="124"/>
      <c r="AO90" s="124"/>
      <c r="AP90" s="115"/>
      <c r="AQ90" s="125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</row>
    <row r="91" spans="1:121" ht="12.75" x14ac:dyDescent="0.2">
      <c r="A91" s="194">
        <f t="shared" si="34"/>
        <v>44034</v>
      </c>
      <c r="B91" s="18">
        <f t="shared" ca="1" si="35"/>
        <v>5064664.4949999899</v>
      </c>
      <c r="C91" s="196">
        <f t="shared" si="36"/>
        <v>5000000</v>
      </c>
      <c r="D91" s="195">
        <f ca="1">IF(A91&lt;$B$1,VLOOKUP(A91,[1]DI!$A$4:$B$15000,2,FALSE),0)</f>
        <v>2.1500000000000005E-2</v>
      </c>
      <c r="E91" s="196">
        <f t="shared" ca="1" si="44"/>
        <v>1.0000844200000001</v>
      </c>
      <c r="F91" s="196">
        <f ca="1">(TRUNC(PRODUCT($E$12:$E90),16))</f>
        <v>1.0057591580632601</v>
      </c>
      <c r="G91" s="196">
        <f t="shared" si="45"/>
        <v>1</v>
      </c>
      <c r="H91" s="196">
        <f t="shared" ca="1" si="46"/>
        <v>1.00575916</v>
      </c>
      <c r="I91" s="195">
        <f t="shared" si="37"/>
        <v>3.2500000000000001E-2</v>
      </c>
      <c r="J91" s="197">
        <f t="shared" si="38"/>
        <v>43955</v>
      </c>
      <c r="K91" s="198">
        <f t="shared" si="39"/>
        <v>56</v>
      </c>
      <c r="L91" s="199">
        <f t="shared" si="40"/>
        <v>56</v>
      </c>
      <c r="M91" s="200">
        <f t="shared" si="29"/>
        <v>1.007132661</v>
      </c>
      <c r="N91" s="200">
        <f t="shared" ca="1" si="30"/>
        <v>1.0129328989999999</v>
      </c>
      <c r="O91" s="199">
        <f t="shared" si="41"/>
        <v>0</v>
      </c>
      <c r="P91" s="196">
        <f t="shared" ca="1" si="31"/>
        <v>64664.494999989998</v>
      </c>
      <c r="Q91" s="201">
        <f t="shared" si="32"/>
        <v>0</v>
      </c>
      <c r="R91" s="196">
        <f t="shared" si="33"/>
        <v>0</v>
      </c>
      <c r="S91" s="202" t="str">
        <f t="shared" si="42"/>
        <v>A+J=</v>
      </c>
      <c r="T91" s="197">
        <f t="shared" si="43"/>
        <v>44301</v>
      </c>
      <c r="U91" s="4"/>
      <c r="V91" s="23"/>
      <c r="W91" s="53"/>
      <c r="X91" s="25"/>
      <c r="Y91" s="26"/>
      <c r="Z91" s="25"/>
      <c r="AA91" s="32"/>
      <c r="AB91" s="34"/>
      <c r="AC91" s="25"/>
      <c r="AD91" s="23"/>
      <c r="AE91" s="28"/>
      <c r="AF91" s="24"/>
      <c r="AG91" s="2"/>
      <c r="AJ91" s="2"/>
      <c r="AK91" s="124"/>
      <c r="AL91" s="204"/>
      <c r="AM91" s="51"/>
      <c r="AN91" s="124"/>
      <c r="AO91" s="124"/>
      <c r="AP91" s="115"/>
      <c r="AQ91" s="125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</row>
    <row r="92" spans="1:121" ht="12.75" x14ac:dyDescent="0.2">
      <c r="A92" s="194">
        <f t="shared" si="34"/>
        <v>44035</v>
      </c>
      <c r="B92" s="18">
        <f t="shared" ca="1" si="35"/>
        <v>5065734.91</v>
      </c>
      <c r="C92" s="196">
        <f t="shared" si="36"/>
        <v>5000000</v>
      </c>
      <c r="D92" s="195">
        <f ca="1">IF(A92&lt;$B$1,VLOOKUP(A92,[1]DI!$A$4:$B$15000,2,FALSE),0)</f>
        <v>2.1500000000000005E-2</v>
      </c>
      <c r="E92" s="196">
        <f t="shared" ca="1" si="44"/>
        <v>1.0000844200000001</v>
      </c>
      <c r="F92" s="196">
        <f ca="1">(TRUNC(PRODUCT($E$12:$E91),16))</f>
        <v>1.00584406425138</v>
      </c>
      <c r="G92" s="196">
        <f t="shared" si="45"/>
        <v>1</v>
      </c>
      <c r="H92" s="196">
        <f t="shared" ca="1" si="46"/>
        <v>1.00584406</v>
      </c>
      <c r="I92" s="195">
        <f t="shared" si="37"/>
        <v>3.2500000000000001E-2</v>
      </c>
      <c r="J92" s="197">
        <f t="shared" si="38"/>
        <v>43955</v>
      </c>
      <c r="K92" s="198">
        <f t="shared" si="39"/>
        <v>57</v>
      </c>
      <c r="L92" s="199">
        <f t="shared" si="40"/>
        <v>57</v>
      </c>
      <c r="M92" s="200">
        <f t="shared" si="29"/>
        <v>1.007260491</v>
      </c>
      <c r="N92" s="200">
        <f t="shared" ca="1" si="30"/>
        <v>1.0131469820000001</v>
      </c>
      <c r="O92" s="199">
        <f t="shared" si="41"/>
        <v>0</v>
      </c>
      <c r="P92" s="196">
        <f t="shared" ca="1" si="31"/>
        <v>65734.91</v>
      </c>
      <c r="Q92" s="201">
        <f t="shared" si="32"/>
        <v>0</v>
      </c>
      <c r="R92" s="196">
        <f t="shared" si="33"/>
        <v>0</v>
      </c>
      <c r="S92" s="202" t="str">
        <f t="shared" si="42"/>
        <v>A+J=</v>
      </c>
      <c r="T92" s="197">
        <f t="shared" si="43"/>
        <v>44301</v>
      </c>
      <c r="U92" s="4"/>
      <c r="V92" s="23"/>
      <c r="W92" s="53"/>
      <c r="X92" s="25"/>
      <c r="Y92" s="26"/>
      <c r="Z92" s="25"/>
      <c r="AA92" s="32"/>
      <c r="AB92" s="34"/>
      <c r="AC92" s="25"/>
      <c r="AD92" s="23"/>
      <c r="AE92" s="28"/>
      <c r="AF92" s="24"/>
      <c r="AG92" s="2"/>
      <c r="AJ92" s="2"/>
      <c r="AK92" s="124"/>
      <c r="AL92" s="204"/>
      <c r="AM92" s="51"/>
      <c r="AN92" s="124"/>
      <c r="AO92" s="124"/>
      <c r="AP92" s="115"/>
      <c r="AQ92" s="125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</row>
    <row r="93" spans="1:121" ht="12.75" x14ac:dyDescent="0.2">
      <c r="A93" s="194">
        <f t="shared" si="34"/>
        <v>44036</v>
      </c>
      <c r="B93" s="18">
        <f t="shared" ca="1" si="35"/>
        <v>5066805.6100000003</v>
      </c>
      <c r="C93" s="196">
        <f t="shared" si="36"/>
        <v>5000000</v>
      </c>
      <c r="D93" s="195">
        <f ca="1">IF(A93&lt;$B$1,VLOOKUP(A93,[1]DI!$A$4:$B$15000,2,FALSE),0)</f>
        <v>2.1500000000000005E-2</v>
      </c>
      <c r="E93" s="196">
        <f t="shared" ca="1" si="44"/>
        <v>1.0000844200000001</v>
      </c>
      <c r="F93" s="196">
        <f ca="1">(TRUNC(PRODUCT($E$12:$E92),16))</f>
        <v>1.0059289776072899</v>
      </c>
      <c r="G93" s="196">
        <f t="shared" si="45"/>
        <v>1</v>
      </c>
      <c r="H93" s="196">
        <f t="shared" ca="1" si="46"/>
        <v>1.00592898</v>
      </c>
      <c r="I93" s="195">
        <f t="shared" si="37"/>
        <v>3.2500000000000001E-2</v>
      </c>
      <c r="J93" s="197">
        <f t="shared" si="38"/>
        <v>43955</v>
      </c>
      <c r="K93" s="198">
        <f t="shared" si="39"/>
        <v>58</v>
      </c>
      <c r="L93" s="199">
        <f t="shared" si="40"/>
        <v>58</v>
      </c>
      <c r="M93" s="200">
        <f t="shared" si="29"/>
        <v>1.0073883370000001</v>
      </c>
      <c r="N93" s="200">
        <f t="shared" ca="1" si="30"/>
        <v>1.0133611220000001</v>
      </c>
      <c r="O93" s="199">
        <f t="shared" si="41"/>
        <v>0</v>
      </c>
      <c r="P93" s="196">
        <f t="shared" ca="1" si="31"/>
        <v>66805.61</v>
      </c>
      <c r="Q93" s="201">
        <f t="shared" si="32"/>
        <v>0</v>
      </c>
      <c r="R93" s="196">
        <f t="shared" si="33"/>
        <v>0</v>
      </c>
      <c r="S93" s="202" t="str">
        <f t="shared" si="42"/>
        <v>A+J=</v>
      </c>
      <c r="T93" s="197">
        <f t="shared" si="43"/>
        <v>44301</v>
      </c>
      <c r="U93" s="4"/>
      <c r="V93" s="23"/>
      <c r="W93" s="53"/>
      <c r="X93" s="25"/>
      <c r="Y93" s="26"/>
      <c r="Z93" s="25"/>
      <c r="AA93" s="32"/>
      <c r="AB93" s="34"/>
      <c r="AC93" s="25"/>
      <c r="AD93" s="23"/>
      <c r="AE93" s="28"/>
      <c r="AF93" s="24"/>
      <c r="AG93" s="2"/>
      <c r="AJ93" s="2"/>
      <c r="AK93" s="124"/>
      <c r="AL93" s="204"/>
      <c r="AM93" s="51"/>
      <c r="AN93" s="124"/>
      <c r="AO93" s="124"/>
      <c r="AP93" s="115"/>
      <c r="AQ93" s="125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</row>
    <row r="94" spans="1:121" ht="12.75" x14ac:dyDescent="0.2">
      <c r="A94" s="194">
        <f t="shared" si="34"/>
        <v>44037</v>
      </c>
      <c r="B94" s="18">
        <f t="shared" ca="1" si="35"/>
        <v>5067876.51</v>
      </c>
      <c r="C94" s="196">
        <f t="shared" si="36"/>
        <v>5000000</v>
      </c>
      <c r="D94" s="195">
        <f ca="1">IF(A94&lt;$B$1,VLOOKUP(A94,[1]DI!$A$4:$B$15000,2,FALSE),0)</f>
        <v>0</v>
      </c>
      <c r="E94" s="196">
        <f t="shared" ca="1" si="44"/>
        <v>1</v>
      </c>
      <c r="F94" s="196">
        <f ca="1">(TRUNC(PRODUCT($E$12:$E93),16))</f>
        <v>1.0060138981315701</v>
      </c>
      <c r="G94" s="196">
        <f t="shared" si="45"/>
        <v>1</v>
      </c>
      <c r="H94" s="196">
        <f t="shared" ca="1" si="46"/>
        <v>1.0060138999999999</v>
      </c>
      <c r="I94" s="195">
        <f t="shared" si="37"/>
        <v>3.2500000000000001E-2</v>
      </c>
      <c r="J94" s="197">
        <f t="shared" si="38"/>
        <v>43955</v>
      </c>
      <c r="K94" s="198">
        <f t="shared" si="39"/>
        <v>58</v>
      </c>
      <c r="L94" s="199">
        <f t="shared" si="40"/>
        <v>59</v>
      </c>
      <c r="M94" s="200">
        <f t="shared" si="29"/>
        <v>1.0075162</v>
      </c>
      <c r="N94" s="200">
        <f t="shared" ca="1" si="30"/>
        <v>1.013575302</v>
      </c>
      <c r="O94" s="199">
        <f t="shared" si="41"/>
        <v>0</v>
      </c>
      <c r="P94" s="196">
        <f t="shared" ca="1" si="31"/>
        <v>67876.509999999995</v>
      </c>
      <c r="Q94" s="201">
        <f t="shared" si="32"/>
        <v>0</v>
      </c>
      <c r="R94" s="196">
        <f t="shared" si="33"/>
        <v>0</v>
      </c>
      <c r="S94" s="202" t="str">
        <f t="shared" si="42"/>
        <v>A+J=</v>
      </c>
      <c r="T94" s="197">
        <f t="shared" si="43"/>
        <v>44301</v>
      </c>
      <c r="U94" s="4"/>
      <c r="V94" s="23"/>
      <c r="W94" s="53"/>
      <c r="X94" s="25"/>
      <c r="Y94" s="26"/>
      <c r="Z94" s="25"/>
      <c r="AA94" s="32"/>
      <c r="AB94" s="34"/>
      <c r="AC94" s="25"/>
      <c r="AD94" s="23"/>
      <c r="AE94" s="28"/>
      <c r="AF94" s="24"/>
      <c r="AG94" s="2"/>
      <c r="AJ94" s="2"/>
      <c r="AK94" s="124"/>
      <c r="AL94" s="204"/>
      <c r="AM94" s="51"/>
      <c r="AN94" s="124"/>
      <c r="AO94" s="124"/>
      <c r="AP94" s="115"/>
      <c r="AQ94" s="125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</row>
    <row r="95" spans="1:121" ht="12.75" x14ac:dyDescent="0.2">
      <c r="A95" s="194">
        <f t="shared" si="34"/>
        <v>44038</v>
      </c>
      <c r="B95" s="18">
        <f t="shared" ca="1" si="35"/>
        <v>5067876.51</v>
      </c>
      <c r="C95" s="196">
        <f t="shared" si="36"/>
        <v>5000000</v>
      </c>
      <c r="D95" s="195">
        <f ca="1">IF(A95&lt;$B$1,VLOOKUP(A95,[1]DI!$A$4:$B$15000,2,FALSE),0)</f>
        <v>0</v>
      </c>
      <c r="E95" s="196">
        <f t="shared" ca="1" si="44"/>
        <v>1</v>
      </c>
      <c r="F95" s="196">
        <f ca="1">(TRUNC(PRODUCT($E$12:$E94),16))</f>
        <v>1.0060138981315701</v>
      </c>
      <c r="G95" s="196">
        <f t="shared" si="45"/>
        <v>1</v>
      </c>
      <c r="H95" s="196">
        <f t="shared" ca="1" si="46"/>
        <v>1.0060138999999999</v>
      </c>
      <c r="I95" s="195">
        <f t="shared" si="37"/>
        <v>3.2500000000000001E-2</v>
      </c>
      <c r="J95" s="197">
        <f t="shared" si="38"/>
        <v>43955</v>
      </c>
      <c r="K95" s="198">
        <f t="shared" si="39"/>
        <v>58</v>
      </c>
      <c r="L95" s="199">
        <f t="shared" si="40"/>
        <v>59</v>
      </c>
      <c r="M95" s="200">
        <f t="shared" si="29"/>
        <v>1.0075162</v>
      </c>
      <c r="N95" s="200">
        <f t="shared" ca="1" si="30"/>
        <v>1.013575302</v>
      </c>
      <c r="O95" s="199">
        <f t="shared" si="41"/>
        <v>0</v>
      </c>
      <c r="P95" s="196">
        <f t="shared" ca="1" si="31"/>
        <v>67876.509999999995</v>
      </c>
      <c r="Q95" s="201">
        <f t="shared" si="32"/>
        <v>0</v>
      </c>
      <c r="R95" s="196">
        <f t="shared" si="33"/>
        <v>0</v>
      </c>
      <c r="S95" s="202" t="str">
        <f t="shared" si="42"/>
        <v>A+J=</v>
      </c>
      <c r="T95" s="197">
        <f t="shared" si="43"/>
        <v>44301</v>
      </c>
      <c r="U95" s="4"/>
      <c r="V95" s="23"/>
      <c r="W95" s="53"/>
      <c r="X95" s="25"/>
      <c r="Y95" s="26"/>
      <c r="Z95" s="25"/>
      <c r="AA95" s="32"/>
      <c r="AB95" s="34"/>
      <c r="AC95" s="25"/>
      <c r="AD95" s="23"/>
      <c r="AE95" s="28"/>
      <c r="AF95" s="24"/>
      <c r="AG95" s="2"/>
      <c r="AJ95" s="2"/>
      <c r="AK95" s="124"/>
      <c r="AL95" s="204"/>
      <c r="AM95" s="51"/>
      <c r="AN95" s="124"/>
      <c r="AO95" s="124"/>
      <c r="AP95" s="115"/>
      <c r="AQ95" s="125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</row>
    <row r="96" spans="1:121" ht="12.75" x14ac:dyDescent="0.2">
      <c r="A96" s="194">
        <f t="shared" si="34"/>
        <v>44039</v>
      </c>
      <c r="B96" s="18">
        <f t="shared" ca="1" si="35"/>
        <v>5067876.51</v>
      </c>
      <c r="C96" s="196">
        <f t="shared" si="36"/>
        <v>5000000</v>
      </c>
      <c r="D96" s="195">
        <f ca="1">IF(A96&lt;$B$1,VLOOKUP(A96,[1]DI!$A$4:$B$15000,2,FALSE),0)</f>
        <v>2.1500000000000005E-2</v>
      </c>
      <c r="E96" s="196">
        <f t="shared" ca="1" si="44"/>
        <v>1.0000844200000001</v>
      </c>
      <c r="F96" s="196">
        <f ca="1">(TRUNC(PRODUCT($E$12:$E95),16))</f>
        <v>1.0060138981315701</v>
      </c>
      <c r="G96" s="196">
        <f t="shared" si="45"/>
        <v>1</v>
      </c>
      <c r="H96" s="196">
        <f t="shared" ca="1" si="46"/>
        <v>1.0060138999999999</v>
      </c>
      <c r="I96" s="195">
        <f t="shared" si="37"/>
        <v>3.2500000000000001E-2</v>
      </c>
      <c r="J96" s="197">
        <f t="shared" si="38"/>
        <v>43955</v>
      </c>
      <c r="K96" s="198">
        <f t="shared" si="39"/>
        <v>59</v>
      </c>
      <c r="L96" s="199">
        <f t="shared" si="40"/>
        <v>59</v>
      </c>
      <c r="M96" s="200">
        <f t="shared" si="29"/>
        <v>1.0075162</v>
      </c>
      <c r="N96" s="200">
        <f t="shared" ca="1" si="30"/>
        <v>1.013575302</v>
      </c>
      <c r="O96" s="199">
        <f t="shared" si="41"/>
        <v>0</v>
      </c>
      <c r="P96" s="196">
        <f t="shared" ca="1" si="31"/>
        <v>67876.509999999995</v>
      </c>
      <c r="Q96" s="201">
        <f t="shared" si="32"/>
        <v>0</v>
      </c>
      <c r="R96" s="196">
        <f t="shared" si="33"/>
        <v>0</v>
      </c>
      <c r="S96" s="202" t="str">
        <f t="shared" si="42"/>
        <v>A+J=</v>
      </c>
      <c r="T96" s="197">
        <f t="shared" si="43"/>
        <v>44301</v>
      </c>
      <c r="U96" s="4"/>
      <c r="V96" s="23"/>
      <c r="W96" s="53"/>
      <c r="X96" s="25"/>
      <c r="Y96" s="26"/>
      <c r="Z96" s="25"/>
      <c r="AA96" s="32"/>
      <c r="AB96" s="34"/>
      <c r="AC96" s="25"/>
      <c r="AD96" s="23"/>
      <c r="AE96" s="28"/>
      <c r="AF96" s="24"/>
      <c r="AG96" s="2"/>
      <c r="AJ96" s="2"/>
      <c r="AK96" s="124"/>
      <c r="AL96" s="51"/>
      <c r="AM96" s="51"/>
      <c r="AN96" s="124"/>
      <c r="AO96" s="124"/>
      <c r="AP96" s="115"/>
      <c r="AQ96" s="125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</row>
    <row r="97" spans="1:121" ht="12.75" x14ac:dyDescent="0.2">
      <c r="A97" s="194">
        <f t="shared" si="34"/>
        <v>44040</v>
      </c>
      <c r="B97" s="18">
        <f t="shared" ca="1" si="35"/>
        <v>5068947.6449999996</v>
      </c>
      <c r="C97" s="196">
        <f t="shared" si="36"/>
        <v>5000000</v>
      </c>
      <c r="D97" s="195">
        <f ca="1">IF(A97&lt;$B$1,VLOOKUP(A97,[1]DI!$A$4:$B$15000,2,FALSE),0)</f>
        <v>2.1500000000000005E-2</v>
      </c>
      <c r="E97" s="196">
        <f t="shared" ca="1" si="44"/>
        <v>1.0000844200000001</v>
      </c>
      <c r="F97" s="196">
        <f ca="1">(TRUNC(PRODUCT($E$12:$E96),16))</f>
        <v>1.00609882582486</v>
      </c>
      <c r="G97" s="196">
        <f t="shared" si="45"/>
        <v>1</v>
      </c>
      <c r="H97" s="196">
        <f t="shared" ca="1" si="46"/>
        <v>1.00609883</v>
      </c>
      <c r="I97" s="195">
        <f t="shared" si="37"/>
        <v>3.2500000000000001E-2</v>
      </c>
      <c r="J97" s="197">
        <f t="shared" si="38"/>
        <v>43955</v>
      </c>
      <c r="K97" s="198">
        <f t="shared" si="39"/>
        <v>60</v>
      </c>
      <c r="L97" s="199">
        <f t="shared" si="40"/>
        <v>60</v>
      </c>
      <c r="M97" s="200">
        <f t="shared" si="29"/>
        <v>1.0076440790000001</v>
      </c>
      <c r="N97" s="200">
        <f t="shared" ca="1" si="30"/>
        <v>1.0137895290000001</v>
      </c>
      <c r="O97" s="199">
        <f t="shared" si="41"/>
        <v>0</v>
      </c>
      <c r="P97" s="196">
        <f t="shared" ca="1" si="31"/>
        <v>68947.645000000004</v>
      </c>
      <c r="Q97" s="201">
        <f t="shared" si="32"/>
        <v>0</v>
      </c>
      <c r="R97" s="196">
        <f t="shared" si="33"/>
        <v>0</v>
      </c>
      <c r="S97" s="202" t="str">
        <f t="shared" si="42"/>
        <v>A+J=</v>
      </c>
      <c r="T97" s="197">
        <f t="shared" si="43"/>
        <v>44301</v>
      </c>
      <c r="U97" s="4"/>
      <c r="V97" s="23"/>
      <c r="W97" s="53"/>
      <c r="X97" s="25"/>
      <c r="Y97" s="26"/>
      <c r="Z97" s="25"/>
      <c r="AA97" s="32"/>
      <c r="AB97" s="34"/>
      <c r="AC97" s="25"/>
      <c r="AD97" s="23"/>
      <c r="AE97" s="28"/>
      <c r="AF97" s="24"/>
      <c r="AG97" s="2"/>
      <c r="AH97" s="1"/>
      <c r="AI97" s="17"/>
      <c r="AJ97" s="2"/>
      <c r="AK97" s="124"/>
      <c r="AL97" s="51"/>
      <c r="AM97" s="51"/>
      <c r="AN97" s="124"/>
      <c r="AO97" s="124"/>
      <c r="AP97" s="115"/>
      <c r="AQ97" s="125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</row>
    <row r="98" spans="1:121" ht="12.75" x14ac:dyDescent="0.2">
      <c r="A98" s="194">
        <f t="shared" si="34"/>
        <v>44041</v>
      </c>
      <c r="B98" s="18">
        <f t="shared" ca="1" si="35"/>
        <v>5070018.9699999904</v>
      </c>
      <c r="C98" s="196">
        <f t="shared" si="36"/>
        <v>5000000</v>
      </c>
      <c r="D98" s="195">
        <f ca="1">IF(A98&lt;$B$1,VLOOKUP(A98,[1]DI!$A$4:$B$15000,2,FALSE),0)</f>
        <v>2.1500000000000005E-2</v>
      </c>
      <c r="E98" s="196">
        <f t="shared" ca="1" si="44"/>
        <v>1.0000844200000001</v>
      </c>
      <c r="F98" s="196">
        <f ca="1">(TRUNC(PRODUCT($E$12:$E97),16))</f>
        <v>1.00618376068773</v>
      </c>
      <c r="G98" s="196">
        <f t="shared" si="45"/>
        <v>1</v>
      </c>
      <c r="H98" s="196">
        <f t="shared" ca="1" si="46"/>
        <v>1.0061837600000001</v>
      </c>
      <c r="I98" s="195">
        <f t="shared" si="37"/>
        <v>3.2500000000000001E-2</v>
      </c>
      <c r="J98" s="197">
        <f t="shared" si="38"/>
        <v>43955</v>
      </c>
      <c r="K98" s="198">
        <f t="shared" si="39"/>
        <v>61</v>
      </c>
      <c r="L98" s="199">
        <f t="shared" si="40"/>
        <v>61</v>
      </c>
      <c r="M98" s="200">
        <f t="shared" si="29"/>
        <v>1.007771974</v>
      </c>
      <c r="N98" s="200">
        <f t="shared" ca="1" si="30"/>
        <v>1.014003794</v>
      </c>
      <c r="O98" s="199">
        <f t="shared" si="41"/>
        <v>0</v>
      </c>
      <c r="P98" s="196">
        <f t="shared" ca="1" si="31"/>
        <v>70018.969999990004</v>
      </c>
      <c r="Q98" s="201">
        <f t="shared" si="32"/>
        <v>0</v>
      </c>
      <c r="R98" s="196">
        <f t="shared" si="33"/>
        <v>0</v>
      </c>
      <c r="S98" s="202" t="str">
        <f t="shared" si="42"/>
        <v>A+J=</v>
      </c>
      <c r="T98" s="197">
        <f t="shared" si="43"/>
        <v>44301</v>
      </c>
      <c r="U98" s="4"/>
      <c r="V98" s="23"/>
      <c r="W98" s="53"/>
      <c r="X98" s="25"/>
      <c r="Y98" s="26"/>
      <c r="Z98" s="25"/>
      <c r="AA98" s="32"/>
      <c r="AB98" s="34"/>
      <c r="AC98" s="25"/>
      <c r="AD98" s="23"/>
      <c r="AE98" s="28"/>
      <c r="AF98" s="24"/>
      <c r="AG98" s="2"/>
      <c r="AH98" s="13"/>
      <c r="AI98" s="7"/>
      <c r="AJ98" s="2"/>
      <c r="AK98" s="124"/>
      <c r="AL98" s="51"/>
      <c r="AM98" s="51"/>
      <c r="AN98" s="124"/>
      <c r="AO98" s="124"/>
      <c r="AP98" s="115"/>
      <c r="AQ98" s="125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</row>
    <row r="99" spans="1:121" ht="12.75" x14ac:dyDescent="0.2">
      <c r="A99" s="194">
        <f t="shared" si="34"/>
        <v>44042</v>
      </c>
      <c r="B99" s="18">
        <f t="shared" ca="1" si="35"/>
        <v>5071090.5350000001</v>
      </c>
      <c r="C99" s="196">
        <f t="shared" si="36"/>
        <v>5000000</v>
      </c>
      <c r="D99" s="195">
        <f ca="1">IF(A99&lt;$B$1,VLOOKUP(A99,[1]DI!$A$4:$B$15000,2,FALSE),0)</f>
        <v>2.1500000000000005E-2</v>
      </c>
      <c r="E99" s="196">
        <f t="shared" ca="1" si="44"/>
        <v>1.0000844200000001</v>
      </c>
      <c r="F99" s="196">
        <f ca="1">(TRUNC(PRODUCT($E$12:$E98),16))</f>
        <v>1.0062687027208099</v>
      </c>
      <c r="G99" s="196">
        <f t="shared" si="45"/>
        <v>1</v>
      </c>
      <c r="H99" s="196">
        <f t="shared" ca="1" si="46"/>
        <v>1.0062686999999999</v>
      </c>
      <c r="I99" s="195">
        <f t="shared" si="37"/>
        <v>3.2500000000000001E-2</v>
      </c>
      <c r="J99" s="197">
        <f t="shared" si="38"/>
        <v>43955</v>
      </c>
      <c r="K99" s="198">
        <f t="shared" si="39"/>
        <v>62</v>
      </c>
      <c r="L99" s="199">
        <f t="shared" si="40"/>
        <v>62</v>
      </c>
      <c r="M99" s="200">
        <f t="shared" si="29"/>
        <v>1.0078998850000001</v>
      </c>
      <c r="N99" s="200">
        <f t="shared" ca="1" si="30"/>
        <v>1.014218107</v>
      </c>
      <c r="O99" s="199">
        <f t="shared" si="41"/>
        <v>0</v>
      </c>
      <c r="P99" s="196">
        <f t="shared" ca="1" si="31"/>
        <v>71090.535000000003</v>
      </c>
      <c r="Q99" s="201">
        <f t="shared" si="32"/>
        <v>0</v>
      </c>
      <c r="R99" s="196">
        <f t="shared" si="33"/>
        <v>0</v>
      </c>
      <c r="S99" s="202" t="str">
        <f t="shared" si="42"/>
        <v>A+J=</v>
      </c>
      <c r="T99" s="197">
        <f t="shared" si="43"/>
        <v>44301</v>
      </c>
      <c r="U99" s="4"/>
      <c r="V99" s="23"/>
      <c r="W99" s="53"/>
      <c r="X99" s="25"/>
      <c r="Y99" s="26"/>
      <c r="Z99" s="25"/>
      <c r="AA99" s="32"/>
      <c r="AB99" s="34"/>
      <c r="AC99" s="25"/>
      <c r="AD99" s="23"/>
      <c r="AE99" s="28"/>
      <c r="AF99" s="24"/>
      <c r="AG99" s="2"/>
      <c r="AH99" s="13"/>
      <c r="AI99" s="7"/>
      <c r="AJ99" s="2"/>
      <c r="AK99" s="124"/>
      <c r="AL99" s="51"/>
      <c r="AM99" s="51"/>
      <c r="AN99" s="124"/>
      <c r="AO99" s="124"/>
      <c r="AP99" s="115"/>
      <c r="AQ99" s="125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</row>
    <row r="100" spans="1:121" ht="12.75" x14ac:dyDescent="0.2">
      <c r="A100" s="194">
        <f t="shared" si="34"/>
        <v>44043</v>
      </c>
      <c r="B100" s="18">
        <f t="shared" ca="1" si="35"/>
        <v>5072162.3449999904</v>
      </c>
      <c r="C100" s="196">
        <f t="shared" si="36"/>
        <v>5000000</v>
      </c>
      <c r="D100" s="195">
        <f ca="1">IF(A100&lt;$B$1,VLOOKUP(A100,[1]DI!$A$4:$B$15000,2,FALSE),0)</f>
        <v>2.1500000000000005E-2</v>
      </c>
      <c r="E100" s="196">
        <f t="shared" ca="1" si="44"/>
        <v>1.0000844200000001</v>
      </c>
      <c r="F100" s="196">
        <f ca="1">(TRUNC(PRODUCT($E$12:$E99),16))</f>
        <v>1.0063536519246901</v>
      </c>
      <c r="G100" s="196">
        <f t="shared" si="45"/>
        <v>1</v>
      </c>
      <c r="H100" s="196">
        <f t="shared" ca="1" si="46"/>
        <v>1.0063536500000001</v>
      </c>
      <c r="I100" s="195">
        <f t="shared" si="37"/>
        <v>3.2500000000000001E-2</v>
      </c>
      <c r="J100" s="197">
        <f t="shared" si="38"/>
        <v>43955</v>
      </c>
      <c r="K100" s="198">
        <f t="shared" si="39"/>
        <v>63</v>
      </c>
      <c r="L100" s="199">
        <f t="shared" si="40"/>
        <v>63</v>
      </c>
      <c r="M100" s="200">
        <f t="shared" si="29"/>
        <v>1.008027813</v>
      </c>
      <c r="N100" s="200">
        <f t="shared" ca="1" si="30"/>
        <v>1.0144324689999999</v>
      </c>
      <c r="O100" s="199">
        <f t="shared" si="41"/>
        <v>0</v>
      </c>
      <c r="P100" s="196">
        <f t="shared" ca="1" si="31"/>
        <v>72162.344999990004</v>
      </c>
      <c r="Q100" s="201">
        <f t="shared" si="32"/>
        <v>0</v>
      </c>
      <c r="R100" s="196">
        <f t="shared" si="33"/>
        <v>0</v>
      </c>
      <c r="S100" s="202" t="str">
        <f t="shared" si="42"/>
        <v>A+J=</v>
      </c>
      <c r="T100" s="197">
        <f t="shared" si="43"/>
        <v>44301</v>
      </c>
      <c r="U100" s="4"/>
      <c r="V100" s="23"/>
      <c r="W100" s="53"/>
      <c r="X100" s="25"/>
      <c r="Y100" s="26"/>
      <c r="Z100" s="25"/>
      <c r="AA100" s="32"/>
      <c r="AB100" s="34"/>
      <c r="AC100" s="25"/>
      <c r="AD100" s="23"/>
      <c r="AE100" s="28"/>
      <c r="AF100" s="24"/>
      <c r="AG100" s="2"/>
      <c r="AH100" s="13"/>
      <c r="AI100" s="7"/>
      <c r="AJ100" s="2"/>
      <c r="AK100" s="124"/>
      <c r="AL100" s="51"/>
      <c r="AM100" s="51"/>
      <c r="AN100" s="124"/>
      <c r="AO100" s="124"/>
      <c r="AP100" s="115"/>
      <c r="AQ100" s="125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</row>
    <row r="101" spans="1:121" ht="12.75" x14ac:dyDescent="0.2">
      <c r="A101" s="194">
        <f t="shared" si="34"/>
        <v>44044</v>
      </c>
      <c r="B101" s="18">
        <f t="shared" ca="1" si="35"/>
        <v>5073234.3949999996</v>
      </c>
      <c r="C101" s="196">
        <f t="shared" si="36"/>
        <v>5000000</v>
      </c>
      <c r="D101" s="195">
        <f ca="1">IF(A101&lt;$B$1,VLOOKUP(A101,[1]DI!$A$4:$B$15000,2,FALSE),0)</f>
        <v>0</v>
      </c>
      <c r="E101" s="196">
        <f t="shared" ca="1" si="44"/>
        <v>1</v>
      </c>
      <c r="F101" s="196">
        <f ca="1">(TRUNC(PRODUCT($E$12:$E100),16))</f>
        <v>1.0064386082999901</v>
      </c>
      <c r="G101" s="196">
        <f t="shared" si="45"/>
        <v>1</v>
      </c>
      <c r="H101" s="196">
        <f t="shared" ca="1" si="46"/>
        <v>1.00643861</v>
      </c>
      <c r="I101" s="195">
        <f t="shared" si="37"/>
        <v>3.2500000000000001E-2</v>
      </c>
      <c r="J101" s="197">
        <f t="shared" si="38"/>
        <v>43955</v>
      </c>
      <c r="K101" s="198">
        <f t="shared" si="39"/>
        <v>63</v>
      </c>
      <c r="L101" s="199">
        <f t="shared" si="40"/>
        <v>64</v>
      </c>
      <c r="M101" s="200">
        <f t="shared" si="29"/>
        <v>1.0081557569999999</v>
      </c>
      <c r="N101" s="200">
        <f t="shared" ca="1" si="30"/>
        <v>1.0146468790000001</v>
      </c>
      <c r="O101" s="199">
        <f t="shared" si="41"/>
        <v>0</v>
      </c>
      <c r="P101" s="196">
        <f t="shared" ca="1" si="31"/>
        <v>73234.395000000004</v>
      </c>
      <c r="Q101" s="201">
        <f t="shared" si="32"/>
        <v>0</v>
      </c>
      <c r="R101" s="196">
        <f t="shared" si="33"/>
        <v>0</v>
      </c>
      <c r="S101" s="202" t="str">
        <f t="shared" si="42"/>
        <v>A+J=</v>
      </c>
      <c r="T101" s="197">
        <f t="shared" si="43"/>
        <v>44301</v>
      </c>
      <c r="U101" s="4"/>
      <c r="V101" s="23"/>
      <c r="W101" s="53"/>
      <c r="X101" s="25"/>
      <c r="Y101" s="26"/>
      <c r="Z101" s="25"/>
      <c r="AA101" s="32"/>
      <c r="AB101" s="34"/>
      <c r="AC101" s="25"/>
      <c r="AD101" s="23"/>
      <c r="AE101" s="28"/>
      <c r="AF101" s="24"/>
      <c r="AG101" s="2"/>
      <c r="AH101" s="13"/>
      <c r="AI101" s="7"/>
      <c r="AJ101" s="2"/>
      <c r="AK101" s="124"/>
      <c r="AL101" s="51"/>
      <c r="AM101" s="51"/>
      <c r="AN101" s="124"/>
      <c r="AO101" s="124"/>
      <c r="AP101" s="115"/>
      <c r="AQ101" s="125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</row>
    <row r="102" spans="1:121" ht="12.75" x14ac:dyDescent="0.2">
      <c r="A102" s="194">
        <f t="shared" si="34"/>
        <v>44045</v>
      </c>
      <c r="B102" s="18">
        <f t="shared" ca="1" si="35"/>
        <v>5073234.3949999996</v>
      </c>
      <c r="C102" s="196">
        <f t="shared" si="36"/>
        <v>5000000</v>
      </c>
      <c r="D102" s="195">
        <f ca="1">IF(A102&lt;$B$1,VLOOKUP(A102,[1]DI!$A$4:$B$15000,2,FALSE),0)</f>
        <v>0</v>
      </c>
      <c r="E102" s="196">
        <f t="shared" ca="1" si="44"/>
        <v>1</v>
      </c>
      <c r="F102" s="196">
        <f ca="1">(TRUNC(PRODUCT($E$12:$E101),16))</f>
        <v>1.0064386082999901</v>
      </c>
      <c r="G102" s="196">
        <f t="shared" si="45"/>
        <v>1</v>
      </c>
      <c r="H102" s="196">
        <f t="shared" ca="1" si="46"/>
        <v>1.00643861</v>
      </c>
      <c r="I102" s="195">
        <f t="shared" si="37"/>
        <v>3.2500000000000001E-2</v>
      </c>
      <c r="J102" s="197">
        <f t="shared" si="38"/>
        <v>43955</v>
      </c>
      <c r="K102" s="198">
        <f t="shared" si="39"/>
        <v>63</v>
      </c>
      <c r="L102" s="199">
        <f t="shared" si="40"/>
        <v>64</v>
      </c>
      <c r="M102" s="200">
        <f t="shared" si="29"/>
        <v>1.0081557569999999</v>
      </c>
      <c r="N102" s="200">
        <f t="shared" ca="1" si="30"/>
        <v>1.0146468790000001</v>
      </c>
      <c r="O102" s="199">
        <f t="shared" si="41"/>
        <v>0</v>
      </c>
      <c r="P102" s="196">
        <f t="shared" ca="1" si="31"/>
        <v>73234.395000000004</v>
      </c>
      <c r="Q102" s="201">
        <f t="shared" si="32"/>
        <v>0</v>
      </c>
      <c r="R102" s="196">
        <f t="shared" si="33"/>
        <v>0</v>
      </c>
      <c r="S102" s="202" t="str">
        <f t="shared" si="42"/>
        <v>A+J=</v>
      </c>
      <c r="T102" s="197">
        <f t="shared" si="43"/>
        <v>44301</v>
      </c>
      <c r="U102" s="4"/>
      <c r="V102" s="23"/>
      <c r="W102" s="53"/>
      <c r="X102" s="25"/>
      <c r="Y102" s="26"/>
      <c r="Z102" s="25"/>
      <c r="AA102" s="32"/>
      <c r="AB102" s="34"/>
      <c r="AC102" s="25"/>
      <c r="AD102" s="23"/>
      <c r="AE102" s="28"/>
      <c r="AF102" s="24"/>
      <c r="AG102" s="2"/>
      <c r="AH102" s="13"/>
      <c r="AI102" s="7"/>
      <c r="AJ102" s="2"/>
      <c r="AK102" s="124"/>
      <c r="AL102" s="51"/>
      <c r="AM102" s="51"/>
      <c r="AN102" s="124"/>
      <c r="AO102" s="124"/>
      <c r="AP102" s="115"/>
      <c r="AQ102" s="125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</row>
    <row r="103" spans="1:121" ht="12.75" x14ac:dyDescent="0.2">
      <c r="A103" s="194">
        <f t="shared" si="34"/>
        <v>44046</v>
      </c>
      <c r="B103" s="18">
        <f t="shared" ca="1" si="35"/>
        <v>5073234.3949999996</v>
      </c>
      <c r="C103" s="196">
        <f t="shared" si="36"/>
        <v>5000000</v>
      </c>
      <c r="D103" s="195">
        <f ca="1">IF(A103&lt;$B$1,VLOOKUP(A103,[1]DI!$A$4:$B$15000,2,FALSE),0)</f>
        <v>2.1500000000000005E-2</v>
      </c>
      <c r="E103" s="196">
        <f t="shared" ca="1" si="44"/>
        <v>1.0000844200000001</v>
      </c>
      <c r="F103" s="196">
        <f ca="1">(TRUNC(PRODUCT($E$12:$E102),16))</f>
        <v>1.0064386082999901</v>
      </c>
      <c r="G103" s="196">
        <f t="shared" si="45"/>
        <v>1</v>
      </c>
      <c r="H103" s="196">
        <f t="shared" ca="1" si="46"/>
        <v>1.00643861</v>
      </c>
      <c r="I103" s="195">
        <f t="shared" si="37"/>
        <v>3.2500000000000001E-2</v>
      </c>
      <c r="J103" s="197">
        <f t="shared" si="38"/>
        <v>43955</v>
      </c>
      <c r="K103" s="198">
        <f t="shared" si="39"/>
        <v>64</v>
      </c>
      <c r="L103" s="199">
        <f t="shared" si="40"/>
        <v>64</v>
      </c>
      <c r="M103" s="200">
        <f t="shared" si="29"/>
        <v>1.0081557569999999</v>
      </c>
      <c r="N103" s="200">
        <f t="shared" ca="1" si="30"/>
        <v>1.0146468790000001</v>
      </c>
      <c r="O103" s="199">
        <f t="shared" si="41"/>
        <v>0</v>
      </c>
      <c r="P103" s="196">
        <f t="shared" ca="1" si="31"/>
        <v>73234.395000000004</v>
      </c>
      <c r="Q103" s="201">
        <f t="shared" si="32"/>
        <v>0</v>
      </c>
      <c r="R103" s="196">
        <f t="shared" si="33"/>
        <v>0</v>
      </c>
      <c r="S103" s="202" t="str">
        <f t="shared" si="42"/>
        <v>A+J=</v>
      </c>
      <c r="T103" s="197">
        <f t="shared" si="43"/>
        <v>44301</v>
      </c>
      <c r="U103" s="4"/>
      <c r="V103" s="23"/>
      <c r="W103" s="53"/>
      <c r="X103" s="25"/>
      <c r="Y103" s="26"/>
      <c r="Z103" s="25"/>
      <c r="AA103" s="32"/>
      <c r="AB103" s="34"/>
      <c r="AC103" s="25"/>
      <c r="AD103" s="23"/>
      <c r="AE103" s="28"/>
      <c r="AF103" s="24"/>
      <c r="AG103" s="2"/>
      <c r="AH103" s="13"/>
      <c r="AI103" s="7"/>
      <c r="AJ103" s="2"/>
      <c r="AK103" s="124"/>
      <c r="AL103" s="51"/>
      <c r="AM103" s="51"/>
      <c r="AN103" s="124"/>
      <c r="AO103" s="124"/>
      <c r="AP103" s="115"/>
      <c r="AQ103" s="125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</row>
    <row r="104" spans="1:121" ht="12.75" x14ac:dyDescent="0.2">
      <c r="A104" s="194">
        <f t="shared" si="34"/>
        <v>44047</v>
      </c>
      <c r="B104" s="18">
        <f t="shared" ca="1" si="35"/>
        <v>5074306.6299999896</v>
      </c>
      <c r="C104" s="196">
        <f t="shared" si="36"/>
        <v>5000000</v>
      </c>
      <c r="D104" s="195">
        <f ca="1">IF(A104&lt;$B$1,VLOOKUP(A104,[1]DI!$A$4:$B$15000,2,FALSE),0)</f>
        <v>2.1500000000000005E-2</v>
      </c>
      <c r="E104" s="196">
        <f t="shared" ca="1" si="44"/>
        <v>1.0000844200000001</v>
      </c>
      <c r="F104" s="196">
        <f ca="1">(TRUNC(PRODUCT($E$12:$E103),16))</f>
        <v>1.0065235718473</v>
      </c>
      <c r="G104" s="196">
        <f t="shared" si="45"/>
        <v>1</v>
      </c>
      <c r="H104" s="196">
        <f t="shared" ca="1" si="46"/>
        <v>1.0065235699999999</v>
      </c>
      <c r="I104" s="195">
        <f t="shared" si="37"/>
        <v>3.2500000000000001E-2</v>
      </c>
      <c r="J104" s="197">
        <f t="shared" si="38"/>
        <v>43955</v>
      </c>
      <c r="K104" s="198">
        <f t="shared" si="39"/>
        <v>65</v>
      </c>
      <c r="L104" s="199">
        <f t="shared" si="40"/>
        <v>65</v>
      </c>
      <c r="M104" s="200">
        <f t="shared" si="29"/>
        <v>1.0082837170000001</v>
      </c>
      <c r="N104" s="200">
        <f t="shared" ca="1" si="30"/>
        <v>1.0148613259999999</v>
      </c>
      <c r="O104" s="199">
        <f t="shared" si="41"/>
        <v>0</v>
      </c>
      <c r="P104" s="196">
        <f t="shared" ca="1" si="31"/>
        <v>74306.629999989993</v>
      </c>
      <c r="Q104" s="201">
        <f t="shared" si="32"/>
        <v>0</v>
      </c>
      <c r="R104" s="196">
        <f t="shared" si="33"/>
        <v>0</v>
      </c>
      <c r="S104" s="202" t="str">
        <f t="shared" si="42"/>
        <v>A+J=</v>
      </c>
      <c r="T104" s="197">
        <f t="shared" si="43"/>
        <v>44301</v>
      </c>
      <c r="U104" s="12"/>
      <c r="V104" s="23"/>
      <c r="W104" s="53"/>
      <c r="X104" s="25"/>
      <c r="Y104" s="26"/>
      <c r="Z104" s="25"/>
      <c r="AA104" s="32"/>
      <c r="AB104" s="34"/>
      <c r="AC104" s="25"/>
      <c r="AD104" s="23"/>
      <c r="AE104" s="28"/>
      <c r="AF104" s="24"/>
      <c r="AG104" s="2"/>
      <c r="AH104" s="13"/>
      <c r="AI104" s="7"/>
      <c r="AJ104" s="2"/>
      <c r="AK104" s="124"/>
      <c r="AL104" s="51"/>
      <c r="AM104" s="51"/>
      <c r="AN104" s="124"/>
      <c r="AO104" s="124"/>
      <c r="AP104" s="115"/>
      <c r="AQ104" s="125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</row>
    <row r="105" spans="1:121" ht="12.75" x14ac:dyDescent="0.2">
      <c r="A105" s="194">
        <f t="shared" si="34"/>
        <v>44048</v>
      </c>
      <c r="B105" s="18">
        <f t="shared" ca="1" si="35"/>
        <v>5075379.1100000003</v>
      </c>
      <c r="C105" s="196">
        <f t="shared" si="36"/>
        <v>5000000</v>
      </c>
      <c r="D105" s="195">
        <f ca="1">IF(A105&lt;$B$1,VLOOKUP(A105,[1]DI!$A$4:$B$15000,2,FALSE),0)</f>
        <v>2.1500000000000005E-2</v>
      </c>
      <c r="E105" s="196">
        <f t="shared" ca="1" si="44"/>
        <v>1.0000844200000001</v>
      </c>
      <c r="F105" s="196">
        <f ca="1">(TRUNC(PRODUCT($E$12:$E104),16))</f>
        <v>1.00660854256724</v>
      </c>
      <c r="G105" s="196">
        <f t="shared" si="45"/>
        <v>1</v>
      </c>
      <c r="H105" s="196">
        <f t="shared" ca="1" si="46"/>
        <v>1.00660854</v>
      </c>
      <c r="I105" s="195">
        <f t="shared" si="37"/>
        <v>3.2500000000000001E-2</v>
      </c>
      <c r="J105" s="197">
        <f t="shared" si="38"/>
        <v>43955</v>
      </c>
      <c r="K105" s="198">
        <f t="shared" si="39"/>
        <v>66</v>
      </c>
      <c r="L105" s="199">
        <f t="shared" si="40"/>
        <v>66</v>
      </c>
      <c r="M105" s="200">
        <f t="shared" si="29"/>
        <v>1.008411693</v>
      </c>
      <c r="N105" s="200">
        <f t="shared" ca="1" si="30"/>
        <v>1.015075822</v>
      </c>
      <c r="O105" s="199">
        <f t="shared" si="41"/>
        <v>0</v>
      </c>
      <c r="P105" s="196">
        <f t="shared" ca="1" si="31"/>
        <v>75379.11</v>
      </c>
      <c r="Q105" s="201">
        <f t="shared" si="32"/>
        <v>0</v>
      </c>
      <c r="R105" s="196">
        <f t="shared" si="33"/>
        <v>0</v>
      </c>
      <c r="S105" s="202" t="str">
        <f t="shared" si="42"/>
        <v>A+J=</v>
      </c>
      <c r="T105" s="197">
        <f t="shared" si="43"/>
        <v>44301</v>
      </c>
      <c r="U105" s="4"/>
      <c r="V105" s="23"/>
      <c r="W105" s="53"/>
      <c r="X105" s="25"/>
      <c r="Y105" s="26"/>
      <c r="Z105" s="25"/>
      <c r="AA105" s="32"/>
      <c r="AB105" s="34"/>
      <c r="AC105" s="25"/>
      <c r="AD105" s="23"/>
      <c r="AE105" s="28"/>
      <c r="AF105" s="24"/>
      <c r="AG105" s="2"/>
      <c r="AH105" s="13"/>
      <c r="AI105" s="7"/>
      <c r="AJ105" s="2"/>
      <c r="AK105" s="124"/>
      <c r="AL105" s="51"/>
      <c r="AM105" s="51"/>
      <c r="AN105" s="124"/>
      <c r="AO105" s="124"/>
      <c r="AP105" s="115"/>
      <c r="AQ105" s="125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</row>
    <row r="106" spans="1:121" ht="12.75" x14ac:dyDescent="0.2">
      <c r="A106" s="194">
        <f t="shared" si="34"/>
        <v>44049</v>
      </c>
      <c r="B106" s="18">
        <f t="shared" ca="1" si="35"/>
        <v>5076451.8349999897</v>
      </c>
      <c r="C106" s="196">
        <f t="shared" si="36"/>
        <v>5000000</v>
      </c>
      <c r="D106" s="195">
        <f ca="1">IF(A106&lt;$B$1,VLOOKUP(A106,[1]DI!$A$4:$B$15000,2,FALSE),0)</f>
        <v>1.9000000000000006E-2</v>
      </c>
      <c r="E106" s="196">
        <f t="shared" ca="1" si="44"/>
        <v>1.0000746899999999</v>
      </c>
      <c r="F106" s="196">
        <f ca="1">(TRUNC(PRODUCT($E$12:$E105),16))</f>
        <v>1.0066935204603999</v>
      </c>
      <c r="G106" s="196">
        <f t="shared" si="45"/>
        <v>1</v>
      </c>
      <c r="H106" s="196">
        <f t="shared" ca="1" si="46"/>
        <v>1.00669352</v>
      </c>
      <c r="I106" s="195">
        <f t="shared" si="37"/>
        <v>3.2500000000000001E-2</v>
      </c>
      <c r="J106" s="197">
        <f t="shared" si="38"/>
        <v>43955</v>
      </c>
      <c r="K106" s="198">
        <f t="shared" si="39"/>
        <v>67</v>
      </c>
      <c r="L106" s="199">
        <f t="shared" si="40"/>
        <v>67</v>
      </c>
      <c r="M106" s="200">
        <f t="shared" si="29"/>
        <v>1.008539686</v>
      </c>
      <c r="N106" s="200">
        <f t="shared" ca="1" si="30"/>
        <v>1.015290367</v>
      </c>
      <c r="O106" s="199">
        <f t="shared" si="41"/>
        <v>0</v>
      </c>
      <c r="P106" s="196">
        <f t="shared" ca="1" si="31"/>
        <v>76451.834999989995</v>
      </c>
      <c r="Q106" s="201">
        <f t="shared" si="32"/>
        <v>0</v>
      </c>
      <c r="R106" s="196">
        <f t="shared" si="33"/>
        <v>0</v>
      </c>
      <c r="S106" s="202" t="str">
        <f t="shared" si="42"/>
        <v>A+J=</v>
      </c>
      <c r="T106" s="197">
        <f t="shared" si="43"/>
        <v>44301</v>
      </c>
      <c r="U106" s="4"/>
      <c r="V106" s="23"/>
      <c r="W106" s="53"/>
      <c r="X106" s="25"/>
      <c r="Y106" s="26"/>
      <c r="Z106" s="25"/>
      <c r="AA106" s="32"/>
      <c r="AB106" s="34"/>
      <c r="AC106" s="25"/>
      <c r="AD106" s="23"/>
      <c r="AE106" s="28"/>
      <c r="AF106" s="24"/>
      <c r="AG106" s="2"/>
      <c r="AH106" s="13"/>
      <c r="AI106" s="7"/>
      <c r="AJ106" s="2"/>
      <c r="AK106" s="124"/>
      <c r="AL106" s="51"/>
      <c r="AM106" s="51"/>
      <c r="AN106" s="124"/>
      <c r="AO106" s="124"/>
      <c r="AP106" s="115"/>
      <c r="AQ106" s="125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</row>
    <row r="107" spans="1:121" ht="12.75" x14ac:dyDescent="0.2">
      <c r="A107" s="194">
        <f t="shared" si="34"/>
        <v>44050</v>
      </c>
      <c r="B107" s="18">
        <f t="shared" ca="1" si="35"/>
        <v>5077475.3699999899</v>
      </c>
      <c r="C107" s="196">
        <f t="shared" si="36"/>
        <v>5000000</v>
      </c>
      <c r="D107" s="195">
        <f ca="1">IF(A107&lt;$B$1,VLOOKUP(A107,[1]DI!$A$4:$B$15000,2,FALSE),0)</f>
        <v>1.9000000000000006E-2</v>
      </c>
      <c r="E107" s="196">
        <f t="shared" ca="1" si="44"/>
        <v>1.0000746899999999</v>
      </c>
      <c r="F107" s="196">
        <f ca="1">(TRUNC(PRODUCT($E$12:$E106),16))</f>
        <v>1.00676871039944</v>
      </c>
      <c r="G107" s="196">
        <f t="shared" si="45"/>
        <v>1</v>
      </c>
      <c r="H107" s="196">
        <f t="shared" ca="1" si="46"/>
        <v>1.00676871</v>
      </c>
      <c r="I107" s="195">
        <f t="shared" si="37"/>
        <v>3.2500000000000001E-2</v>
      </c>
      <c r="J107" s="197">
        <f t="shared" si="38"/>
        <v>43955</v>
      </c>
      <c r="K107" s="198">
        <f t="shared" si="39"/>
        <v>68</v>
      </c>
      <c r="L107" s="199">
        <f t="shared" si="40"/>
        <v>68</v>
      </c>
      <c r="M107" s="200">
        <f t="shared" si="29"/>
        <v>1.008667695</v>
      </c>
      <c r="N107" s="200">
        <f t="shared" ca="1" si="30"/>
        <v>1.0154950739999999</v>
      </c>
      <c r="O107" s="199">
        <f t="shared" si="41"/>
        <v>0</v>
      </c>
      <c r="P107" s="196">
        <f t="shared" ca="1" si="31"/>
        <v>77475.369999989998</v>
      </c>
      <c r="Q107" s="201">
        <f t="shared" si="32"/>
        <v>0</v>
      </c>
      <c r="R107" s="196">
        <f t="shared" si="33"/>
        <v>0</v>
      </c>
      <c r="S107" s="202" t="str">
        <f t="shared" si="42"/>
        <v>A+J=</v>
      </c>
      <c r="T107" s="197">
        <f t="shared" si="43"/>
        <v>44301</v>
      </c>
      <c r="U107" s="4"/>
      <c r="V107" s="23"/>
      <c r="W107" s="53"/>
      <c r="X107" s="25"/>
      <c r="Y107" s="26"/>
      <c r="Z107" s="25"/>
      <c r="AA107" s="32"/>
      <c r="AB107" s="34"/>
      <c r="AC107" s="25"/>
      <c r="AD107" s="23"/>
      <c r="AE107" s="28"/>
      <c r="AF107" s="24"/>
      <c r="AG107" s="2"/>
      <c r="AH107" s="13"/>
      <c r="AI107" s="7"/>
      <c r="AJ107" s="2"/>
      <c r="AK107" s="124"/>
      <c r="AL107" s="51"/>
      <c r="AM107" s="51"/>
      <c r="AN107" s="124"/>
      <c r="AO107" s="124"/>
      <c r="AP107" s="115"/>
      <c r="AQ107" s="125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</row>
    <row r="108" spans="1:121" ht="12.75" x14ac:dyDescent="0.2">
      <c r="A108" s="194">
        <f t="shared" si="34"/>
        <v>44051</v>
      </c>
      <c r="B108" s="18">
        <f t="shared" ca="1" si="35"/>
        <v>5078499.1349999905</v>
      </c>
      <c r="C108" s="196">
        <f t="shared" si="36"/>
        <v>5000000</v>
      </c>
      <c r="D108" s="195">
        <f ca="1">IF(A108&lt;$B$1,VLOOKUP(A108,[1]DI!$A$4:$B$15000,2,FALSE),0)</f>
        <v>0</v>
      </c>
      <c r="E108" s="196">
        <f t="shared" ca="1" si="44"/>
        <v>1</v>
      </c>
      <c r="F108" s="196">
        <f ca="1">(TRUNC(PRODUCT($E$12:$E107),16))</f>
        <v>1.0068439059544201</v>
      </c>
      <c r="G108" s="196">
        <f t="shared" si="45"/>
        <v>1</v>
      </c>
      <c r="H108" s="196">
        <f t="shared" ca="1" si="46"/>
        <v>1.00684391</v>
      </c>
      <c r="I108" s="195">
        <f t="shared" si="37"/>
        <v>3.2500000000000001E-2</v>
      </c>
      <c r="J108" s="197">
        <f t="shared" si="38"/>
        <v>43955</v>
      </c>
      <c r="K108" s="198">
        <f t="shared" si="39"/>
        <v>68</v>
      </c>
      <c r="L108" s="199">
        <f t="shared" si="40"/>
        <v>69</v>
      </c>
      <c r="M108" s="200">
        <f t="shared" si="29"/>
        <v>1.00879572</v>
      </c>
      <c r="N108" s="200">
        <f t="shared" ca="1" si="30"/>
        <v>1.0156998269999999</v>
      </c>
      <c r="O108" s="199">
        <f t="shared" si="41"/>
        <v>0</v>
      </c>
      <c r="P108" s="196">
        <f t="shared" ca="1" si="31"/>
        <v>78499.134999989998</v>
      </c>
      <c r="Q108" s="201">
        <f t="shared" si="32"/>
        <v>0</v>
      </c>
      <c r="R108" s="196">
        <f t="shared" si="33"/>
        <v>0</v>
      </c>
      <c r="S108" s="202" t="str">
        <f t="shared" si="42"/>
        <v>A+J=</v>
      </c>
      <c r="T108" s="197">
        <f t="shared" si="43"/>
        <v>44301</v>
      </c>
      <c r="U108" s="4"/>
      <c r="V108" s="23"/>
      <c r="W108" s="53"/>
      <c r="X108" s="25"/>
      <c r="Y108" s="26"/>
      <c r="Z108" s="25"/>
      <c r="AA108" s="32"/>
      <c r="AB108" s="34"/>
      <c r="AC108" s="25"/>
      <c r="AD108" s="23"/>
      <c r="AE108" s="28"/>
      <c r="AF108" s="24"/>
      <c r="AG108" s="2"/>
      <c r="AH108" s="13"/>
      <c r="AI108" s="7"/>
      <c r="AJ108" s="2"/>
      <c r="AK108" s="124"/>
      <c r="AL108" s="51"/>
      <c r="AM108" s="51"/>
      <c r="AN108" s="124"/>
      <c r="AO108" s="124"/>
      <c r="AP108" s="115"/>
      <c r="AQ108" s="125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</row>
    <row r="109" spans="1:121" ht="12.75" x14ac:dyDescent="0.2">
      <c r="A109" s="194">
        <f t="shared" si="34"/>
        <v>44052</v>
      </c>
      <c r="B109" s="18">
        <f t="shared" ca="1" si="35"/>
        <v>5078499.1349999905</v>
      </c>
      <c r="C109" s="196">
        <f t="shared" si="36"/>
        <v>5000000</v>
      </c>
      <c r="D109" s="195">
        <f ca="1">IF(A109&lt;$B$1,VLOOKUP(A109,[1]DI!$A$4:$B$15000,2,FALSE),0)</f>
        <v>0</v>
      </c>
      <c r="E109" s="196">
        <f t="shared" ca="1" si="44"/>
        <v>1</v>
      </c>
      <c r="F109" s="196">
        <f ca="1">(TRUNC(PRODUCT($E$12:$E108),16))</f>
        <v>1.0068439059544201</v>
      </c>
      <c r="G109" s="196">
        <f t="shared" si="45"/>
        <v>1</v>
      </c>
      <c r="H109" s="196">
        <f t="shared" ca="1" si="46"/>
        <v>1.00684391</v>
      </c>
      <c r="I109" s="195">
        <f t="shared" si="37"/>
        <v>3.2500000000000001E-2</v>
      </c>
      <c r="J109" s="197">
        <f t="shared" si="38"/>
        <v>43955</v>
      </c>
      <c r="K109" s="198">
        <f t="shared" si="39"/>
        <v>68</v>
      </c>
      <c r="L109" s="199">
        <f t="shared" si="40"/>
        <v>69</v>
      </c>
      <c r="M109" s="200">
        <f t="shared" si="29"/>
        <v>1.00879572</v>
      </c>
      <c r="N109" s="200">
        <f t="shared" ca="1" si="30"/>
        <v>1.0156998269999999</v>
      </c>
      <c r="O109" s="199">
        <f t="shared" si="41"/>
        <v>0</v>
      </c>
      <c r="P109" s="196">
        <f t="shared" ca="1" si="31"/>
        <v>78499.134999989998</v>
      </c>
      <c r="Q109" s="201">
        <f t="shared" si="32"/>
        <v>0</v>
      </c>
      <c r="R109" s="196">
        <f t="shared" si="33"/>
        <v>0</v>
      </c>
      <c r="S109" s="202" t="str">
        <f t="shared" si="42"/>
        <v>A+J=</v>
      </c>
      <c r="T109" s="197">
        <f t="shared" si="43"/>
        <v>44301</v>
      </c>
      <c r="U109" s="4"/>
      <c r="V109" s="23"/>
      <c r="W109" s="53"/>
      <c r="X109" s="25"/>
      <c r="Y109" s="26"/>
      <c r="Z109" s="25"/>
      <c r="AA109" s="32"/>
      <c r="AB109" s="34"/>
      <c r="AC109" s="25"/>
      <c r="AD109" s="23"/>
      <c r="AE109" s="28"/>
      <c r="AF109" s="24"/>
      <c r="AG109" s="2"/>
      <c r="AH109" s="13"/>
      <c r="AI109" s="7"/>
      <c r="AJ109" s="2"/>
      <c r="AK109" s="124"/>
      <c r="AL109" s="51"/>
      <c r="AM109" s="51"/>
      <c r="AN109" s="124"/>
      <c r="AO109" s="124"/>
      <c r="AP109" s="115"/>
      <c r="AQ109" s="125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</row>
    <row r="110" spans="1:121" ht="12.75" x14ac:dyDescent="0.2">
      <c r="A110" s="194">
        <f t="shared" si="34"/>
        <v>44053</v>
      </c>
      <c r="B110" s="18">
        <f t="shared" ca="1" si="35"/>
        <v>5078499.1349999905</v>
      </c>
      <c r="C110" s="196">
        <f t="shared" si="36"/>
        <v>5000000</v>
      </c>
      <c r="D110" s="195">
        <f ca="1">IF(A110&lt;$B$1,VLOOKUP(A110,[1]DI!$A$4:$B$15000,2,FALSE),0)</f>
        <v>1.9000000000000006E-2</v>
      </c>
      <c r="E110" s="196">
        <f t="shared" ca="1" si="44"/>
        <v>1.0000746899999999</v>
      </c>
      <c r="F110" s="196">
        <f ca="1">(TRUNC(PRODUCT($E$12:$E109),16))</f>
        <v>1.0068439059544201</v>
      </c>
      <c r="G110" s="196">
        <f t="shared" si="45"/>
        <v>1</v>
      </c>
      <c r="H110" s="196">
        <f t="shared" ca="1" si="46"/>
        <v>1.00684391</v>
      </c>
      <c r="I110" s="195">
        <f t="shared" si="37"/>
        <v>3.2500000000000001E-2</v>
      </c>
      <c r="J110" s="197">
        <f t="shared" si="38"/>
        <v>43955</v>
      </c>
      <c r="K110" s="198">
        <f t="shared" si="39"/>
        <v>69</v>
      </c>
      <c r="L110" s="199">
        <f t="shared" si="40"/>
        <v>69</v>
      </c>
      <c r="M110" s="200">
        <f t="shared" si="29"/>
        <v>1.00879572</v>
      </c>
      <c r="N110" s="200">
        <f t="shared" ca="1" si="30"/>
        <v>1.0156998269999999</v>
      </c>
      <c r="O110" s="199">
        <f t="shared" si="41"/>
        <v>0</v>
      </c>
      <c r="P110" s="196">
        <f t="shared" ca="1" si="31"/>
        <v>78499.134999989998</v>
      </c>
      <c r="Q110" s="201">
        <f t="shared" si="32"/>
        <v>0</v>
      </c>
      <c r="R110" s="196">
        <f t="shared" si="33"/>
        <v>0</v>
      </c>
      <c r="S110" s="202" t="str">
        <f t="shared" si="42"/>
        <v>A+J=</v>
      </c>
      <c r="T110" s="197">
        <f t="shared" si="43"/>
        <v>44301</v>
      </c>
      <c r="U110" s="4"/>
      <c r="V110" s="23"/>
      <c r="W110" s="53"/>
      <c r="X110" s="25"/>
      <c r="Y110" s="26"/>
      <c r="Z110" s="25"/>
      <c r="AA110" s="32"/>
      <c r="AB110" s="34"/>
      <c r="AC110" s="25"/>
      <c r="AD110" s="23"/>
      <c r="AE110" s="28"/>
      <c r="AF110" s="24"/>
      <c r="AG110" s="2"/>
      <c r="AH110" s="13"/>
      <c r="AI110" s="7"/>
      <c r="AJ110" s="2"/>
      <c r="AK110" s="124"/>
      <c r="AL110" s="51"/>
      <c r="AM110" s="51"/>
      <c r="AN110" s="124"/>
      <c r="AO110" s="124"/>
      <c r="AP110" s="115"/>
      <c r="AQ110" s="125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</row>
    <row r="111" spans="1:121" ht="12.75" x14ac:dyDescent="0.2">
      <c r="A111" s="194">
        <f t="shared" si="34"/>
        <v>44054</v>
      </c>
      <c r="B111" s="18">
        <f t="shared" ca="1" si="35"/>
        <v>5079523.0749999899</v>
      </c>
      <c r="C111" s="196">
        <f t="shared" si="36"/>
        <v>5000000</v>
      </c>
      <c r="D111" s="195">
        <f ca="1">IF(A111&lt;$B$1,VLOOKUP(A111,[1]DI!$A$4:$B$15000,2,FALSE),0)</f>
        <v>1.9000000000000006E-2</v>
      </c>
      <c r="E111" s="196">
        <f t="shared" ca="1" si="44"/>
        <v>1.0000746899999999</v>
      </c>
      <c r="F111" s="196">
        <f ca="1">(TRUNC(PRODUCT($E$12:$E110),16))</f>
        <v>1.0069191071257599</v>
      </c>
      <c r="G111" s="196">
        <f t="shared" si="45"/>
        <v>1</v>
      </c>
      <c r="H111" s="196">
        <f t="shared" ca="1" si="46"/>
        <v>1.0069191099999999</v>
      </c>
      <c r="I111" s="195">
        <f t="shared" si="37"/>
        <v>3.2500000000000001E-2</v>
      </c>
      <c r="J111" s="197">
        <f t="shared" si="38"/>
        <v>43955</v>
      </c>
      <c r="K111" s="198">
        <f t="shared" si="39"/>
        <v>70</v>
      </c>
      <c r="L111" s="199">
        <f t="shared" si="40"/>
        <v>70</v>
      </c>
      <c r="M111" s="200">
        <f t="shared" si="29"/>
        <v>1.0089237609999999</v>
      </c>
      <c r="N111" s="200">
        <f t="shared" ca="1" si="30"/>
        <v>1.015904615</v>
      </c>
      <c r="O111" s="199">
        <f t="shared" si="41"/>
        <v>0</v>
      </c>
      <c r="P111" s="196">
        <f t="shared" ca="1" si="31"/>
        <v>79523.07499999</v>
      </c>
      <c r="Q111" s="201">
        <f t="shared" si="32"/>
        <v>0</v>
      </c>
      <c r="R111" s="196">
        <f t="shared" si="33"/>
        <v>0</v>
      </c>
      <c r="S111" s="202" t="str">
        <f t="shared" si="42"/>
        <v>A+J=</v>
      </c>
      <c r="T111" s="197">
        <f t="shared" si="43"/>
        <v>44301</v>
      </c>
      <c r="U111" s="4"/>
      <c r="V111" s="23"/>
      <c r="W111" s="53"/>
      <c r="X111" s="25"/>
      <c r="Y111" s="26"/>
      <c r="Z111" s="25"/>
      <c r="AA111" s="32"/>
      <c r="AB111" s="34"/>
      <c r="AC111" s="25"/>
      <c r="AD111" s="23"/>
      <c r="AE111" s="28"/>
      <c r="AF111" s="24"/>
      <c r="AG111" s="2"/>
      <c r="AH111" s="13"/>
      <c r="AI111" s="7"/>
      <c r="AJ111" s="2"/>
      <c r="AK111" s="124"/>
      <c r="AL111" s="51"/>
      <c r="AM111" s="51"/>
      <c r="AN111" s="124"/>
      <c r="AO111" s="124"/>
      <c r="AP111" s="115"/>
      <c r="AQ111" s="125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</row>
    <row r="112" spans="1:121" ht="12.75" x14ac:dyDescent="0.2">
      <c r="A112" s="194">
        <f t="shared" si="34"/>
        <v>44055</v>
      </c>
      <c r="B112" s="18">
        <f t="shared" ca="1" si="35"/>
        <v>5080547.1950000003</v>
      </c>
      <c r="C112" s="196">
        <f t="shared" si="36"/>
        <v>5000000</v>
      </c>
      <c r="D112" s="195">
        <f ca="1">IF(A112&lt;$B$1,VLOOKUP(A112,[1]DI!$A$4:$B$15000,2,FALSE),0)</f>
        <v>1.9000000000000006E-2</v>
      </c>
      <c r="E112" s="196">
        <f t="shared" ca="1" si="44"/>
        <v>1.0000746899999999</v>
      </c>
      <c r="F112" s="196">
        <f ca="1">(TRUNC(PRODUCT($E$12:$E111),16))</f>
        <v>1.00699431391387</v>
      </c>
      <c r="G112" s="196">
        <f t="shared" si="45"/>
        <v>1</v>
      </c>
      <c r="H112" s="196">
        <f t="shared" ca="1" si="46"/>
        <v>1.0069943100000001</v>
      </c>
      <c r="I112" s="195">
        <f t="shared" si="37"/>
        <v>3.2500000000000001E-2</v>
      </c>
      <c r="J112" s="197">
        <f t="shared" si="38"/>
        <v>43955</v>
      </c>
      <c r="K112" s="198">
        <f t="shared" si="39"/>
        <v>71</v>
      </c>
      <c r="L112" s="199">
        <f t="shared" si="40"/>
        <v>71</v>
      </c>
      <c r="M112" s="200">
        <f t="shared" si="29"/>
        <v>1.0090518180000001</v>
      </c>
      <c r="N112" s="200">
        <f t="shared" ca="1" si="30"/>
        <v>1.0161094390000001</v>
      </c>
      <c r="O112" s="199">
        <f t="shared" si="41"/>
        <v>0</v>
      </c>
      <c r="P112" s="196">
        <f t="shared" ca="1" si="31"/>
        <v>80547.195000000007</v>
      </c>
      <c r="Q112" s="201">
        <f t="shared" si="32"/>
        <v>0</v>
      </c>
      <c r="R112" s="196">
        <f t="shared" si="33"/>
        <v>0</v>
      </c>
      <c r="S112" s="202" t="str">
        <f t="shared" si="42"/>
        <v>A+J=</v>
      </c>
      <c r="T112" s="197">
        <f t="shared" si="43"/>
        <v>44301</v>
      </c>
      <c r="U112" s="4"/>
      <c r="V112" s="23"/>
      <c r="W112" s="53"/>
      <c r="X112" s="25"/>
      <c r="Y112" s="26"/>
      <c r="Z112" s="25"/>
      <c r="AA112" s="32"/>
      <c r="AB112" s="34"/>
      <c r="AC112" s="25"/>
      <c r="AD112" s="23"/>
      <c r="AE112" s="28"/>
      <c r="AF112" s="24"/>
      <c r="AG112" s="2"/>
      <c r="AH112" s="13"/>
      <c r="AI112" s="7"/>
      <c r="AJ112" s="2"/>
      <c r="AK112" s="124"/>
      <c r="AL112" s="51"/>
      <c r="AM112" s="51"/>
      <c r="AN112" s="124"/>
      <c r="AO112" s="124"/>
      <c r="AP112" s="115"/>
      <c r="AQ112" s="125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</row>
    <row r="113" spans="1:121" ht="12.75" x14ac:dyDescent="0.2">
      <c r="A113" s="194">
        <f t="shared" si="34"/>
        <v>44056</v>
      </c>
      <c r="B113" s="18">
        <f t="shared" ca="1" si="35"/>
        <v>5081571.5999999996</v>
      </c>
      <c r="C113" s="196">
        <f t="shared" si="36"/>
        <v>5000000</v>
      </c>
      <c r="D113" s="195">
        <f ca="1">IF(A113&lt;$B$1,VLOOKUP(A113,[1]DI!$A$4:$B$15000,2,FALSE),0)</f>
        <v>1.9000000000000006E-2</v>
      </c>
      <c r="E113" s="196">
        <f t="shared" ca="1" si="44"/>
        <v>1.0000746899999999</v>
      </c>
      <c r="F113" s="196">
        <f ca="1">(TRUNC(PRODUCT($E$12:$E112),16))</f>
        <v>1.00706952631918</v>
      </c>
      <c r="G113" s="196">
        <f t="shared" si="45"/>
        <v>1</v>
      </c>
      <c r="H113" s="196">
        <f t="shared" ca="1" si="46"/>
        <v>1.0070695300000001</v>
      </c>
      <c r="I113" s="195">
        <f t="shared" si="37"/>
        <v>3.2500000000000001E-2</v>
      </c>
      <c r="J113" s="197">
        <f t="shared" si="38"/>
        <v>43955</v>
      </c>
      <c r="K113" s="198">
        <f t="shared" si="39"/>
        <v>72</v>
      </c>
      <c r="L113" s="199">
        <f t="shared" si="40"/>
        <v>72</v>
      </c>
      <c r="M113" s="200">
        <f t="shared" si="29"/>
        <v>1.0091798919999999</v>
      </c>
      <c r="N113" s="200">
        <f t="shared" ca="1" si="30"/>
        <v>1.01631432</v>
      </c>
      <c r="O113" s="199">
        <f t="shared" si="41"/>
        <v>0</v>
      </c>
      <c r="P113" s="196">
        <f t="shared" ca="1" si="31"/>
        <v>81571.600000000006</v>
      </c>
      <c r="Q113" s="201">
        <f t="shared" si="32"/>
        <v>0</v>
      </c>
      <c r="R113" s="196">
        <f t="shared" si="33"/>
        <v>0</v>
      </c>
      <c r="S113" s="202" t="str">
        <f t="shared" si="42"/>
        <v>A+J=</v>
      </c>
      <c r="T113" s="197">
        <f t="shared" si="43"/>
        <v>44301</v>
      </c>
      <c r="U113" s="4"/>
      <c r="V113" s="23"/>
      <c r="W113" s="53"/>
      <c r="X113" s="25"/>
      <c r="Y113" s="26"/>
      <c r="Z113" s="25"/>
      <c r="AA113" s="32"/>
      <c r="AB113" s="34"/>
      <c r="AC113" s="25"/>
      <c r="AD113" s="23"/>
      <c r="AE113" s="28"/>
      <c r="AF113" s="24"/>
      <c r="AG113" s="2"/>
      <c r="AH113" s="13"/>
      <c r="AI113" s="7"/>
      <c r="AJ113" s="2"/>
      <c r="AK113" s="124"/>
      <c r="AL113" s="51"/>
      <c r="AM113" s="51"/>
      <c r="AN113" s="124"/>
      <c r="AO113" s="124"/>
      <c r="AP113" s="115"/>
      <c r="AQ113" s="125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</row>
    <row r="114" spans="1:121" ht="12.75" x14ac:dyDescent="0.2">
      <c r="A114" s="194">
        <f t="shared" si="34"/>
        <v>44057</v>
      </c>
      <c r="B114" s="18">
        <f t="shared" ca="1" si="35"/>
        <v>5082596.1249999898</v>
      </c>
      <c r="C114" s="196">
        <f t="shared" si="36"/>
        <v>5000000</v>
      </c>
      <c r="D114" s="195">
        <f ca="1">IF(A114&lt;$B$1,VLOOKUP(A114,[1]DI!$A$4:$B$15000,2,FALSE),0)</f>
        <v>1.9000000000000006E-2</v>
      </c>
      <c r="E114" s="196">
        <f t="shared" ca="1" si="44"/>
        <v>1.0000746899999999</v>
      </c>
      <c r="F114" s="196">
        <f ca="1">(TRUNC(PRODUCT($E$12:$E113),16))</f>
        <v>1.0071447443421</v>
      </c>
      <c r="G114" s="196">
        <f t="shared" si="45"/>
        <v>1</v>
      </c>
      <c r="H114" s="196">
        <f t="shared" ca="1" si="46"/>
        <v>1.00714474</v>
      </c>
      <c r="I114" s="195">
        <f t="shared" si="37"/>
        <v>3.2500000000000001E-2</v>
      </c>
      <c r="J114" s="197">
        <f t="shared" si="38"/>
        <v>43955</v>
      </c>
      <c r="K114" s="198">
        <f t="shared" si="39"/>
        <v>73</v>
      </c>
      <c r="L114" s="199">
        <f t="shared" si="40"/>
        <v>73</v>
      </c>
      <c r="M114" s="200">
        <f t="shared" si="29"/>
        <v>1.0093079819999999</v>
      </c>
      <c r="N114" s="200">
        <f t="shared" ca="1" si="30"/>
        <v>1.0165192249999999</v>
      </c>
      <c r="O114" s="199">
        <f t="shared" si="41"/>
        <v>0</v>
      </c>
      <c r="P114" s="196">
        <f t="shared" ca="1" si="31"/>
        <v>82596.124999990003</v>
      </c>
      <c r="Q114" s="201">
        <f t="shared" si="32"/>
        <v>0</v>
      </c>
      <c r="R114" s="196">
        <f t="shared" si="33"/>
        <v>0</v>
      </c>
      <c r="S114" s="202" t="str">
        <f t="shared" si="42"/>
        <v>A+J=</v>
      </c>
      <c r="T114" s="197">
        <f t="shared" si="43"/>
        <v>44301</v>
      </c>
      <c r="U114" s="4"/>
      <c r="V114" s="23"/>
      <c r="W114" s="53"/>
      <c r="X114" s="25"/>
      <c r="Y114" s="26"/>
      <c r="Z114" s="25"/>
      <c r="AA114" s="32"/>
      <c r="AB114" s="34"/>
      <c r="AC114" s="25"/>
      <c r="AD114" s="23"/>
      <c r="AE114" s="28"/>
      <c r="AF114" s="24"/>
      <c r="AG114" s="2"/>
      <c r="AH114" s="13"/>
      <c r="AI114" s="7"/>
      <c r="AJ114" s="2"/>
      <c r="AK114" s="124"/>
      <c r="AL114" s="51"/>
      <c r="AM114" s="51"/>
      <c r="AN114" s="124"/>
      <c r="AO114" s="124"/>
      <c r="AP114" s="115"/>
      <c r="AQ114" s="125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</row>
    <row r="115" spans="1:121" ht="12.75" x14ac:dyDescent="0.2">
      <c r="A115" s="194">
        <f t="shared" si="34"/>
        <v>44058</v>
      </c>
      <c r="B115" s="18">
        <f t="shared" ca="1" si="35"/>
        <v>5083620.9349999903</v>
      </c>
      <c r="C115" s="196">
        <f t="shared" si="36"/>
        <v>5000000</v>
      </c>
      <c r="D115" s="195">
        <f ca="1">IF(A115&lt;$B$1,VLOOKUP(A115,[1]DI!$A$4:$B$15000,2,FALSE),0)</f>
        <v>0</v>
      </c>
      <c r="E115" s="196">
        <f t="shared" ca="1" si="44"/>
        <v>1</v>
      </c>
      <c r="F115" s="196">
        <f ca="1">(TRUNC(PRODUCT($E$12:$E114),16))</f>
        <v>1.00721996798305</v>
      </c>
      <c r="G115" s="196">
        <f t="shared" si="45"/>
        <v>1</v>
      </c>
      <c r="H115" s="196">
        <f t="shared" ca="1" si="46"/>
        <v>1.00721997</v>
      </c>
      <c r="I115" s="195">
        <f t="shared" si="37"/>
        <v>3.2500000000000001E-2</v>
      </c>
      <c r="J115" s="197">
        <f t="shared" si="38"/>
        <v>43955</v>
      </c>
      <c r="K115" s="198">
        <f t="shared" si="39"/>
        <v>73</v>
      </c>
      <c r="L115" s="199">
        <f t="shared" si="40"/>
        <v>74</v>
      </c>
      <c r="M115" s="200">
        <f t="shared" si="29"/>
        <v>1.009436089</v>
      </c>
      <c r="N115" s="200">
        <f t="shared" ca="1" si="30"/>
        <v>1.0167241869999999</v>
      </c>
      <c r="O115" s="199">
        <f t="shared" si="41"/>
        <v>0</v>
      </c>
      <c r="P115" s="196">
        <f t="shared" ca="1" si="31"/>
        <v>83620.934999990001</v>
      </c>
      <c r="Q115" s="201">
        <f t="shared" si="32"/>
        <v>0</v>
      </c>
      <c r="R115" s="196">
        <f t="shared" si="33"/>
        <v>0</v>
      </c>
      <c r="S115" s="202" t="str">
        <f t="shared" si="42"/>
        <v>A+J=</v>
      </c>
      <c r="T115" s="197">
        <f t="shared" si="43"/>
        <v>44301</v>
      </c>
      <c r="U115" s="4"/>
      <c r="V115" s="23"/>
      <c r="W115" s="53"/>
      <c r="X115" s="25"/>
      <c r="Y115" s="26"/>
      <c r="Z115" s="25"/>
      <c r="AA115" s="32"/>
      <c r="AB115" s="34"/>
      <c r="AC115" s="25"/>
      <c r="AD115" s="23"/>
      <c r="AE115" s="28"/>
      <c r="AF115" s="24"/>
      <c r="AG115" s="2"/>
      <c r="AH115" s="13"/>
      <c r="AI115" s="7"/>
      <c r="AJ115" s="2"/>
      <c r="AK115" s="124"/>
      <c r="AL115" s="51"/>
      <c r="AM115" s="51"/>
      <c r="AN115" s="124"/>
      <c r="AO115" s="124"/>
      <c r="AP115" s="115"/>
      <c r="AQ115" s="125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</row>
    <row r="116" spans="1:121" ht="12.75" x14ac:dyDescent="0.2">
      <c r="A116" s="194">
        <f t="shared" si="34"/>
        <v>44059</v>
      </c>
      <c r="B116" s="18">
        <f t="shared" ca="1" si="35"/>
        <v>5083620.9349999903</v>
      </c>
      <c r="C116" s="196">
        <f t="shared" si="36"/>
        <v>5000000</v>
      </c>
      <c r="D116" s="195">
        <f ca="1">IF(A116&lt;$B$1,VLOOKUP(A116,[1]DI!$A$4:$B$15000,2,FALSE),0)</f>
        <v>0</v>
      </c>
      <c r="E116" s="196">
        <f t="shared" ca="1" si="44"/>
        <v>1</v>
      </c>
      <c r="F116" s="196">
        <f ca="1">(TRUNC(PRODUCT($E$12:$E115),16))</f>
        <v>1.00721996798305</v>
      </c>
      <c r="G116" s="196">
        <f t="shared" si="45"/>
        <v>1</v>
      </c>
      <c r="H116" s="196">
        <f t="shared" ca="1" si="46"/>
        <v>1.00721997</v>
      </c>
      <c r="I116" s="195">
        <f t="shared" si="37"/>
        <v>3.2500000000000001E-2</v>
      </c>
      <c r="J116" s="197">
        <f t="shared" si="38"/>
        <v>43955</v>
      </c>
      <c r="K116" s="198">
        <f t="shared" si="39"/>
        <v>73</v>
      </c>
      <c r="L116" s="199">
        <f t="shared" si="40"/>
        <v>74</v>
      </c>
      <c r="M116" s="200">
        <f t="shared" si="29"/>
        <v>1.009436089</v>
      </c>
      <c r="N116" s="200">
        <f t="shared" ca="1" si="30"/>
        <v>1.0167241869999999</v>
      </c>
      <c r="O116" s="199">
        <f t="shared" si="41"/>
        <v>0</v>
      </c>
      <c r="P116" s="196">
        <f t="shared" ca="1" si="31"/>
        <v>83620.934999990001</v>
      </c>
      <c r="Q116" s="201">
        <f t="shared" si="32"/>
        <v>0</v>
      </c>
      <c r="R116" s="196">
        <f t="shared" si="33"/>
        <v>0</v>
      </c>
      <c r="S116" s="202" t="str">
        <f t="shared" si="42"/>
        <v>A+J=</v>
      </c>
      <c r="T116" s="197">
        <f t="shared" si="43"/>
        <v>44301</v>
      </c>
      <c r="U116" s="4"/>
      <c r="V116" s="23"/>
      <c r="W116" s="53"/>
      <c r="X116" s="25"/>
      <c r="Y116" s="26"/>
      <c r="Z116" s="25"/>
      <c r="AA116" s="32"/>
      <c r="AB116" s="34"/>
      <c r="AC116" s="25"/>
      <c r="AD116" s="23"/>
      <c r="AE116" s="28"/>
      <c r="AF116" s="24"/>
      <c r="AG116" s="2"/>
      <c r="AH116" s="13"/>
      <c r="AI116" s="7"/>
      <c r="AJ116" s="2"/>
      <c r="AK116" s="124"/>
      <c r="AL116" s="51"/>
      <c r="AM116" s="51"/>
      <c r="AN116" s="124"/>
      <c r="AO116" s="124"/>
      <c r="AP116" s="115"/>
      <c r="AQ116" s="125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</row>
    <row r="117" spans="1:121" ht="12.75" x14ac:dyDescent="0.2">
      <c r="A117" s="194">
        <f t="shared" si="34"/>
        <v>44060</v>
      </c>
      <c r="B117" s="18">
        <f t="shared" ca="1" si="35"/>
        <v>5083620.9349999903</v>
      </c>
      <c r="C117" s="196">
        <f t="shared" si="36"/>
        <v>5000000</v>
      </c>
      <c r="D117" s="195">
        <f ca="1">IF(A117&lt;$B$1,VLOOKUP(A117,[1]DI!$A$4:$B$15000,2,FALSE),0)</f>
        <v>1.9000000000000006E-2</v>
      </c>
      <c r="E117" s="196">
        <f t="shared" ca="1" si="44"/>
        <v>1.0000746899999999</v>
      </c>
      <c r="F117" s="196">
        <f ca="1">(TRUNC(PRODUCT($E$12:$E116),16))</f>
        <v>1.00721996798305</v>
      </c>
      <c r="G117" s="196">
        <f t="shared" si="45"/>
        <v>1</v>
      </c>
      <c r="H117" s="196">
        <f t="shared" ca="1" si="46"/>
        <v>1.00721997</v>
      </c>
      <c r="I117" s="195">
        <f t="shared" si="37"/>
        <v>3.2500000000000001E-2</v>
      </c>
      <c r="J117" s="197">
        <f t="shared" si="38"/>
        <v>43955</v>
      </c>
      <c r="K117" s="198">
        <f t="shared" si="39"/>
        <v>74</v>
      </c>
      <c r="L117" s="199">
        <f t="shared" si="40"/>
        <v>74</v>
      </c>
      <c r="M117" s="200">
        <f t="shared" si="29"/>
        <v>1.009436089</v>
      </c>
      <c r="N117" s="200">
        <f t="shared" ca="1" si="30"/>
        <v>1.0167241869999999</v>
      </c>
      <c r="O117" s="199">
        <f t="shared" si="41"/>
        <v>0</v>
      </c>
      <c r="P117" s="196">
        <f t="shared" ca="1" si="31"/>
        <v>83620.934999990001</v>
      </c>
      <c r="Q117" s="201">
        <f t="shared" si="32"/>
        <v>0</v>
      </c>
      <c r="R117" s="196">
        <f t="shared" si="33"/>
        <v>0</v>
      </c>
      <c r="S117" s="202" t="str">
        <f t="shared" si="42"/>
        <v>A+J=</v>
      </c>
      <c r="T117" s="197">
        <f t="shared" si="43"/>
        <v>44301</v>
      </c>
      <c r="U117" s="4"/>
      <c r="V117" s="23"/>
      <c r="W117" s="53"/>
      <c r="X117" s="25"/>
      <c r="Y117" s="26"/>
      <c r="Z117" s="25"/>
      <c r="AA117" s="32"/>
      <c r="AB117" s="34"/>
      <c r="AC117" s="25"/>
      <c r="AD117" s="23"/>
      <c r="AE117" s="28"/>
      <c r="AF117" s="24"/>
      <c r="AG117" s="2"/>
      <c r="AH117" s="13"/>
      <c r="AI117" s="7"/>
      <c r="AJ117" s="2"/>
      <c r="AK117" s="124"/>
      <c r="AL117" s="51"/>
      <c r="AM117" s="51"/>
      <c r="AN117" s="124"/>
      <c r="AO117" s="124"/>
      <c r="AP117" s="115"/>
      <c r="AQ117" s="125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</row>
    <row r="118" spans="1:121" ht="12.75" x14ac:dyDescent="0.2">
      <c r="A118" s="194">
        <f t="shared" si="34"/>
        <v>44061</v>
      </c>
      <c r="B118" s="18">
        <f t="shared" ca="1" si="35"/>
        <v>5084645.92</v>
      </c>
      <c r="C118" s="196">
        <f t="shared" si="36"/>
        <v>5000000</v>
      </c>
      <c r="D118" s="195">
        <f ca="1">IF(A118&lt;$B$1,VLOOKUP(A118,[1]DI!$A$4:$B$15000,2,FALSE),0)</f>
        <v>1.9000000000000006E-2</v>
      </c>
      <c r="E118" s="196">
        <f t="shared" ca="1" si="44"/>
        <v>1.0000746899999999</v>
      </c>
      <c r="F118" s="196">
        <f ca="1">(TRUNC(PRODUCT($E$12:$E117),16))</f>
        <v>1.00729519724246</v>
      </c>
      <c r="G118" s="196">
        <f t="shared" si="45"/>
        <v>1</v>
      </c>
      <c r="H118" s="196">
        <f t="shared" ca="1" si="46"/>
        <v>1.0072951999999999</v>
      </c>
      <c r="I118" s="195">
        <f t="shared" si="37"/>
        <v>3.2500000000000001E-2</v>
      </c>
      <c r="J118" s="197">
        <f t="shared" si="38"/>
        <v>43955</v>
      </c>
      <c r="K118" s="198">
        <f t="shared" si="39"/>
        <v>75</v>
      </c>
      <c r="L118" s="199">
        <f t="shared" si="40"/>
        <v>75</v>
      </c>
      <c r="M118" s="200">
        <f t="shared" si="29"/>
        <v>1.009564211</v>
      </c>
      <c r="N118" s="200">
        <f t="shared" ca="1" si="30"/>
        <v>1.0169291840000001</v>
      </c>
      <c r="O118" s="199">
        <f t="shared" si="41"/>
        <v>0</v>
      </c>
      <c r="P118" s="196">
        <f t="shared" ca="1" si="31"/>
        <v>84645.92</v>
      </c>
      <c r="Q118" s="201">
        <f t="shared" si="32"/>
        <v>0</v>
      </c>
      <c r="R118" s="196">
        <f t="shared" si="33"/>
        <v>0</v>
      </c>
      <c r="S118" s="202" t="str">
        <f t="shared" si="42"/>
        <v>A+J=</v>
      </c>
      <c r="T118" s="197">
        <f t="shared" si="43"/>
        <v>44301</v>
      </c>
      <c r="U118" s="4"/>
      <c r="V118" s="23"/>
      <c r="W118" s="53"/>
      <c r="X118" s="25"/>
      <c r="Y118" s="26"/>
      <c r="Z118" s="25"/>
      <c r="AA118" s="32"/>
      <c r="AB118" s="34"/>
      <c r="AC118" s="25"/>
      <c r="AD118" s="23"/>
      <c r="AE118" s="28"/>
      <c r="AF118" s="24"/>
      <c r="AG118" s="2"/>
      <c r="AH118" s="13"/>
      <c r="AI118" s="7"/>
      <c r="AJ118" s="2"/>
      <c r="AK118" s="124"/>
      <c r="AL118" s="51"/>
      <c r="AM118" s="51"/>
      <c r="AN118" s="124"/>
      <c r="AO118" s="124"/>
      <c r="AP118" s="115"/>
      <c r="AQ118" s="125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</row>
    <row r="119" spans="1:121" ht="12.75" x14ac:dyDescent="0.2">
      <c r="A119" s="194">
        <f t="shared" si="34"/>
        <v>44062</v>
      </c>
      <c r="B119" s="18">
        <f t="shared" ca="1" si="35"/>
        <v>5085671.0849999897</v>
      </c>
      <c r="C119" s="196">
        <f t="shared" si="36"/>
        <v>5000000</v>
      </c>
      <c r="D119" s="195">
        <f ca="1">IF(A119&lt;$B$1,VLOOKUP(A119,[1]DI!$A$4:$B$15000,2,FALSE),0)</f>
        <v>1.9000000000000006E-2</v>
      </c>
      <c r="E119" s="196">
        <f t="shared" ca="1" si="44"/>
        <v>1.0000746899999999</v>
      </c>
      <c r="F119" s="196">
        <f ca="1">(TRUNC(PRODUCT($E$12:$E118),16))</f>
        <v>1.00737043212074</v>
      </c>
      <c r="G119" s="196">
        <f t="shared" si="45"/>
        <v>1</v>
      </c>
      <c r="H119" s="196">
        <f t="shared" ca="1" si="46"/>
        <v>1.0073704299999999</v>
      </c>
      <c r="I119" s="195">
        <f t="shared" si="37"/>
        <v>3.2500000000000001E-2</v>
      </c>
      <c r="J119" s="197">
        <f t="shared" si="38"/>
        <v>43955</v>
      </c>
      <c r="K119" s="198">
        <f t="shared" si="39"/>
        <v>76</v>
      </c>
      <c r="L119" s="199">
        <f t="shared" si="40"/>
        <v>76</v>
      </c>
      <c r="M119" s="200">
        <f t="shared" si="29"/>
        <v>1.0096923499999999</v>
      </c>
      <c r="N119" s="200">
        <f t="shared" ca="1" si="30"/>
        <v>1.017134217</v>
      </c>
      <c r="O119" s="199">
        <f t="shared" si="41"/>
        <v>0</v>
      </c>
      <c r="P119" s="196">
        <f t="shared" ca="1" si="31"/>
        <v>85671.084999989995</v>
      </c>
      <c r="Q119" s="201">
        <f t="shared" si="32"/>
        <v>0</v>
      </c>
      <c r="R119" s="196">
        <f t="shared" si="33"/>
        <v>0</v>
      </c>
      <c r="S119" s="202" t="str">
        <f t="shared" si="42"/>
        <v>A+J=</v>
      </c>
      <c r="T119" s="197">
        <f t="shared" si="43"/>
        <v>44301</v>
      </c>
      <c r="U119" s="4"/>
      <c r="V119" s="23"/>
      <c r="W119" s="53"/>
      <c r="X119" s="25"/>
      <c r="Y119" s="26"/>
      <c r="Z119" s="25"/>
      <c r="AA119" s="32"/>
      <c r="AB119" s="34"/>
      <c r="AC119" s="25"/>
      <c r="AD119" s="23"/>
      <c r="AE119" s="28"/>
      <c r="AF119" s="24"/>
      <c r="AG119" s="2"/>
      <c r="AH119" s="13"/>
      <c r="AI119" s="7"/>
      <c r="AJ119" s="2"/>
      <c r="AK119" s="124"/>
      <c r="AL119" s="51"/>
      <c r="AM119" s="51"/>
      <c r="AN119" s="124"/>
      <c r="AO119" s="124"/>
      <c r="AP119" s="115"/>
      <c r="AQ119" s="125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</row>
    <row r="120" spans="1:121" ht="12.75" x14ac:dyDescent="0.2">
      <c r="A120" s="194">
        <f t="shared" si="34"/>
        <v>44063</v>
      </c>
      <c r="B120" s="18">
        <f t="shared" ca="1" si="35"/>
        <v>5086696.4749999903</v>
      </c>
      <c r="C120" s="196">
        <f t="shared" si="36"/>
        <v>5000000</v>
      </c>
      <c r="D120" s="195">
        <f ca="1">IF(A120&lt;$B$1,VLOOKUP(A120,[1]DI!$A$4:$B$15000,2,FALSE),0)</f>
        <v>1.9000000000000006E-2</v>
      </c>
      <c r="E120" s="196">
        <f t="shared" ca="1" si="44"/>
        <v>1.0000746899999999</v>
      </c>
      <c r="F120" s="196">
        <f ca="1">(TRUNC(PRODUCT($E$12:$E119),16))</f>
        <v>1.0074456726183201</v>
      </c>
      <c r="G120" s="196">
        <f t="shared" si="45"/>
        <v>1</v>
      </c>
      <c r="H120" s="196">
        <f t="shared" ca="1" si="46"/>
        <v>1.0074456700000001</v>
      </c>
      <c r="I120" s="195">
        <f t="shared" si="37"/>
        <v>3.2500000000000001E-2</v>
      </c>
      <c r="J120" s="197">
        <f t="shared" si="38"/>
        <v>43955</v>
      </c>
      <c r="K120" s="198">
        <f t="shared" si="39"/>
        <v>77</v>
      </c>
      <c r="L120" s="199">
        <f t="shared" si="40"/>
        <v>77</v>
      </c>
      <c r="M120" s="200">
        <f t="shared" si="29"/>
        <v>1.009820505</v>
      </c>
      <c r="N120" s="200">
        <f t="shared" ca="1" si="30"/>
        <v>1.017339295</v>
      </c>
      <c r="O120" s="199">
        <f t="shared" si="41"/>
        <v>0</v>
      </c>
      <c r="P120" s="196">
        <f t="shared" ca="1" si="31"/>
        <v>86696.474999989994</v>
      </c>
      <c r="Q120" s="201">
        <f t="shared" si="32"/>
        <v>0</v>
      </c>
      <c r="R120" s="196">
        <f t="shared" si="33"/>
        <v>0</v>
      </c>
      <c r="S120" s="202" t="str">
        <f t="shared" si="42"/>
        <v>A+J=</v>
      </c>
      <c r="T120" s="197">
        <f t="shared" si="43"/>
        <v>44301</v>
      </c>
      <c r="U120" s="4"/>
      <c r="V120" s="23"/>
      <c r="W120" s="53"/>
      <c r="X120" s="25"/>
      <c r="Y120" s="26"/>
      <c r="Z120" s="25"/>
      <c r="AA120" s="32"/>
      <c r="AB120" s="34"/>
      <c r="AC120" s="25"/>
      <c r="AD120" s="23"/>
      <c r="AE120" s="28"/>
      <c r="AF120" s="24"/>
      <c r="AG120" s="2"/>
      <c r="AH120" s="13"/>
      <c r="AI120" s="7"/>
      <c r="AJ120" s="2"/>
      <c r="AK120" s="124"/>
      <c r="AL120" s="51"/>
      <c r="AM120" s="51"/>
      <c r="AN120" s="124"/>
      <c r="AO120" s="124"/>
      <c r="AP120" s="115"/>
      <c r="AQ120" s="125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</row>
    <row r="121" spans="1:121" ht="12.75" x14ac:dyDescent="0.2">
      <c r="A121" s="194">
        <f t="shared" si="34"/>
        <v>44064</v>
      </c>
      <c r="B121" s="18">
        <f t="shared" ca="1" si="35"/>
        <v>5087722.0949999997</v>
      </c>
      <c r="C121" s="196">
        <f t="shared" si="36"/>
        <v>5000000</v>
      </c>
      <c r="D121" s="195">
        <f ca="1">IF(A121&lt;$B$1,VLOOKUP(A121,[1]DI!$A$4:$B$15000,2,FALSE),0)</f>
        <v>1.9000000000000006E-2</v>
      </c>
      <c r="E121" s="196">
        <f t="shared" ca="1" si="44"/>
        <v>1.0000746899999999</v>
      </c>
      <c r="F121" s="196">
        <f ca="1">(TRUNC(PRODUCT($E$12:$E120),16))</f>
        <v>1.0075209187356</v>
      </c>
      <c r="G121" s="196">
        <f t="shared" si="45"/>
        <v>1</v>
      </c>
      <c r="H121" s="196">
        <f t="shared" ca="1" si="46"/>
        <v>1.0075209199999999</v>
      </c>
      <c r="I121" s="195">
        <f t="shared" si="37"/>
        <v>3.2500000000000001E-2</v>
      </c>
      <c r="J121" s="197">
        <f t="shared" si="38"/>
        <v>43955</v>
      </c>
      <c r="K121" s="198">
        <f t="shared" si="39"/>
        <v>78</v>
      </c>
      <c r="L121" s="199">
        <f t="shared" si="40"/>
        <v>78</v>
      </c>
      <c r="M121" s="200">
        <f t="shared" si="29"/>
        <v>1.009948676</v>
      </c>
      <c r="N121" s="200">
        <f t="shared" ca="1" si="30"/>
        <v>1.017544419</v>
      </c>
      <c r="O121" s="199">
        <f t="shared" si="41"/>
        <v>0</v>
      </c>
      <c r="P121" s="196">
        <f t="shared" ca="1" si="31"/>
        <v>87722.095000000001</v>
      </c>
      <c r="Q121" s="201">
        <f t="shared" si="32"/>
        <v>0</v>
      </c>
      <c r="R121" s="196">
        <f t="shared" si="33"/>
        <v>0</v>
      </c>
      <c r="S121" s="202" t="str">
        <f t="shared" si="42"/>
        <v>A+J=</v>
      </c>
      <c r="T121" s="197">
        <f t="shared" si="43"/>
        <v>44301</v>
      </c>
      <c r="U121" s="4"/>
      <c r="V121" s="23"/>
      <c r="W121" s="53"/>
      <c r="X121" s="25"/>
      <c r="Y121" s="26"/>
      <c r="Z121" s="25"/>
      <c r="AA121" s="32"/>
      <c r="AB121" s="34"/>
      <c r="AC121" s="25"/>
      <c r="AD121" s="23"/>
      <c r="AE121" s="28"/>
      <c r="AF121" s="24"/>
      <c r="AG121" s="2"/>
      <c r="AH121" s="13"/>
      <c r="AI121" s="7"/>
      <c r="AJ121" s="2"/>
      <c r="AK121" s="124"/>
      <c r="AL121" s="51"/>
      <c r="AM121" s="51"/>
      <c r="AN121" s="124"/>
      <c r="AO121" s="124"/>
      <c r="AP121" s="115"/>
      <c r="AQ121" s="125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</row>
    <row r="122" spans="1:121" ht="12.75" x14ac:dyDescent="0.2">
      <c r="A122" s="194">
        <f t="shared" si="34"/>
        <v>44065</v>
      </c>
      <c r="B122" s="18">
        <f t="shared" ca="1" si="35"/>
        <v>5088747.9000000004</v>
      </c>
      <c r="C122" s="196">
        <f t="shared" si="36"/>
        <v>5000000</v>
      </c>
      <c r="D122" s="195">
        <f ca="1">IF(A122&lt;$B$1,VLOOKUP(A122,[1]DI!$A$4:$B$15000,2,FALSE),0)</f>
        <v>0</v>
      </c>
      <c r="E122" s="196">
        <f t="shared" ca="1" si="44"/>
        <v>1</v>
      </c>
      <c r="F122" s="196">
        <f ca="1">(TRUNC(PRODUCT($E$12:$E121),16))</f>
        <v>1.0075961704730201</v>
      </c>
      <c r="G122" s="196">
        <f t="shared" si="45"/>
        <v>1</v>
      </c>
      <c r="H122" s="196">
        <f t="shared" ca="1" si="46"/>
        <v>1.00759617</v>
      </c>
      <c r="I122" s="195">
        <f t="shared" si="37"/>
        <v>3.2500000000000001E-2</v>
      </c>
      <c r="J122" s="197">
        <f t="shared" si="38"/>
        <v>43955</v>
      </c>
      <c r="K122" s="198">
        <f t="shared" si="39"/>
        <v>78</v>
      </c>
      <c r="L122" s="199">
        <f t="shared" si="40"/>
        <v>79</v>
      </c>
      <c r="M122" s="200">
        <f t="shared" si="29"/>
        <v>1.010076864</v>
      </c>
      <c r="N122" s="200">
        <f t="shared" ca="1" si="30"/>
        <v>1.01774958</v>
      </c>
      <c r="O122" s="199">
        <f t="shared" si="41"/>
        <v>0</v>
      </c>
      <c r="P122" s="196">
        <f t="shared" ca="1" si="31"/>
        <v>88747.9</v>
      </c>
      <c r="Q122" s="201">
        <f t="shared" si="32"/>
        <v>0</v>
      </c>
      <c r="R122" s="196">
        <f t="shared" si="33"/>
        <v>0</v>
      </c>
      <c r="S122" s="202" t="str">
        <f t="shared" si="42"/>
        <v>A+J=</v>
      </c>
      <c r="T122" s="197">
        <f t="shared" si="43"/>
        <v>44301</v>
      </c>
      <c r="U122" s="4"/>
      <c r="V122" s="23"/>
      <c r="W122" s="53"/>
      <c r="X122" s="25"/>
      <c r="Y122" s="26"/>
      <c r="Z122" s="25"/>
      <c r="AA122" s="32"/>
      <c r="AB122" s="34"/>
      <c r="AC122" s="25"/>
      <c r="AD122" s="23"/>
      <c r="AE122" s="28"/>
      <c r="AF122" s="24"/>
      <c r="AG122" s="2"/>
      <c r="AH122" s="13"/>
      <c r="AI122" s="7"/>
      <c r="AJ122" s="2"/>
      <c r="AK122" s="124"/>
      <c r="AL122" s="51"/>
      <c r="AM122" s="51"/>
      <c r="AN122" s="124"/>
      <c r="AO122" s="124"/>
      <c r="AP122" s="115"/>
      <c r="AQ122" s="125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</row>
    <row r="123" spans="1:121" ht="12.75" x14ac:dyDescent="0.2">
      <c r="A123" s="194">
        <f t="shared" si="34"/>
        <v>44066</v>
      </c>
      <c r="B123" s="18">
        <f t="shared" ca="1" si="35"/>
        <v>5088747.9000000004</v>
      </c>
      <c r="C123" s="196">
        <f t="shared" si="36"/>
        <v>5000000</v>
      </c>
      <c r="D123" s="195">
        <f ca="1">IF(A123&lt;$B$1,VLOOKUP(A123,[1]DI!$A$4:$B$15000,2,FALSE),0)</f>
        <v>0</v>
      </c>
      <c r="E123" s="196">
        <f t="shared" ca="1" si="44"/>
        <v>1</v>
      </c>
      <c r="F123" s="196">
        <f ca="1">(TRUNC(PRODUCT($E$12:$E122),16))</f>
        <v>1.0075961704730201</v>
      </c>
      <c r="G123" s="196">
        <f t="shared" si="45"/>
        <v>1</v>
      </c>
      <c r="H123" s="196">
        <f t="shared" ca="1" si="46"/>
        <v>1.00759617</v>
      </c>
      <c r="I123" s="195">
        <f t="shared" si="37"/>
        <v>3.2500000000000001E-2</v>
      </c>
      <c r="J123" s="197">
        <f t="shared" si="38"/>
        <v>43955</v>
      </c>
      <c r="K123" s="198">
        <f t="shared" si="39"/>
        <v>78</v>
      </c>
      <c r="L123" s="199">
        <f t="shared" si="40"/>
        <v>79</v>
      </c>
      <c r="M123" s="200">
        <f t="shared" si="29"/>
        <v>1.010076864</v>
      </c>
      <c r="N123" s="200">
        <f t="shared" ca="1" si="30"/>
        <v>1.01774958</v>
      </c>
      <c r="O123" s="199">
        <f t="shared" si="41"/>
        <v>0</v>
      </c>
      <c r="P123" s="196">
        <f t="shared" ca="1" si="31"/>
        <v>88747.9</v>
      </c>
      <c r="Q123" s="201">
        <f t="shared" si="32"/>
        <v>0</v>
      </c>
      <c r="R123" s="196">
        <f t="shared" si="33"/>
        <v>0</v>
      </c>
      <c r="S123" s="202" t="str">
        <f t="shared" si="42"/>
        <v>A+J=</v>
      </c>
      <c r="T123" s="197">
        <f t="shared" si="43"/>
        <v>44301</v>
      </c>
      <c r="U123" s="4"/>
      <c r="V123" s="23"/>
      <c r="W123" s="53"/>
      <c r="X123" s="25"/>
      <c r="Y123" s="26"/>
      <c r="Z123" s="25"/>
      <c r="AA123" s="32"/>
      <c r="AB123" s="34"/>
      <c r="AC123" s="25"/>
      <c r="AD123" s="23"/>
      <c r="AE123" s="28"/>
      <c r="AF123" s="24"/>
      <c r="AG123" s="2"/>
      <c r="AH123" s="13"/>
      <c r="AI123" s="7"/>
      <c r="AJ123" s="2"/>
      <c r="AK123" s="124"/>
      <c r="AL123" s="51"/>
      <c r="AM123" s="51"/>
      <c r="AN123" s="124"/>
      <c r="AO123" s="124"/>
      <c r="AP123" s="115"/>
      <c r="AQ123" s="125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</row>
    <row r="124" spans="1:121" ht="12.75" x14ac:dyDescent="0.2">
      <c r="A124" s="194">
        <f t="shared" si="34"/>
        <v>44067</v>
      </c>
      <c r="B124" s="18">
        <f t="shared" ca="1" si="35"/>
        <v>5088747.9000000004</v>
      </c>
      <c r="C124" s="196">
        <f t="shared" si="36"/>
        <v>5000000</v>
      </c>
      <c r="D124" s="195">
        <f ca="1">IF(A124&lt;$B$1,VLOOKUP(A124,[1]DI!$A$4:$B$15000,2,FALSE),0)</f>
        <v>1.9000000000000006E-2</v>
      </c>
      <c r="E124" s="196">
        <f t="shared" ca="1" si="44"/>
        <v>1.0000746899999999</v>
      </c>
      <c r="F124" s="196">
        <f ca="1">(TRUNC(PRODUCT($E$12:$E123),16))</f>
        <v>1.0075961704730201</v>
      </c>
      <c r="G124" s="196">
        <f t="shared" si="45"/>
        <v>1</v>
      </c>
      <c r="H124" s="196">
        <f t="shared" ca="1" si="46"/>
        <v>1.00759617</v>
      </c>
      <c r="I124" s="195">
        <f t="shared" si="37"/>
        <v>3.2500000000000001E-2</v>
      </c>
      <c r="J124" s="197">
        <f t="shared" si="38"/>
        <v>43955</v>
      </c>
      <c r="K124" s="198">
        <f t="shared" si="39"/>
        <v>79</v>
      </c>
      <c r="L124" s="199">
        <f t="shared" si="40"/>
        <v>79</v>
      </c>
      <c r="M124" s="200">
        <f t="shared" si="29"/>
        <v>1.010076864</v>
      </c>
      <c r="N124" s="200">
        <f t="shared" ca="1" si="30"/>
        <v>1.01774958</v>
      </c>
      <c r="O124" s="199">
        <f t="shared" si="41"/>
        <v>0</v>
      </c>
      <c r="P124" s="196">
        <f t="shared" ca="1" si="31"/>
        <v>88747.9</v>
      </c>
      <c r="Q124" s="201">
        <f t="shared" si="32"/>
        <v>0</v>
      </c>
      <c r="R124" s="196">
        <f t="shared" si="33"/>
        <v>0</v>
      </c>
      <c r="S124" s="202" t="str">
        <f t="shared" si="42"/>
        <v>A+J=</v>
      </c>
      <c r="T124" s="197">
        <f t="shared" si="43"/>
        <v>44301</v>
      </c>
      <c r="U124" s="4"/>
      <c r="V124" s="23"/>
      <c r="W124" s="53"/>
      <c r="X124" s="25"/>
      <c r="Y124" s="26"/>
      <c r="Z124" s="25"/>
      <c r="AA124" s="32"/>
      <c r="AB124" s="34"/>
      <c r="AC124" s="25"/>
      <c r="AD124" s="23"/>
      <c r="AE124" s="28"/>
      <c r="AF124" s="24"/>
      <c r="AG124" s="2"/>
      <c r="AH124" s="13"/>
      <c r="AI124" s="7"/>
      <c r="AJ124" s="2"/>
      <c r="AK124" s="124"/>
      <c r="AL124" s="51"/>
      <c r="AM124" s="51"/>
      <c r="AN124" s="124"/>
      <c r="AO124" s="124"/>
      <c r="AP124" s="115"/>
      <c r="AQ124" s="125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</row>
    <row r="125" spans="1:121" ht="12.75" x14ac:dyDescent="0.2">
      <c r="A125" s="194">
        <f t="shared" si="34"/>
        <v>44068</v>
      </c>
      <c r="B125" s="18">
        <f t="shared" ca="1" si="35"/>
        <v>5089773.9249999896</v>
      </c>
      <c r="C125" s="196">
        <f t="shared" si="36"/>
        <v>5000000</v>
      </c>
      <c r="D125" s="195">
        <f ca="1">IF(A125&lt;$B$1,VLOOKUP(A125,[1]DI!$A$4:$B$15000,2,FALSE),0)</f>
        <v>1.9000000000000006E-2</v>
      </c>
      <c r="E125" s="196">
        <f t="shared" ca="1" si="44"/>
        <v>1.0000746899999999</v>
      </c>
      <c r="F125" s="196">
        <f ca="1">(TRUNC(PRODUCT($E$12:$E124),16))</f>
        <v>1.0076714278309999</v>
      </c>
      <c r="G125" s="196">
        <f t="shared" si="45"/>
        <v>1</v>
      </c>
      <c r="H125" s="196">
        <f t="shared" ca="1" si="46"/>
        <v>1.00767143</v>
      </c>
      <c r="I125" s="195">
        <f t="shared" si="37"/>
        <v>3.2500000000000001E-2</v>
      </c>
      <c r="J125" s="197">
        <f t="shared" si="38"/>
        <v>43955</v>
      </c>
      <c r="K125" s="198">
        <f t="shared" si="39"/>
        <v>80</v>
      </c>
      <c r="L125" s="199">
        <f t="shared" si="40"/>
        <v>80</v>
      </c>
      <c r="M125" s="200">
        <f t="shared" si="29"/>
        <v>1.0102050680000001</v>
      </c>
      <c r="N125" s="200">
        <f t="shared" ca="1" si="30"/>
        <v>1.0179547849999999</v>
      </c>
      <c r="O125" s="199">
        <f t="shared" si="41"/>
        <v>0</v>
      </c>
      <c r="P125" s="196">
        <f t="shared" ca="1" si="31"/>
        <v>89773.924999990006</v>
      </c>
      <c r="Q125" s="201">
        <f t="shared" si="32"/>
        <v>0</v>
      </c>
      <c r="R125" s="196">
        <f t="shared" si="33"/>
        <v>0</v>
      </c>
      <c r="S125" s="202" t="str">
        <f t="shared" si="42"/>
        <v>A+J=</v>
      </c>
      <c r="T125" s="197">
        <f t="shared" si="43"/>
        <v>44301</v>
      </c>
      <c r="U125" s="4"/>
      <c r="V125" s="23"/>
      <c r="W125" s="53"/>
      <c r="X125" s="25"/>
      <c r="Y125" s="26"/>
      <c r="Z125" s="25"/>
      <c r="AA125" s="32"/>
      <c r="AB125" s="34"/>
      <c r="AC125" s="25"/>
      <c r="AD125" s="23"/>
      <c r="AE125" s="28"/>
      <c r="AF125" s="24"/>
      <c r="AG125" s="2"/>
      <c r="AH125" s="13"/>
      <c r="AI125" s="7"/>
      <c r="AJ125" s="2"/>
      <c r="AK125" s="124"/>
      <c r="AL125" s="51"/>
      <c r="AM125" s="51"/>
      <c r="AN125" s="124"/>
      <c r="AO125" s="124"/>
      <c r="AP125" s="115"/>
      <c r="AQ125" s="125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</row>
    <row r="126" spans="1:121" ht="12.75" x14ac:dyDescent="0.2">
      <c r="A126" s="194">
        <f t="shared" si="34"/>
        <v>44069</v>
      </c>
      <c r="B126" s="18">
        <f t="shared" ca="1" si="35"/>
        <v>5090800.1349999905</v>
      </c>
      <c r="C126" s="196">
        <f t="shared" si="36"/>
        <v>5000000</v>
      </c>
      <c r="D126" s="195">
        <f ca="1">IF(A126&lt;$B$1,VLOOKUP(A126,[1]DI!$A$4:$B$15000,2,FALSE),0)</f>
        <v>1.9000000000000006E-2</v>
      </c>
      <c r="E126" s="196">
        <f t="shared" ca="1" si="44"/>
        <v>1.0000746899999999</v>
      </c>
      <c r="F126" s="196">
        <f ca="1">(TRUNC(PRODUCT($E$12:$E125),16))</f>
        <v>1.0077466908099399</v>
      </c>
      <c r="G126" s="196">
        <f t="shared" si="45"/>
        <v>1</v>
      </c>
      <c r="H126" s="196">
        <f t="shared" ca="1" si="46"/>
        <v>1.0077466900000001</v>
      </c>
      <c r="I126" s="195">
        <f t="shared" si="37"/>
        <v>3.2500000000000001E-2</v>
      </c>
      <c r="J126" s="197">
        <f t="shared" si="38"/>
        <v>43955</v>
      </c>
      <c r="K126" s="198">
        <f t="shared" si="39"/>
        <v>81</v>
      </c>
      <c r="L126" s="199">
        <f t="shared" si="40"/>
        <v>81</v>
      </c>
      <c r="M126" s="200">
        <f t="shared" si="29"/>
        <v>1.010333288</v>
      </c>
      <c r="N126" s="200">
        <f t="shared" ca="1" si="30"/>
        <v>1.018160027</v>
      </c>
      <c r="O126" s="199">
        <f t="shared" si="41"/>
        <v>0</v>
      </c>
      <c r="P126" s="196">
        <f t="shared" ca="1" si="31"/>
        <v>90800.134999989998</v>
      </c>
      <c r="Q126" s="201">
        <f t="shared" si="32"/>
        <v>0</v>
      </c>
      <c r="R126" s="196">
        <f t="shared" si="33"/>
        <v>0</v>
      </c>
      <c r="S126" s="202" t="str">
        <f t="shared" si="42"/>
        <v>A+J=</v>
      </c>
      <c r="T126" s="197">
        <f t="shared" si="43"/>
        <v>44301</v>
      </c>
      <c r="U126" s="4"/>
      <c r="V126" s="23"/>
      <c r="W126" s="53"/>
      <c r="X126" s="25"/>
      <c r="Y126" s="26"/>
      <c r="Z126" s="25"/>
      <c r="AA126" s="32"/>
      <c r="AB126" s="34"/>
      <c r="AC126" s="25"/>
      <c r="AD126" s="23"/>
      <c r="AE126" s="28"/>
      <c r="AF126" s="24"/>
      <c r="AG126" s="2"/>
      <c r="AH126" s="13"/>
      <c r="AI126" s="7"/>
      <c r="AJ126" s="2"/>
      <c r="AK126" s="124"/>
      <c r="AL126" s="51"/>
      <c r="AM126" s="51"/>
      <c r="AN126" s="124"/>
      <c r="AO126" s="124"/>
      <c r="AP126" s="115"/>
      <c r="AQ126" s="125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</row>
    <row r="127" spans="1:121" ht="12.75" x14ac:dyDescent="0.2">
      <c r="A127" s="194">
        <f t="shared" si="34"/>
        <v>44070</v>
      </c>
      <c r="B127" s="18">
        <f t="shared" ca="1" si="35"/>
        <v>5091826.5750000002</v>
      </c>
      <c r="C127" s="196">
        <f t="shared" si="36"/>
        <v>5000000</v>
      </c>
      <c r="D127" s="195">
        <f ca="1">IF(A127&lt;$B$1,VLOOKUP(A127,[1]DI!$A$4:$B$15000,2,FALSE),0)</f>
        <v>1.9000000000000006E-2</v>
      </c>
      <c r="E127" s="196">
        <f t="shared" ca="1" si="44"/>
        <v>1.0000746899999999</v>
      </c>
      <c r="F127" s="196">
        <f ca="1">(TRUNC(PRODUCT($E$12:$E126),16))</f>
        <v>1.00782195941028</v>
      </c>
      <c r="G127" s="196">
        <f t="shared" si="45"/>
        <v>1</v>
      </c>
      <c r="H127" s="196">
        <f t="shared" ca="1" si="46"/>
        <v>1.00782196</v>
      </c>
      <c r="I127" s="195">
        <f t="shared" si="37"/>
        <v>3.2500000000000001E-2</v>
      </c>
      <c r="J127" s="197">
        <f t="shared" si="38"/>
        <v>43955</v>
      </c>
      <c r="K127" s="198">
        <f t="shared" si="39"/>
        <v>82</v>
      </c>
      <c r="L127" s="199">
        <f t="shared" si="40"/>
        <v>82</v>
      </c>
      <c r="M127" s="200">
        <f t="shared" si="29"/>
        <v>1.010461525</v>
      </c>
      <c r="N127" s="200">
        <f t="shared" ca="1" si="30"/>
        <v>1.018365315</v>
      </c>
      <c r="O127" s="199">
        <f t="shared" si="41"/>
        <v>0</v>
      </c>
      <c r="P127" s="196">
        <f t="shared" ca="1" si="31"/>
        <v>91826.574999999997</v>
      </c>
      <c r="Q127" s="201">
        <f t="shared" si="32"/>
        <v>0</v>
      </c>
      <c r="R127" s="196">
        <f t="shared" si="33"/>
        <v>0</v>
      </c>
      <c r="S127" s="202" t="str">
        <f t="shared" si="42"/>
        <v>A+J=</v>
      </c>
      <c r="T127" s="197">
        <f t="shared" si="43"/>
        <v>44301</v>
      </c>
      <c r="U127" s="4"/>
      <c r="V127" s="23"/>
      <c r="W127" s="53"/>
      <c r="X127" s="25"/>
      <c r="Y127" s="26"/>
      <c r="Z127" s="25"/>
      <c r="AA127" s="32"/>
      <c r="AB127" s="34"/>
      <c r="AC127" s="25"/>
      <c r="AD127" s="23"/>
      <c r="AE127" s="28"/>
      <c r="AF127" s="24"/>
      <c r="AG127" s="2"/>
      <c r="AH127" s="13"/>
      <c r="AI127" s="7"/>
      <c r="AJ127" s="2"/>
      <c r="AK127" s="124"/>
      <c r="AL127" s="51"/>
      <c r="AM127" s="51"/>
      <c r="AN127" s="124"/>
      <c r="AO127" s="124"/>
      <c r="AP127" s="115"/>
      <c r="AQ127" s="125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</row>
    <row r="128" spans="1:121" ht="12.75" x14ac:dyDescent="0.2">
      <c r="A128" s="194">
        <f t="shared" si="34"/>
        <v>44071</v>
      </c>
      <c r="B128" s="18">
        <f t="shared" ca="1" si="35"/>
        <v>5092853.1849999996</v>
      </c>
      <c r="C128" s="196">
        <f t="shared" si="36"/>
        <v>5000000</v>
      </c>
      <c r="D128" s="195">
        <f ca="1">IF(A128&lt;$B$1,VLOOKUP(A128,[1]DI!$A$4:$B$15000,2,FALSE),0)</f>
        <v>1.9000000000000006E-2</v>
      </c>
      <c r="E128" s="196">
        <f t="shared" ca="1" si="44"/>
        <v>1.0000746899999999</v>
      </c>
      <c r="F128" s="196">
        <f ca="1">(TRUNC(PRODUCT($E$12:$E127),16))</f>
        <v>1.0078972336324299</v>
      </c>
      <c r="G128" s="196">
        <f t="shared" si="45"/>
        <v>1</v>
      </c>
      <c r="H128" s="196">
        <f t="shared" ca="1" si="46"/>
        <v>1.00789723</v>
      </c>
      <c r="I128" s="195">
        <f t="shared" si="37"/>
        <v>3.2500000000000001E-2</v>
      </c>
      <c r="J128" s="197">
        <f t="shared" si="38"/>
        <v>43955</v>
      </c>
      <c r="K128" s="198">
        <f t="shared" si="39"/>
        <v>83</v>
      </c>
      <c r="L128" s="199">
        <f t="shared" si="40"/>
        <v>83</v>
      </c>
      <c r="M128" s="200">
        <f t="shared" si="29"/>
        <v>1.0105897770000001</v>
      </c>
      <c r="N128" s="200">
        <f t="shared" ca="1" si="30"/>
        <v>1.0185706370000001</v>
      </c>
      <c r="O128" s="199">
        <f t="shared" si="41"/>
        <v>0</v>
      </c>
      <c r="P128" s="196">
        <f t="shared" ca="1" si="31"/>
        <v>92853.184999999998</v>
      </c>
      <c r="Q128" s="201">
        <f t="shared" si="32"/>
        <v>0</v>
      </c>
      <c r="R128" s="196">
        <f t="shared" si="33"/>
        <v>0</v>
      </c>
      <c r="S128" s="202" t="str">
        <f t="shared" si="42"/>
        <v>A+J=</v>
      </c>
      <c r="T128" s="197">
        <f t="shared" si="43"/>
        <v>44301</v>
      </c>
      <c r="U128" s="4"/>
      <c r="V128" s="23"/>
      <c r="W128" s="53"/>
      <c r="X128" s="25"/>
      <c r="Y128" s="26"/>
      <c r="Z128" s="25"/>
      <c r="AA128" s="32"/>
      <c r="AB128" s="34"/>
      <c r="AC128" s="25"/>
      <c r="AD128" s="23"/>
      <c r="AE128" s="28"/>
      <c r="AF128" s="24"/>
      <c r="AG128" s="2"/>
      <c r="AH128" s="13"/>
      <c r="AI128" s="7"/>
      <c r="AJ128" s="2"/>
      <c r="AK128" s="124"/>
      <c r="AL128" s="51"/>
      <c r="AM128" s="51"/>
      <c r="AN128" s="124"/>
      <c r="AO128" s="124"/>
      <c r="AP128" s="115"/>
      <c r="AQ128" s="125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</row>
    <row r="129" spans="1:121" ht="12.75" x14ac:dyDescent="0.2">
      <c r="A129" s="194">
        <f t="shared" si="34"/>
        <v>44072</v>
      </c>
      <c r="B129" s="18">
        <f t="shared" ca="1" si="35"/>
        <v>5093880.02999999</v>
      </c>
      <c r="C129" s="196">
        <f t="shared" si="36"/>
        <v>5000000</v>
      </c>
      <c r="D129" s="195">
        <f ca="1">IF(A129&lt;$B$1,VLOOKUP(A129,[1]DI!$A$4:$B$15000,2,FALSE),0)</f>
        <v>0</v>
      </c>
      <c r="E129" s="196">
        <f t="shared" ca="1" si="44"/>
        <v>1</v>
      </c>
      <c r="F129" s="196">
        <f ca="1">(TRUNC(PRODUCT($E$12:$E128),16))</f>
        <v>1.0079725134768101</v>
      </c>
      <c r="G129" s="196">
        <f t="shared" si="45"/>
        <v>1</v>
      </c>
      <c r="H129" s="196">
        <f t="shared" ca="1" si="46"/>
        <v>1.0079725100000001</v>
      </c>
      <c r="I129" s="195">
        <f t="shared" si="37"/>
        <v>3.2500000000000001E-2</v>
      </c>
      <c r="J129" s="197">
        <f t="shared" si="38"/>
        <v>43955</v>
      </c>
      <c r="K129" s="198">
        <f t="shared" si="39"/>
        <v>83</v>
      </c>
      <c r="L129" s="199">
        <f t="shared" si="40"/>
        <v>84</v>
      </c>
      <c r="M129" s="200">
        <f t="shared" si="29"/>
        <v>1.010718046</v>
      </c>
      <c r="N129" s="200">
        <f t="shared" ca="1" si="30"/>
        <v>1.018776006</v>
      </c>
      <c r="O129" s="199">
        <f t="shared" si="41"/>
        <v>0</v>
      </c>
      <c r="P129" s="196">
        <f t="shared" ca="1" si="31"/>
        <v>93880.029999990002</v>
      </c>
      <c r="Q129" s="201">
        <f t="shared" si="32"/>
        <v>0</v>
      </c>
      <c r="R129" s="196">
        <f t="shared" si="33"/>
        <v>0</v>
      </c>
      <c r="S129" s="202" t="str">
        <f t="shared" si="42"/>
        <v>A+J=</v>
      </c>
      <c r="T129" s="197">
        <f t="shared" si="43"/>
        <v>44301</v>
      </c>
      <c r="U129" s="4"/>
      <c r="V129" s="23"/>
      <c r="W129" s="53"/>
      <c r="X129" s="25"/>
      <c r="Y129" s="26"/>
      <c r="Z129" s="25"/>
      <c r="AA129" s="32"/>
      <c r="AB129" s="34"/>
      <c r="AC129" s="25"/>
      <c r="AD129" s="23"/>
      <c r="AE129" s="28"/>
      <c r="AF129" s="24"/>
      <c r="AG129" s="2"/>
      <c r="AH129" s="13"/>
      <c r="AI129" s="7"/>
      <c r="AJ129" s="2"/>
      <c r="AK129" s="124"/>
      <c r="AL129" s="51"/>
      <c r="AM129" s="51"/>
      <c r="AN129" s="124"/>
      <c r="AO129" s="124"/>
      <c r="AP129" s="115"/>
      <c r="AQ129" s="125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</row>
    <row r="130" spans="1:121" ht="12.75" x14ac:dyDescent="0.2">
      <c r="A130" s="194">
        <f t="shared" si="34"/>
        <v>44073</v>
      </c>
      <c r="B130" s="18">
        <f t="shared" ca="1" si="35"/>
        <v>5093880.02999999</v>
      </c>
      <c r="C130" s="196">
        <f t="shared" si="36"/>
        <v>5000000</v>
      </c>
      <c r="D130" s="195">
        <f ca="1">IF(A130&lt;$B$1,VLOOKUP(A130,[1]DI!$A$4:$B$15000,2,FALSE),0)</f>
        <v>0</v>
      </c>
      <c r="E130" s="196">
        <f t="shared" ca="1" si="44"/>
        <v>1</v>
      </c>
      <c r="F130" s="196">
        <f ca="1">(TRUNC(PRODUCT($E$12:$E129),16))</f>
        <v>1.0079725134768101</v>
      </c>
      <c r="G130" s="196">
        <f t="shared" si="45"/>
        <v>1</v>
      </c>
      <c r="H130" s="196">
        <f t="shared" ca="1" si="46"/>
        <v>1.0079725100000001</v>
      </c>
      <c r="I130" s="195">
        <f t="shared" si="37"/>
        <v>3.2500000000000001E-2</v>
      </c>
      <c r="J130" s="197">
        <f t="shared" si="38"/>
        <v>43955</v>
      </c>
      <c r="K130" s="198">
        <f t="shared" si="39"/>
        <v>83</v>
      </c>
      <c r="L130" s="199">
        <f t="shared" si="40"/>
        <v>84</v>
      </c>
      <c r="M130" s="200">
        <f t="shared" si="29"/>
        <v>1.010718046</v>
      </c>
      <c r="N130" s="200">
        <f t="shared" ca="1" si="30"/>
        <v>1.018776006</v>
      </c>
      <c r="O130" s="199">
        <f t="shared" si="41"/>
        <v>0</v>
      </c>
      <c r="P130" s="196">
        <f t="shared" ca="1" si="31"/>
        <v>93880.029999990002</v>
      </c>
      <c r="Q130" s="201">
        <f t="shared" si="32"/>
        <v>0</v>
      </c>
      <c r="R130" s="196">
        <f t="shared" si="33"/>
        <v>0</v>
      </c>
      <c r="S130" s="202" t="str">
        <f t="shared" si="42"/>
        <v>A+J=</v>
      </c>
      <c r="T130" s="197">
        <f t="shared" si="43"/>
        <v>44301</v>
      </c>
      <c r="U130" s="4"/>
      <c r="V130" s="23"/>
      <c r="W130" s="53"/>
      <c r="X130" s="25"/>
      <c r="Y130" s="26"/>
      <c r="Z130" s="25"/>
      <c r="AA130" s="32"/>
      <c r="AB130" s="34"/>
      <c r="AC130" s="25"/>
      <c r="AD130" s="23"/>
      <c r="AE130" s="28"/>
      <c r="AF130" s="24"/>
      <c r="AG130" s="2"/>
      <c r="AH130" s="13"/>
      <c r="AI130" s="7"/>
      <c r="AJ130" s="2"/>
      <c r="AK130" s="124"/>
      <c r="AL130" s="51"/>
      <c r="AM130" s="51"/>
      <c r="AN130" s="124"/>
      <c r="AO130" s="124"/>
      <c r="AP130" s="115"/>
      <c r="AQ130" s="125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</row>
    <row r="131" spans="1:121" ht="12.75" x14ac:dyDescent="0.2">
      <c r="A131" s="194">
        <f t="shared" si="34"/>
        <v>44074</v>
      </c>
      <c r="B131" s="18">
        <f t="shared" ca="1" si="35"/>
        <v>5093880.02999999</v>
      </c>
      <c r="C131" s="196">
        <f t="shared" si="36"/>
        <v>5000000</v>
      </c>
      <c r="D131" s="195">
        <f ca="1">IF(A131&lt;$B$1,VLOOKUP(A131,[1]DI!$A$4:$B$15000,2,FALSE),0)</f>
        <v>1.9000000000000006E-2</v>
      </c>
      <c r="E131" s="196">
        <f t="shared" ca="1" si="44"/>
        <v>1.0000746899999999</v>
      </c>
      <c r="F131" s="196">
        <f ca="1">(TRUNC(PRODUCT($E$12:$E130),16))</f>
        <v>1.0079725134768101</v>
      </c>
      <c r="G131" s="196">
        <f t="shared" si="45"/>
        <v>1</v>
      </c>
      <c r="H131" s="196">
        <f t="shared" ca="1" si="46"/>
        <v>1.0079725100000001</v>
      </c>
      <c r="I131" s="195">
        <f t="shared" si="37"/>
        <v>3.2500000000000001E-2</v>
      </c>
      <c r="J131" s="197">
        <f t="shared" si="38"/>
        <v>43955</v>
      </c>
      <c r="K131" s="198">
        <f t="shared" si="39"/>
        <v>84</v>
      </c>
      <c r="L131" s="199">
        <f t="shared" si="40"/>
        <v>84</v>
      </c>
      <c r="M131" s="200">
        <f t="shared" si="29"/>
        <v>1.010718046</v>
      </c>
      <c r="N131" s="200">
        <f t="shared" ca="1" si="30"/>
        <v>1.018776006</v>
      </c>
      <c r="O131" s="199">
        <f t="shared" si="41"/>
        <v>0</v>
      </c>
      <c r="P131" s="196">
        <f t="shared" ca="1" si="31"/>
        <v>93880.029999990002</v>
      </c>
      <c r="Q131" s="201">
        <f t="shared" si="32"/>
        <v>0</v>
      </c>
      <c r="R131" s="196">
        <f t="shared" si="33"/>
        <v>0</v>
      </c>
      <c r="S131" s="202" t="str">
        <f t="shared" si="42"/>
        <v>A+J=</v>
      </c>
      <c r="T131" s="197">
        <f t="shared" si="43"/>
        <v>44301</v>
      </c>
      <c r="U131" s="4"/>
      <c r="V131" s="23"/>
      <c r="W131" s="53"/>
      <c r="X131" s="25"/>
      <c r="Y131" s="26"/>
      <c r="Z131" s="25"/>
      <c r="AA131" s="32"/>
      <c r="AB131" s="34"/>
      <c r="AC131" s="25"/>
      <c r="AD131" s="23"/>
      <c r="AE131" s="28"/>
      <c r="AF131" s="24"/>
      <c r="AG131" s="2"/>
      <c r="AH131" s="13"/>
      <c r="AI131" s="7"/>
      <c r="AJ131" s="2"/>
      <c r="AK131" s="124"/>
      <c r="AL131" s="51"/>
      <c r="AM131" s="51"/>
      <c r="AN131" s="124"/>
      <c r="AO131" s="124"/>
      <c r="AP131" s="115"/>
      <c r="AQ131" s="125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</row>
    <row r="132" spans="1:121" ht="12.75" x14ac:dyDescent="0.2">
      <c r="A132" s="194">
        <f t="shared" si="34"/>
        <v>44075</v>
      </c>
      <c r="B132" s="18">
        <f t="shared" ca="1" si="35"/>
        <v>5094907.1050000004</v>
      </c>
      <c r="C132" s="196">
        <f t="shared" si="36"/>
        <v>5000000</v>
      </c>
      <c r="D132" s="195">
        <f ca="1">IF(A132&lt;$B$1,VLOOKUP(A132,[1]DI!$A$4:$B$15000,2,FALSE),0)</f>
        <v>1.9000000000000006E-2</v>
      </c>
      <c r="E132" s="196">
        <f t="shared" ca="1" si="44"/>
        <v>1.0000746899999999</v>
      </c>
      <c r="F132" s="196">
        <f ca="1">(TRUNC(PRODUCT($E$12:$E131),16))</f>
        <v>1.0080477989438399</v>
      </c>
      <c r="G132" s="196">
        <f t="shared" si="45"/>
        <v>1</v>
      </c>
      <c r="H132" s="196">
        <f t="shared" ca="1" si="46"/>
        <v>1.0080477999999999</v>
      </c>
      <c r="I132" s="195">
        <f t="shared" si="37"/>
        <v>3.2500000000000001E-2</v>
      </c>
      <c r="J132" s="197">
        <f t="shared" si="38"/>
        <v>43955</v>
      </c>
      <c r="K132" s="198">
        <f t="shared" si="39"/>
        <v>85</v>
      </c>
      <c r="L132" s="199">
        <f t="shared" si="40"/>
        <v>85</v>
      </c>
      <c r="M132" s="200">
        <f t="shared" si="29"/>
        <v>1.0108463320000001</v>
      </c>
      <c r="N132" s="200">
        <f t="shared" ca="1" si="30"/>
        <v>1.0189814210000001</v>
      </c>
      <c r="O132" s="199">
        <f t="shared" si="41"/>
        <v>0</v>
      </c>
      <c r="P132" s="196">
        <f t="shared" ca="1" si="31"/>
        <v>94907.104999999996</v>
      </c>
      <c r="Q132" s="201">
        <f t="shared" si="32"/>
        <v>0</v>
      </c>
      <c r="R132" s="196">
        <f t="shared" si="33"/>
        <v>0</v>
      </c>
      <c r="S132" s="202" t="str">
        <f t="shared" si="42"/>
        <v>A+J=</v>
      </c>
      <c r="T132" s="197">
        <f t="shared" si="43"/>
        <v>44301</v>
      </c>
      <c r="U132" s="4"/>
      <c r="V132" s="23"/>
      <c r="W132" s="53"/>
      <c r="X132" s="25"/>
      <c r="Y132" s="26"/>
      <c r="Z132" s="25"/>
      <c r="AA132" s="32"/>
      <c r="AB132" s="34"/>
      <c r="AC132" s="25"/>
      <c r="AD132" s="23"/>
      <c r="AE132" s="28"/>
      <c r="AF132" s="24"/>
      <c r="AG132" s="2"/>
      <c r="AH132" s="13"/>
      <c r="AI132" s="7"/>
      <c r="AJ132" s="2"/>
      <c r="AK132" s="124"/>
      <c r="AL132" s="51"/>
      <c r="AM132" s="51"/>
      <c r="AN132" s="124"/>
      <c r="AO132" s="124"/>
      <c r="AP132" s="115"/>
      <c r="AQ132" s="125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</row>
    <row r="133" spans="1:121" ht="12.75" x14ac:dyDescent="0.2">
      <c r="A133" s="194">
        <f t="shared" si="34"/>
        <v>44076</v>
      </c>
      <c r="B133" s="18">
        <f t="shared" ca="1" si="35"/>
        <v>5095934.3550000004</v>
      </c>
      <c r="C133" s="196">
        <f t="shared" si="36"/>
        <v>5000000</v>
      </c>
      <c r="D133" s="195">
        <f ca="1">IF(A133&lt;$B$1,VLOOKUP(A133,[1]DI!$A$4:$B$15000,2,FALSE),0)</f>
        <v>1.9000000000000006E-2</v>
      </c>
      <c r="E133" s="196">
        <f t="shared" ca="1" si="44"/>
        <v>1.0000746899999999</v>
      </c>
      <c r="F133" s="196">
        <f ca="1">(TRUNC(PRODUCT($E$12:$E132),16))</f>
        <v>1.00812309003394</v>
      </c>
      <c r="G133" s="196">
        <f t="shared" si="45"/>
        <v>1</v>
      </c>
      <c r="H133" s="196">
        <f t="shared" ca="1" si="46"/>
        <v>1.00812309</v>
      </c>
      <c r="I133" s="195">
        <f t="shared" si="37"/>
        <v>3.2500000000000001E-2</v>
      </c>
      <c r="J133" s="197">
        <f t="shared" si="38"/>
        <v>43955</v>
      </c>
      <c r="K133" s="198">
        <f t="shared" si="39"/>
        <v>86</v>
      </c>
      <c r="L133" s="199">
        <f t="shared" si="40"/>
        <v>86</v>
      </c>
      <c r="M133" s="200">
        <f t="shared" si="29"/>
        <v>1.010974633</v>
      </c>
      <c r="N133" s="200">
        <f t="shared" ca="1" si="30"/>
        <v>1.019186871</v>
      </c>
      <c r="O133" s="199">
        <f t="shared" si="41"/>
        <v>0</v>
      </c>
      <c r="P133" s="196">
        <f t="shared" ca="1" si="31"/>
        <v>95934.354999999996</v>
      </c>
      <c r="Q133" s="201">
        <f t="shared" si="32"/>
        <v>0</v>
      </c>
      <c r="R133" s="196">
        <f t="shared" si="33"/>
        <v>0</v>
      </c>
      <c r="S133" s="202" t="str">
        <f t="shared" si="42"/>
        <v>A+J=</v>
      </c>
      <c r="T133" s="197">
        <f t="shared" si="43"/>
        <v>44301</v>
      </c>
      <c r="U133" s="4"/>
      <c r="V133" s="23"/>
      <c r="W133" s="53"/>
      <c r="X133" s="25"/>
      <c r="Y133" s="26"/>
      <c r="Z133" s="25"/>
      <c r="AA133" s="32"/>
      <c r="AB133" s="34"/>
      <c r="AC133" s="25"/>
      <c r="AD133" s="23"/>
      <c r="AE133" s="28"/>
      <c r="AF133" s="24"/>
      <c r="AG133" s="2"/>
      <c r="AH133" s="13"/>
      <c r="AI133" s="7"/>
      <c r="AJ133" s="2"/>
      <c r="AK133" s="124"/>
      <c r="AL133" s="51"/>
      <c r="AM133" s="51"/>
      <c r="AN133" s="124"/>
      <c r="AO133" s="124"/>
      <c r="AP133" s="115"/>
      <c r="AQ133" s="125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</row>
    <row r="134" spans="1:121" ht="12.75" x14ac:dyDescent="0.2">
      <c r="A134" s="194">
        <f t="shared" si="34"/>
        <v>44077</v>
      </c>
      <c r="B134" s="18">
        <f t="shared" ca="1" si="35"/>
        <v>5096961.835</v>
      </c>
      <c r="C134" s="196">
        <f t="shared" si="36"/>
        <v>5000000</v>
      </c>
      <c r="D134" s="195">
        <f ca="1">IF(A134&lt;$B$1,VLOOKUP(A134,[1]DI!$A$4:$B$15000,2,FALSE),0)</f>
        <v>1.9000000000000006E-2</v>
      </c>
      <c r="E134" s="196">
        <f t="shared" ca="1" si="44"/>
        <v>1.0000746899999999</v>
      </c>
      <c r="F134" s="196">
        <f ca="1">(TRUNC(PRODUCT($E$12:$E133),16))</f>
        <v>1.0081983867475399</v>
      </c>
      <c r="G134" s="196">
        <f t="shared" si="45"/>
        <v>1</v>
      </c>
      <c r="H134" s="196">
        <f t="shared" ca="1" si="46"/>
        <v>1.00819839</v>
      </c>
      <c r="I134" s="195">
        <f t="shared" si="37"/>
        <v>3.2500000000000001E-2</v>
      </c>
      <c r="J134" s="197">
        <f t="shared" si="38"/>
        <v>43955</v>
      </c>
      <c r="K134" s="198">
        <f t="shared" si="39"/>
        <v>87</v>
      </c>
      <c r="L134" s="199">
        <f t="shared" si="40"/>
        <v>87</v>
      </c>
      <c r="M134" s="200">
        <f t="shared" si="29"/>
        <v>1.011102951</v>
      </c>
      <c r="N134" s="200">
        <f t="shared" ca="1" si="30"/>
        <v>1.019392367</v>
      </c>
      <c r="O134" s="199">
        <f t="shared" si="41"/>
        <v>0</v>
      </c>
      <c r="P134" s="196">
        <f t="shared" ca="1" si="31"/>
        <v>96961.835000000006</v>
      </c>
      <c r="Q134" s="201">
        <f t="shared" si="32"/>
        <v>0</v>
      </c>
      <c r="R134" s="196">
        <f t="shared" si="33"/>
        <v>0</v>
      </c>
      <c r="S134" s="202" t="str">
        <f t="shared" si="42"/>
        <v>A+J=</v>
      </c>
      <c r="T134" s="197">
        <f t="shared" si="43"/>
        <v>44301</v>
      </c>
      <c r="U134" s="4"/>
      <c r="V134" s="23"/>
      <c r="W134" s="53"/>
      <c r="X134" s="25"/>
      <c r="Y134" s="26"/>
      <c r="Z134" s="25"/>
      <c r="AA134" s="32"/>
      <c r="AB134" s="34"/>
      <c r="AC134" s="25"/>
      <c r="AD134" s="23"/>
      <c r="AE134" s="28"/>
      <c r="AF134" s="24"/>
      <c r="AG134" s="2"/>
      <c r="AH134" s="13"/>
      <c r="AI134" s="7"/>
      <c r="AJ134" s="2"/>
      <c r="AK134" s="124"/>
      <c r="AL134" s="51"/>
      <c r="AM134" s="51"/>
      <c r="AN134" s="124"/>
      <c r="AO134" s="124"/>
      <c r="AP134" s="115"/>
      <c r="AQ134" s="125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</row>
    <row r="135" spans="1:121" ht="12.75" x14ac:dyDescent="0.2">
      <c r="A135" s="194">
        <f t="shared" si="34"/>
        <v>44078</v>
      </c>
      <c r="B135" s="18">
        <f t="shared" ca="1" si="35"/>
        <v>5097989.4950000001</v>
      </c>
      <c r="C135" s="196">
        <f t="shared" si="36"/>
        <v>5000000</v>
      </c>
      <c r="D135" s="195">
        <f ca="1">IF(A135&lt;$B$1,VLOOKUP(A135,[1]DI!$A$4:$B$15000,2,FALSE),0)</f>
        <v>1.9000000000000006E-2</v>
      </c>
      <c r="E135" s="196">
        <f t="shared" ca="1" si="44"/>
        <v>1.0000746899999999</v>
      </c>
      <c r="F135" s="196">
        <f ca="1">(TRUNC(PRODUCT($E$12:$E134),16))</f>
        <v>1.0082736890850399</v>
      </c>
      <c r="G135" s="196">
        <f t="shared" si="45"/>
        <v>1</v>
      </c>
      <c r="H135" s="196">
        <f t="shared" ca="1" si="46"/>
        <v>1.00827369</v>
      </c>
      <c r="I135" s="195">
        <f t="shared" si="37"/>
        <v>3.2500000000000001E-2</v>
      </c>
      <c r="J135" s="197">
        <f t="shared" si="38"/>
        <v>43955</v>
      </c>
      <c r="K135" s="198">
        <f t="shared" si="39"/>
        <v>88</v>
      </c>
      <c r="L135" s="199">
        <f t="shared" si="40"/>
        <v>88</v>
      </c>
      <c r="M135" s="200">
        <f t="shared" si="29"/>
        <v>1.011231285</v>
      </c>
      <c r="N135" s="200">
        <f t="shared" ca="1" si="30"/>
        <v>1.0195978990000001</v>
      </c>
      <c r="O135" s="199">
        <f t="shared" si="41"/>
        <v>0</v>
      </c>
      <c r="P135" s="196">
        <f t="shared" ca="1" si="31"/>
        <v>97989.494999999995</v>
      </c>
      <c r="Q135" s="201">
        <f t="shared" si="32"/>
        <v>0</v>
      </c>
      <c r="R135" s="196">
        <f t="shared" si="33"/>
        <v>0</v>
      </c>
      <c r="S135" s="202" t="str">
        <f t="shared" si="42"/>
        <v>A+J=</v>
      </c>
      <c r="T135" s="197">
        <f t="shared" si="43"/>
        <v>44301</v>
      </c>
      <c r="U135" s="4"/>
      <c r="V135" s="23"/>
      <c r="W135" s="53"/>
      <c r="X135" s="25"/>
      <c r="Y135" s="26"/>
      <c r="Z135" s="25"/>
      <c r="AA135" s="32"/>
      <c r="AB135" s="34"/>
      <c r="AC135" s="25"/>
      <c r="AD135" s="23"/>
      <c r="AE135" s="28"/>
      <c r="AF135" s="24"/>
      <c r="AG135" s="2"/>
      <c r="AH135" s="13"/>
      <c r="AI135" s="7"/>
      <c r="AJ135" s="2"/>
      <c r="AK135" s="124"/>
      <c r="AL135" s="51"/>
      <c r="AM135" s="51"/>
      <c r="AN135" s="124"/>
      <c r="AO135" s="124"/>
      <c r="AP135" s="115"/>
      <c r="AQ135" s="125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</row>
    <row r="136" spans="1:121" ht="12.75" x14ac:dyDescent="0.2">
      <c r="A136" s="194">
        <f t="shared" si="34"/>
        <v>44079</v>
      </c>
      <c r="B136" s="18">
        <f t="shared" ca="1" si="35"/>
        <v>5099017.3899999997</v>
      </c>
      <c r="C136" s="196">
        <f t="shared" si="36"/>
        <v>5000000</v>
      </c>
      <c r="D136" s="195">
        <f ca="1">IF(A136&lt;$B$1,VLOOKUP(A136,[1]DI!$A$4:$B$15000,2,FALSE),0)</f>
        <v>0</v>
      </c>
      <c r="E136" s="196">
        <f t="shared" ca="1" si="44"/>
        <v>1</v>
      </c>
      <c r="F136" s="196">
        <f ca="1">(TRUNC(PRODUCT($E$12:$E135),16))</f>
        <v>1.00834899704688</v>
      </c>
      <c r="G136" s="196">
        <f t="shared" si="45"/>
        <v>1</v>
      </c>
      <c r="H136" s="196">
        <f t="shared" ca="1" si="46"/>
        <v>1.0083489999999999</v>
      </c>
      <c r="I136" s="195">
        <f t="shared" si="37"/>
        <v>3.2500000000000001E-2</v>
      </c>
      <c r="J136" s="197">
        <f t="shared" si="38"/>
        <v>43955</v>
      </c>
      <c r="K136" s="198">
        <f t="shared" si="39"/>
        <v>88</v>
      </c>
      <c r="L136" s="199">
        <f t="shared" si="40"/>
        <v>89</v>
      </c>
      <c r="M136" s="200">
        <f t="shared" si="29"/>
        <v>1.0113596359999999</v>
      </c>
      <c r="N136" s="200">
        <f t="shared" ca="1" si="30"/>
        <v>1.019803478</v>
      </c>
      <c r="O136" s="199">
        <f t="shared" si="41"/>
        <v>0</v>
      </c>
      <c r="P136" s="196">
        <f t="shared" ca="1" si="31"/>
        <v>99017.39</v>
      </c>
      <c r="Q136" s="201">
        <f t="shared" si="32"/>
        <v>0</v>
      </c>
      <c r="R136" s="196">
        <f t="shared" si="33"/>
        <v>0</v>
      </c>
      <c r="S136" s="202" t="str">
        <f t="shared" si="42"/>
        <v>A+J=</v>
      </c>
      <c r="T136" s="197">
        <f t="shared" si="43"/>
        <v>44301</v>
      </c>
      <c r="U136" s="4"/>
      <c r="V136" s="23"/>
      <c r="W136" s="53"/>
      <c r="X136" s="25"/>
      <c r="Y136" s="26"/>
      <c r="Z136" s="25"/>
      <c r="AA136" s="32"/>
      <c r="AB136" s="34"/>
      <c r="AC136" s="25"/>
      <c r="AD136" s="23"/>
      <c r="AE136" s="28"/>
      <c r="AF136" s="24"/>
      <c r="AG136" s="2"/>
      <c r="AH136" s="13"/>
      <c r="AI136" s="7"/>
      <c r="AJ136" s="2"/>
      <c r="AK136" s="124"/>
      <c r="AL136" s="51"/>
      <c r="AM136" s="51"/>
      <c r="AN136" s="124"/>
      <c r="AO136" s="124"/>
      <c r="AP136" s="115"/>
      <c r="AQ136" s="125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</row>
    <row r="137" spans="1:121" ht="12.75" x14ac:dyDescent="0.2">
      <c r="A137" s="194">
        <f t="shared" si="34"/>
        <v>44080</v>
      </c>
      <c r="B137" s="18">
        <f t="shared" ca="1" si="35"/>
        <v>5099017.3899999997</v>
      </c>
      <c r="C137" s="196">
        <f t="shared" si="36"/>
        <v>5000000</v>
      </c>
      <c r="D137" s="195">
        <f ca="1">IF(A137&lt;$B$1,VLOOKUP(A137,[1]DI!$A$4:$B$15000,2,FALSE),0)</f>
        <v>0</v>
      </c>
      <c r="E137" s="196">
        <f t="shared" ca="1" si="44"/>
        <v>1</v>
      </c>
      <c r="F137" s="196">
        <f ca="1">(TRUNC(PRODUCT($E$12:$E136),16))</f>
        <v>1.00834899704688</v>
      </c>
      <c r="G137" s="196">
        <f t="shared" si="45"/>
        <v>1</v>
      </c>
      <c r="H137" s="196">
        <f t="shared" ca="1" si="46"/>
        <v>1.0083489999999999</v>
      </c>
      <c r="I137" s="195">
        <f t="shared" si="37"/>
        <v>3.2500000000000001E-2</v>
      </c>
      <c r="J137" s="197">
        <f t="shared" si="38"/>
        <v>43955</v>
      </c>
      <c r="K137" s="198">
        <f t="shared" si="39"/>
        <v>88</v>
      </c>
      <c r="L137" s="199">
        <f t="shared" si="40"/>
        <v>89</v>
      </c>
      <c r="M137" s="200">
        <f t="shared" si="29"/>
        <v>1.0113596359999999</v>
      </c>
      <c r="N137" s="200">
        <f t="shared" ca="1" si="30"/>
        <v>1.019803478</v>
      </c>
      <c r="O137" s="199">
        <f t="shared" si="41"/>
        <v>0</v>
      </c>
      <c r="P137" s="196">
        <f t="shared" ca="1" si="31"/>
        <v>99017.39</v>
      </c>
      <c r="Q137" s="201">
        <f t="shared" si="32"/>
        <v>0</v>
      </c>
      <c r="R137" s="196">
        <f t="shared" si="33"/>
        <v>0</v>
      </c>
      <c r="S137" s="202" t="str">
        <f t="shared" si="42"/>
        <v>A+J=</v>
      </c>
      <c r="T137" s="197">
        <f t="shared" si="43"/>
        <v>44301</v>
      </c>
      <c r="U137" s="4"/>
      <c r="V137" s="23"/>
      <c r="W137" s="53"/>
      <c r="X137" s="25"/>
      <c r="Y137" s="26"/>
      <c r="Z137" s="25"/>
      <c r="AA137" s="32"/>
      <c r="AB137" s="34"/>
      <c r="AC137" s="25"/>
      <c r="AD137" s="23"/>
      <c r="AE137" s="28"/>
      <c r="AF137" s="24"/>
      <c r="AG137" s="2"/>
      <c r="AH137" s="13"/>
      <c r="AI137" s="7"/>
      <c r="AJ137" s="2"/>
      <c r="AK137" s="124"/>
      <c r="AL137" s="51"/>
      <c r="AM137" s="51"/>
      <c r="AN137" s="124"/>
      <c r="AO137" s="124"/>
      <c r="AP137" s="115"/>
      <c r="AQ137" s="125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</row>
    <row r="138" spans="1:121" ht="12.75" x14ac:dyDescent="0.2">
      <c r="A138" s="194">
        <f t="shared" si="34"/>
        <v>44081</v>
      </c>
      <c r="B138" s="18">
        <f t="shared" ca="1" si="35"/>
        <v>5099017.3899999997</v>
      </c>
      <c r="C138" s="196">
        <f t="shared" si="36"/>
        <v>5000000</v>
      </c>
      <c r="D138" s="195">
        <f ca="1">IF(A138&lt;$B$1,VLOOKUP(A138,[1]DI!$A$4:$B$15000,2,FALSE),0)</f>
        <v>0</v>
      </c>
      <c r="E138" s="196">
        <f t="shared" ca="1" si="44"/>
        <v>1</v>
      </c>
      <c r="F138" s="196">
        <f ca="1">(TRUNC(PRODUCT($E$12:$E137),16))</f>
        <v>1.00834899704688</v>
      </c>
      <c r="G138" s="196">
        <f t="shared" si="45"/>
        <v>1</v>
      </c>
      <c r="H138" s="196">
        <f t="shared" ca="1" si="46"/>
        <v>1.0083489999999999</v>
      </c>
      <c r="I138" s="195">
        <f t="shared" si="37"/>
        <v>3.2500000000000001E-2</v>
      </c>
      <c r="J138" s="197">
        <f t="shared" si="38"/>
        <v>43955</v>
      </c>
      <c r="K138" s="198">
        <f t="shared" si="39"/>
        <v>88</v>
      </c>
      <c r="L138" s="199">
        <f t="shared" si="40"/>
        <v>89</v>
      </c>
      <c r="M138" s="200">
        <f t="shared" si="29"/>
        <v>1.0113596359999999</v>
      </c>
      <c r="N138" s="200">
        <f t="shared" ca="1" si="30"/>
        <v>1.019803478</v>
      </c>
      <c r="O138" s="199">
        <f t="shared" si="41"/>
        <v>0</v>
      </c>
      <c r="P138" s="196">
        <f t="shared" ca="1" si="31"/>
        <v>99017.39</v>
      </c>
      <c r="Q138" s="201">
        <f t="shared" si="32"/>
        <v>0</v>
      </c>
      <c r="R138" s="196">
        <f t="shared" si="33"/>
        <v>0</v>
      </c>
      <c r="S138" s="202" t="str">
        <f t="shared" si="42"/>
        <v>A+J=</v>
      </c>
      <c r="T138" s="197">
        <f t="shared" si="43"/>
        <v>44301</v>
      </c>
      <c r="U138" s="4"/>
      <c r="V138" s="23"/>
      <c r="W138" s="53"/>
      <c r="X138" s="25"/>
      <c r="Y138" s="26"/>
      <c r="Z138" s="25"/>
      <c r="AA138" s="32"/>
      <c r="AB138" s="34"/>
      <c r="AC138" s="25"/>
      <c r="AD138" s="23"/>
      <c r="AE138" s="28"/>
      <c r="AF138" s="24"/>
      <c r="AG138" s="2"/>
      <c r="AH138" s="13"/>
      <c r="AI138" s="7"/>
      <c r="AJ138" s="2"/>
      <c r="AK138" s="124"/>
      <c r="AL138" s="51"/>
      <c r="AM138" s="51"/>
      <c r="AN138" s="124"/>
      <c r="AO138" s="124"/>
      <c r="AP138" s="115"/>
      <c r="AQ138" s="125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</row>
    <row r="139" spans="1:121" ht="12.75" x14ac:dyDescent="0.2">
      <c r="A139" s="194">
        <f t="shared" si="34"/>
        <v>44082</v>
      </c>
      <c r="B139" s="18">
        <f t="shared" ca="1" si="35"/>
        <v>5099017.3899999997</v>
      </c>
      <c r="C139" s="196">
        <f t="shared" si="36"/>
        <v>5000000</v>
      </c>
      <c r="D139" s="195">
        <f ca="1">IF(A139&lt;$B$1,VLOOKUP(A139,[1]DI!$A$4:$B$15000,2,FALSE),0)</f>
        <v>1.9000000000000006E-2</v>
      </c>
      <c r="E139" s="196">
        <f t="shared" ca="1" si="44"/>
        <v>1.0000746899999999</v>
      </c>
      <c r="F139" s="196">
        <f ca="1">(TRUNC(PRODUCT($E$12:$E138),16))</f>
        <v>1.00834899704688</v>
      </c>
      <c r="G139" s="196">
        <f t="shared" si="45"/>
        <v>1</v>
      </c>
      <c r="H139" s="196">
        <f t="shared" ca="1" si="46"/>
        <v>1.0083489999999999</v>
      </c>
      <c r="I139" s="195">
        <f t="shared" si="37"/>
        <v>3.2500000000000001E-2</v>
      </c>
      <c r="J139" s="197">
        <f t="shared" si="38"/>
        <v>43955</v>
      </c>
      <c r="K139" s="198">
        <f t="shared" si="39"/>
        <v>89</v>
      </c>
      <c r="L139" s="199">
        <f t="shared" si="40"/>
        <v>89</v>
      </c>
      <c r="M139" s="200">
        <f t="shared" si="29"/>
        <v>1.0113596359999999</v>
      </c>
      <c r="N139" s="200">
        <f t="shared" ca="1" si="30"/>
        <v>1.019803478</v>
      </c>
      <c r="O139" s="199">
        <f t="shared" si="41"/>
        <v>0</v>
      </c>
      <c r="P139" s="196">
        <f t="shared" ca="1" si="31"/>
        <v>99017.39</v>
      </c>
      <c r="Q139" s="201">
        <f t="shared" si="32"/>
        <v>0</v>
      </c>
      <c r="R139" s="196">
        <f t="shared" si="33"/>
        <v>0</v>
      </c>
      <c r="S139" s="202" t="str">
        <f t="shared" si="42"/>
        <v>A+J=</v>
      </c>
      <c r="T139" s="197">
        <f t="shared" si="43"/>
        <v>44301</v>
      </c>
      <c r="U139" s="4"/>
      <c r="V139" s="23"/>
      <c r="W139" s="53"/>
      <c r="X139" s="25"/>
      <c r="Y139" s="26"/>
      <c r="Z139" s="25"/>
      <c r="AA139" s="32"/>
      <c r="AB139" s="34"/>
      <c r="AC139" s="25"/>
      <c r="AD139" s="23"/>
      <c r="AE139" s="28"/>
      <c r="AF139" s="24"/>
      <c r="AG139" s="2"/>
      <c r="AH139" s="13"/>
      <c r="AI139" s="7"/>
      <c r="AJ139" s="2"/>
      <c r="AK139" s="124"/>
      <c r="AL139" s="51"/>
      <c r="AM139" s="51"/>
      <c r="AN139" s="124"/>
      <c r="AO139" s="124"/>
      <c r="AP139" s="115"/>
      <c r="AQ139" s="125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</row>
    <row r="140" spans="1:121" ht="12.75" x14ac:dyDescent="0.2">
      <c r="A140" s="194">
        <f t="shared" si="34"/>
        <v>44083</v>
      </c>
      <c r="B140" s="18">
        <f t="shared" ca="1" si="35"/>
        <v>5100045.45</v>
      </c>
      <c r="C140" s="196">
        <f t="shared" si="36"/>
        <v>5000000</v>
      </c>
      <c r="D140" s="195">
        <f ca="1">IF(A140&lt;$B$1,VLOOKUP(A140,[1]DI!$A$4:$B$15000,2,FALSE),0)</f>
        <v>1.9000000000000006E-2</v>
      </c>
      <c r="E140" s="196">
        <f t="shared" ca="1" si="44"/>
        <v>1.0000746899999999</v>
      </c>
      <c r="F140" s="196">
        <f ca="1">(TRUNC(PRODUCT($E$12:$E139),16))</f>
        <v>1.00842431063347</v>
      </c>
      <c r="G140" s="196">
        <f t="shared" si="45"/>
        <v>1</v>
      </c>
      <c r="H140" s="196">
        <f t="shared" ca="1" si="46"/>
        <v>1.0084243100000001</v>
      </c>
      <c r="I140" s="195">
        <f t="shared" si="37"/>
        <v>3.2500000000000001E-2</v>
      </c>
      <c r="J140" s="197">
        <f t="shared" si="38"/>
        <v>43955</v>
      </c>
      <c r="K140" s="198">
        <f t="shared" si="39"/>
        <v>90</v>
      </c>
      <c r="L140" s="199">
        <f t="shared" si="40"/>
        <v>90</v>
      </c>
      <c r="M140" s="200">
        <f t="shared" ref="M140:M203" si="47">ROUND((I140+1)^(L140/252),9)</f>
        <v>1.0114880020000001</v>
      </c>
      <c r="N140" s="200">
        <f t="shared" ref="N140:N203" ca="1" si="48">ROUND(H140*M140,9)</f>
        <v>1.0200090900000001</v>
      </c>
      <c r="O140" s="199">
        <f t="shared" si="41"/>
        <v>0</v>
      </c>
      <c r="P140" s="196">
        <f t="shared" ref="P140:P203" ca="1" si="49">TRUNC(((N140-1)*C140),8)</f>
        <v>100045.45</v>
      </c>
      <c r="Q140" s="201">
        <f t="shared" ref="Q140:Q203" si="50">IF($O140&gt;0,VLOOKUP($O140,$V$12:$AB$150,7),0)</f>
        <v>0</v>
      </c>
      <c r="R140" s="196">
        <f t="shared" ref="R140:R203" si="51">IF(Q140&gt;0,TRUNC(Q140*C$12,8),0)</f>
        <v>0</v>
      </c>
      <c r="S140" s="202" t="str">
        <f t="shared" si="42"/>
        <v>A+J=</v>
      </c>
      <c r="T140" s="197">
        <f t="shared" si="43"/>
        <v>44301</v>
      </c>
      <c r="U140" s="4"/>
      <c r="V140" s="23"/>
      <c r="W140" s="53"/>
      <c r="X140" s="25"/>
      <c r="Y140" s="26"/>
      <c r="Z140" s="25"/>
      <c r="AA140" s="32"/>
      <c r="AB140" s="34"/>
      <c r="AC140" s="25"/>
      <c r="AD140" s="23"/>
      <c r="AE140" s="28"/>
      <c r="AF140" s="24"/>
      <c r="AG140" s="2"/>
      <c r="AH140" s="13"/>
      <c r="AI140" s="7"/>
      <c r="AJ140" s="2"/>
      <c r="AK140" s="124"/>
      <c r="AL140" s="51"/>
      <c r="AM140" s="51"/>
      <c r="AN140" s="124"/>
      <c r="AO140" s="124"/>
      <c r="AP140" s="115"/>
      <c r="AQ140" s="125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</row>
    <row r="141" spans="1:121" ht="12.75" x14ac:dyDescent="0.2">
      <c r="A141" s="194">
        <f t="shared" ref="A141:A204" si="52">(A140+1)</f>
        <v>44084</v>
      </c>
      <c r="B141" s="18">
        <f t="shared" ref="B141:B204" ca="1" si="53">IF(A141&lt;=TODAY(),C141+P141,IF(AND(A141&gt;TODAY(),A141&lt;=$B$1),IF(VLOOKUP(TODAY(),$A$10:$D$5000,4,FALSE)=0,"n.d",C141+P141),"n.d"))</f>
        <v>5101073.75</v>
      </c>
      <c r="C141" s="196">
        <f t="shared" ref="C141:C204" si="54">(C140-R140)</f>
        <v>5000000</v>
      </c>
      <c r="D141" s="195">
        <f ca="1">IF(A141&lt;$B$1,VLOOKUP(A141,[1]DI!$A$4:$B$15000,2,FALSE),0)</f>
        <v>1.9000000000000006E-2</v>
      </c>
      <c r="E141" s="196">
        <f t="shared" ca="1" si="44"/>
        <v>1.0000746899999999</v>
      </c>
      <c r="F141" s="196">
        <f ca="1">(TRUNC(PRODUCT($E$12:$E140),16))</f>
        <v>1.00849962984523</v>
      </c>
      <c r="G141" s="196">
        <f t="shared" si="45"/>
        <v>1</v>
      </c>
      <c r="H141" s="196">
        <f t="shared" ca="1" si="46"/>
        <v>1.00849963</v>
      </c>
      <c r="I141" s="195">
        <f t="shared" ref="I141:I204" si="55">I140</f>
        <v>3.2500000000000001E-2</v>
      </c>
      <c r="J141" s="197">
        <f t="shared" ref="J141:J204" si="56">IF(O140&gt;0,VLOOKUP(O140,V$12:AF$150,2),J140)</f>
        <v>43955</v>
      </c>
      <c r="K141" s="198">
        <f t="shared" ref="K141:K204" si="57">IF(A141&gt;J141,IF(NETWORKDAYS(J141,A141,$V$160:$V$544)-1=0,1,NETWORKDAYS(J141,A141,$V$160:$V$544)-1),0)</f>
        <v>91</v>
      </c>
      <c r="L141" s="199">
        <f t="shared" ref="L141:L204" si="58">IF(AND(K141=1,K140=1),1,IF(K141&gt;0,IF(K141=K140,K141+1,K141),0))</f>
        <v>91</v>
      </c>
      <c r="M141" s="200">
        <f t="shared" si="47"/>
        <v>1.011616385</v>
      </c>
      <c r="N141" s="200">
        <f t="shared" ca="1" si="48"/>
        <v>1.0202147500000001</v>
      </c>
      <c r="O141" s="199">
        <f t="shared" ref="O141:O204" si="59">IF(VLOOKUP(A141,W$12:AD$150,8)=VLOOKUP(A140,W$12:AD$150,8),0,VLOOKUP(A141,W$12:AD$150,8))</f>
        <v>0</v>
      </c>
      <c r="P141" s="196">
        <f t="shared" ca="1" si="49"/>
        <v>101073.75</v>
      </c>
      <c r="Q141" s="201">
        <f t="shared" si="50"/>
        <v>0</v>
      </c>
      <c r="R141" s="196">
        <f t="shared" si="51"/>
        <v>0</v>
      </c>
      <c r="S141" s="202" t="str">
        <f t="shared" ref="S141:S204" si="60">IF(O140&gt;0,VLOOKUP(O140,V$12:AF$150,10),S140)</f>
        <v>A+J=</v>
      </c>
      <c r="T141" s="197">
        <f t="shared" ref="T141:T204" si="61">IF(O140&gt;0,VLOOKUP(O140,V$12:AF$150,11),T140)</f>
        <v>44301</v>
      </c>
      <c r="U141" s="4"/>
      <c r="V141" s="23"/>
      <c r="W141" s="53"/>
      <c r="X141" s="25"/>
      <c r="Y141" s="26"/>
      <c r="Z141" s="25"/>
      <c r="AA141" s="32"/>
      <c r="AB141" s="34"/>
      <c r="AC141" s="25"/>
      <c r="AD141" s="23"/>
      <c r="AE141" s="28"/>
      <c r="AF141" s="24"/>
      <c r="AG141" s="2"/>
      <c r="AH141" s="13"/>
      <c r="AI141" s="7"/>
      <c r="AJ141" s="2"/>
      <c r="AK141" s="124"/>
      <c r="AL141" s="51"/>
      <c r="AM141" s="51"/>
      <c r="AN141" s="124"/>
      <c r="AO141" s="124"/>
      <c r="AP141" s="115"/>
      <c r="AQ141" s="125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</row>
    <row r="142" spans="1:121" ht="12.75" x14ac:dyDescent="0.2">
      <c r="A142" s="194">
        <f t="shared" si="52"/>
        <v>44085</v>
      </c>
      <c r="B142" s="18">
        <f t="shared" ca="1" si="53"/>
        <v>5102102.2300000004</v>
      </c>
      <c r="C142" s="196">
        <f t="shared" si="54"/>
        <v>5000000</v>
      </c>
      <c r="D142" s="195">
        <f ca="1">IF(A142&lt;$B$1,VLOOKUP(A142,[1]DI!$A$4:$B$15000,2,FALSE),0)</f>
        <v>1.9000000000000006E-2</v>
      </c>
      <c r="E142" s="196">
        <f t="shared" ref="E142:E205" ca="1" si="62">ROUND(((1+D142)^(1/252)),8)</f>
        <v>1.0000746899999999</v>
      </c>
      <c r="F142" s="196">
        <f ca="1">(TRUNC(PRODUCT($E$12:$E141),16))</f>
        <v>1.00857495468258</v>
      </c>
      <c r="G142" s="196">
        <f t="shared" ref="G142:G205" si="63">IF(O141&gt;0,F141,G141)</f>
        <v>1</v>
      </c>
      <c r="H142" s="196">
        <f t="shared" ref="H142:H205" ca="1" si="64">ROUND(F142/G142,8)</f>
        <v>1.0085749500000001</v>
      </c>
      <c r="I142" s="195">
        <f t="shared" si="55"/>
        <v>3.2500000000000001E-2</v>
      </c>
      <c r="J142" s="197">
        <f t="shared" si="56"/>
        <v>43955</v>
      </c>
      <c r="K142" s="198">
        <f t="shared" si="57"/>
        <v>92</v>
      </c>
      <c r="L142" s="199">
        <f t="shared" si="58"/>
        <v>92</v>
      </c>
      <c r="M142" s="200">
        <f t="shared" si="47"/>
        <v>1.0117447850000001</v>
      </c>
      <c r="N142" s="200">
        <f t="shared" ca="1" si="48"/>
        <v>1.0204204459999999</v>
      </c>
      <c r="O142" s="199">
        <f t="shared" si="59"/>
        <v>0</v>
      </c>
      <c r="P142" s="196">
        <f t="shared" ca="1" si="49"/>
        <v>102102.23</v>
      </c>
      <c r="Q142" s="201">
        <f t="shared" si="50"/>
        <v>0</v>
      </c>
      <c r="R142" s="196">
        <f t="shared" si="51"/>
        <v>0</v>
      </c>
      <c r="S142" s="202" t="str">
        <f t="shared" si="60"/>
        <v>A+J=</v>
      </c>
      <c r="T142" s="197">
        <f t="shared" si="61"/>
        <v>44301</v>
      </c>
      <c r="U142" s="3"/>
      <c r="V142" s="23"/>
      <c r="W142" s="53"/>
      <c r="X142" s="25"/>
      <c r="Y142" s="26"/>
      <c r="Z142" s="25"/>
      <c r="AA142" s="32"/>
      <c r="AB142" s="34"/>
      <c r="AC142" s="25"/>
      <c r="AD142" s="23"/>
      <c r="AE142" s="28"/>
      <c r="AF142" s="24"/>
      <c r="AG142" s="2"/>
      <c r="AH142" s="13"/>
      <c r="AI142" s="7"/>
      <c r="AJ142" s="2"/>
      <c r="AK142" s="124"/>
      <c r="AL142" s="51"/>
      <c r="AM142" s="51"/>
      <c r="AN142" s="124"/>
      <c r="AO142" s="124"/>
      <c r="AP142" s="115"/>
      <c r="AQ142" s="125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</row>
    <row r="143" spans="1:121" ht="12.75" x14ac:dyDescent="0.2">
      <c r="A143" s="194">
        <f t="shared" si="52"/>
        <v>44086</v>
      </c>
      <c r="B143" s="18">
        <f t="shared" ca="1" si="53"/>
        <v>5103130.9850000003</v>
      </c>
      <c r="C143" s="196">
        <f t="shared" si="54"/>
        <v>5000000</v>
      </c>
      <c r="D143" s="195">
        <f ca="1">IF(A143&lt;$B$1,VLOOKUP(A143,[1]DI!$A$4:$B$15000,2,FALSE),0)</f>
        <v>0</v>
      </c>
      <c r="E143" s="196">
        <f t="shared" ca="1" si="62"/>
        <v>1</v>
      </c>
      <c r="F143" s="196">
        <f ca="1">(TRUNC(PRODUCT($E$12:$E142),16))</f>
        <v>1.00865028514595</v>
      </c>
      <c r="G143" s="196">
        <f t="shared" si="63"/>
        <v>1</v>
      </c>
      <c r="H143" s="196">
        <f t="shared" ca="1" si="64"/>
        <v>1.0086502900000001</v>
      </c>
      <c r="I143" s="195">
        <f t="shared" si="55"/>
        <v>3.2500000000000001E-2</v>
      </c>
      <c r="J143" s="197">
        <f t="shared" si="56"/>
        <v>43955</v>
      </c>
      <c r="K143" s="198">
        <f t="shared" si="57"/>
        <v>92</v>
      </c>
      <c r="L143" s="199">
        <f t="shared" si="58"/>
        <v>93</v>
      </c>
      <c r="M143" s="200">
        <f t="shared" si="47"/>
        <v>1.0118731999999999</v>
      </c>
      <c r="N143" s="200">
        <f t="shared" ca="1" si="48"/>
        <v>1.0206261969999999</v>
      </c>
      <c r="O143" s="199">
        <f t="shared" si="59"/>
        <v>0</v>
      </c>
      <c r="P143" s="196">
        <f t="shared" ca="1" si="49"/>
        <v>103130.985</v>
      </c>
      <c r="Q143" s="201">
        <f t="shared" si="50"/>
        <v>0</v>
      </c>
      <c r="R143" s="196">
        <f t="shared" si="51"/>
        <v>0</v>
      </c>
      <c r="S143" s="202" t="str">
        <f t="shared" si="60"/>
        <v>A+J=</v>
      </c>
      <c r="T143" s="197">
        <f t="shared" si="61"/>
        <v>44301</v>
      </c>
      <c r="U143" s="3"/>
      <c r="V143" s="23"/>
      <c r="W143" s="53"/>
      <c r="X143" s="25"/>
      <c r="Y143" s="26"/>
      <c r="Z143" s="25"/>
      <c r="AA143" s="32"/>
      <c r="AB143" s="34"/>
      <c r="AC143" s="25"/>
      <c r="AD143" s="23"/>
      <c r="AE143" s="28"/>
      <c r="AF143" s="24"/>
      <c r="AG143" s="2"/>
      <c r="AH143" s="13"/>
      <c r="AI143" s="7"/>
      <c r="AJ143" s="2"/>
      <c r="AK143" s="124"/>
      <c r="AL143" s="51"/>
      <c r="AM143" s="51"/>
      <c r="AN143" s="124"/>
      <c r="AO143" s="124"/>
      <c r="AP143" s="115"/>
      <c r="AQ143" s="125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</row>
    <row r="144" spans="1:121" ht="12.75" x14ac:dyDescent="0.2">
      <c r="A144" s="194">
        <f t="shared" si="52"/>
        <v>44087</v>
      </c>
      <c r="B144" s="18">
        <f t="shared" ca="1" si="53"/>
        <v>5103130.9850000003</v>
      </c>
      <c r="C144" s="196">
        <f t="shared" si="54"/>
        <v>5000000</v>
      </c>
      <c r="D144" s="195">
        <f ca="1">IF(A144&lt;$B$1,VLOOKUP(A144,[1]DI!$A$4:$B$15000,2,FALSE),0)</f>
        <v>0</v>
      </c>
      <c r="E144" s="196">
        <f t="shared" ca="1" si="62"/>
        <v>1</v>
      </c>
      <c r="F144" s="196">
        <f ca="1">(TRUNC(PRODUCT($E$12:$E143),16))</f>
        <v>1.00865028514595</v>
      </c>
      <c r="G144" s="196">
        <f t="shared" si="63"/>
        <v>1</v>
      </c>
      <c r="H144" s="196">
        <f t="shared" ca="1" si="64"/>
        <v>1.0086502900000001</v>
      </c>
      <c r="I144" s="195">
        <f t="shared" si="55"/>
        <v>3.2500000000000001E-2</v>
      </c>
      <c r="J144" s="197">
        <f t="shared" si="56"/>
        <v>43955</v>
      </c>
      <c r="K144" s="198">
        <f t="shared" si="57"/>
        <v>92</v>
      </c>
      <c r="L144" s="199">
        <f t="shared" si="58"/>
        <v>93</v>
      </c>
      <c r="M144" s="200">
        <f t="shared" si="47"/>
        <v>1.0118731999999999</v>
      </c>
      <c r="N144" s="200">
        <f t="shared" ca="1" si="48"/>
        <v>1.0206261969999999</v>
      </c>
      <c r="O144" s="199">
        <f t="shared" si="59"/>
        <v>0</v>
      </c>
      <c r="P144" s="196">
        <f t="shared" ca="1" si="49"/>
        <v>103130.985</v>
      </c>
      <c r="Q144" s="201">
        <f t="shared" si="50"/>
        <v>0</v>
      </c>
      <c r="R144" s="196">
        <f t="shared" si="51"/>
        <v>0</v>
      </c>
      <c r="S144" s="202" t="str">
        <f t="shared" si="60"/>
        <v>A+J=</v>
      </c>
      <c r="T144" s="197">
        <f t="shared" si="61"/>
        <v>44301</v>
      </c>
      <c r="U144" s="3"/>
      <c r="V144" s="23"/>
      <c r="W144" s="53"/>
      <c r="X144" s="25"/>
      <c r="Y144" s="26"/>
      <c r="Z144" s="25"/>
      <c r="AA144" s="32"/>
      <c r="AB144" s="34"/>
      <c r="AC144" s="25"/>
      <c r="AD144" s="23"/>
      <c r="AE144" s="28"/>
      <c r="AF144" s="24"/>
      <c r="AG144" s="2"/>
      <c r="AH144" s="13"/>
      <c r="AI144" s="7"/>
      <c r="AJ144" s="2"/>
      <c r="AK144" s="124"/>
      <c r="AL144" s="51"/>
      <c r="AM144" s="51"/>
      <c r="AN144" s="124"/>
      <c r="AO144" s="124"/>
      <c r="AP144" s="115"/>
      <c r="AQ144" s="125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</row>
    <row r="145" spans="1:121" ht="12.75" x14ac:dyDescent="0.2">
      <c r="A145" s="194">
        <f t="shared" si="52"/>
        <v>44088</v>
      </c>
      <c r="B145" s="18">
        <f t="shared" ca="1" si="53"/>
        <v>5103130.9850000003</v>
      </c>
      <c r="C145" s="196">
        <f t="shared" si="54"/>
        <v>5000000</v>
      </c>
      <c r="D145" s="195">
        <f ca="1">IF(A145&lt;$B$1,VLOOKUP(A145,[1]DI!$A$4:$B$15000,2,FALSE),0)</f>
        <v>1.9000000000000006E-2</v>
      </c>
      <c r="E145" s="196">
        <f t="shared" ca="1" si="62"/>
        <v>1.0000746899999999</v>
      </c>
      <c r="F145" s="196">
        <f ca="1">(TRUNC(PRODUCT($E$12:$E144),16))</f>
        <v>1.00865028514595</v>
      </c>
      <c r="G145" s="196">
        <f t="shared" si="63"/>
        <v>1</v>
      </c>
      <c r="H145" s="196">
        <f t="shared" ca="1" si="64"/>
        <v>1.0086502900000001</v>
      </c>
      <c r="I145" s="195">
        <f t="shared" si="55"/>
        <v>3.2500000000000001E-2</v>
      </c>
      <c r="J145" s="197">
        <f t="shared" si="56"/>
        <v>43955</v>
      </c>
      <c r="K145" s="198">
        <f t="shared" si="57"/>
        <v>93</v>
      </c>
      <c r="L145" s="199">
        <f t="shared" si="58"/>
        <v>93</v>
      </c>
      <c r="M145" s="200">
        <f t="shared" si="47"/>
        <v>1.0118731999999999</v>
      </c>
      <c r="N145" s="200">
        <f t="shared" ca="1" si="48"/>
        <v>1.0206261969999999</v>
      </c>
      <c r="O145" s="199">
        <f t="shared" si="59"/>
        <v>0</v>
      </c>
      <c r="P145" s="196">
        <f t="shared" ca="1" si="49"/>
        <v>103130.985</v>
      </c>
      <c r="Q145" s="201">
        <f t="shared" si="50"/>
        <v>0</v>
      </c>
      <c r="R145" s="196">
        <f t="shared" si="51"/>
        <v>0</v>
      </c>
      <c r="S145" s="202" t="str">
        <f t="shared" si="60"/>
        <v>A+J=</v>
      </c>
      <c r="T145" s="197">
        <f t="shared" si="61"/>
        <v>44301</v>
      </c>
      <c r="U145" s="3"/>
      <c r="V145" s="23"/>
      <c r="W145" s="53"/>
      <c r="X145" s="25"/>
      <c r="Y145" s="26"/>
      <c r="Z145" s="25"/>
      <c r="AA145" s="32"/>
      <c r="AB145" s="34"/>
      <c r="AC145" s="25"/>
      <c r="AD145" s="23"/>
      <c r="AE145" s="28"/>
      <c r="AF145" s="24"/>
      <c r="AG145" s="2"/>
      <c r="AH145" s="13"/>
      <c r="AI145" s="7"/>
      <c r="AJ145" s="2"/>
      <c r="AK145" s="124"/>
      <c r="AL145" s="51"/>
      <c r="AM145" s="51"/>
      <c r="AN145" s="124"/>
      <c r="AO145" s="124"/>
      <c r="AP145" s="115"/>
      <c r="AQ145" s="125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</row>
    <row r="146" spans="1:121" ht="12.75" x14ac:dyDescent="0.2">
      <c r="A146" s="194">
        <f t="shared" si="52"/>
        <v>44089</v>
      </c>
      <c r="B146" s="18">
        <f t="shared" ca="1" si="53"/>
        <v>5104159.87</v>
      </c>
      <c r="C146" s="196">
        <f t="shared" si="54"/>
        <v>5000000</v>
      </c>
      <c r="D146" s="195">
        <f ca="1">IF(A146&lt;$B$1,VLOOKUP(A146,[1]DI!$A$4:$B$15000,2,FALSE),0)</f>
        <v>1.9000000000000006E-2</v>
      </c>
      <c r="E146" s="196">
        <f t="shared" ca="1" si="62"/>
        <v>1.0000746899999999</v>
      </c>
      <c r="F146" s="196">
        <f ca="1">(TRUNC(PRODUCT($E$12:$E145),16))</f>
        <v>1.00872562123575</v>
      </c>
      <c r="G146" s="196">
        <f t="shared" si="63"/>
        <v>1</v>
      </c>
      <c r="H146" s="196">
        <f t="shared" ca="1" si="64"/>
        <v>1.0087256200000001</v>
      </c>
      <c r="I146" s="195">
        <f t="shared" si="55"/>
        <v>3.2500000000000001E-2</v>
      </c>
      <c r="J146" s="197">
        <f t="shared" si="56"/>
        <v>43955</v>
      </c>
      <c r="K146" s="198">
        <f t="shared" si="57"/>
        <v>94</v>
      </c>
      <c r="L146" s="199">
        <f t="shared" si="58"/>
        <v>94</v>
      </c>
      <c r="M146" s="200">
        <f t="shared" si="47"/>
        <v>1.012001632</v>
      </c>
      <c r="N146" s="200">
        <f t="shared" ca="1" si="48"/>
        <v>1.020831974</v>
      </c>
      <c r="O146" s="199">
        <f t="shared" si="59"/>
        <v>0</v>
      </c>
      <c r="P146" s="196">
        <f t="shared" ca="1" si="49"/>
        <v>104159.87</v>
      </c>
      <c r="Q146" s="201">
        <f t="shared" si="50"/>
        <v>0</v>
      </c>
      <c r="R146" s="196">
        <f t="shared" si="51"/>
        <v>0</v>
      </c>
      <c r="S146" s="202" t="str">
        <f t="shared" si="60"/>
        <v>A+J=</v>
      </c>
      <c r="T146" s="197">
        <f t="shared" si="61"/>
        <v>44301</v>
      </c>
      <c r="U146" s="3"/>
      <c r="V146" s="23"/>
      <c r="W146" s="53"/>
      <c r="X146" s="25"/>
      <c r="Y146" s="26"/>
      <c r="Z146" s="25"/>
      <c r="AA146" s="32"/>
      <c r="AB146" s="34"/>
      <c r="AC146" s="25"/>
      <c r="AD146" s="23"/>
      <c r="AE146" s="28"/>
      <c r="AF146" s="24"/>
      <c r="AG146" s="2"/>
      <c r="AH146" s="13"/>
      <c r="AI146" s="7"/>
      <c r="AJ146" s="2"/>
      <c r="AK146" s="124"/>
      <c r="AL146" s="51"/>
      <c r="AM146" s="51"/>
      <c r="AN146" s="124"/>
      <c r="AO146" s="124"/>
      <c r="AP146" s="115"/>
      <c r="AQ146" s="125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</row>
    <row r="147" spans="1:121" ht="12.75" x14ac:dyDescent="0.2">
      <c r="A147" s="194">
        <f t="shared" si="52"/>
        <v>44090</v>
      </c>
      <c r="B147" s="18">
        <f t="shared" ca="1" si="53"/>
        <v>5105188.9800000004</v>
      </c>
      <c r="C147" s="196">
        <f t="shared" si="54"/>
        <v>5000000</v>
      </c>
      <c r="D147" s="195">
        <f ca="1">IF(A147&lt;$B$1,VLOOKUP(A147,[1]DI!$A$4:$B$15000,2,FALSE),0)</f>
        <v>1.9000000000000006E-2</v>
      </c>
      <c r="E147" s="196">
        <f t="shared" ca="1" si="62"/>
        <v>1.0000746899999999</v>
      </c>
      <c r="F147" s="196">
        <f ca="1">(TRUNC(PRODUCT($E$12:$E146),16))</f>
        <v>1.0088009629524</v>
      </c>
      <c r="G147" s="196">
        <f t="shared" si="63"/>
        <v>1</v>
      </c>
      <c r="H147" s="196">
        <f t="shared" ca="1" si="64"/>
        <v>1.0088009600000001</v>
      </c>
      <c r="I147" s="195">
        <f t="shared" si="55"/>
        <v>3.2500000000000001E-2</v>
      </c>
      <c r="J147" s="197">
        <f t="shared" si="56"/>
        <v>43955</v>
      </c>
      <c r="K147" s="198">
        <f t="shared" si="57"/>
        <v>95</v>
      </c>
      <c r="L147" s="199">
        <f t="shared" si="58"/>
        <v>95</v>
      </c>
      <c r="M147" s="200">
        <f t="shared" si="47"/>
        <v>1.0121300799999999</v>
      </c>
      <c r="N147" s="200">
        <f t="shared" ca="1" si="48"/>
        <v>1.0210377960000001</v>
      </c>
      <c r="O147" s="199">
        <f t="shared" si="59"/>
        <v>0</v>
      </c>
      <c r="P147" s="196">
        <f t="shared" ca="1" si="49"/>
        <v>105188.98</v>
      </c>
      <c r="Q147" s="201">
        <f t="shared" si="50"/>
        <v>0</v>
      </c>
      <c r="R147" s="196">
        <f t="shared" si="51"/>
        <v>0</v>
      </c>
      <c r="S147" s="202" t="str">
        <f t="shared" si="60"/>
        <v>A+J=</v>
      </c>
      <c r="T147" s="197">
        <f t="shared" si="61"/>
        <v>44301</v>
      </c>
      <c r="U147" s="3"/>
      <c r="V147" s="23"/>
      <c r="W147" s="53"/>
      <c r="X147" s="25"/>
      <c r="Y147" s="26"/>
      <c r="Z147" s="25"/>
      <c r="AA147" s="32"/>
      <c r="AB147" s="34"/>
      <c r="AC147" s="25"/>
      <c r="AD147" s="23"/>
      <c r="AE147" s="28"/>
      <c r="AF147" s="24"/>
      <c r="AG147" s="2"/>
      <c r="AH147" s="13"/>
      <c r="AI147" s="7"/>
      <c r="AJ147" s="2"/>
      <c r="AK147" s="124"/>
      <c r="AL147" s="51"/>
      <c r="AM147" s="51"/>
      <c r="AN147" s="124"/>
      <c r="AO147" s="124"/>
      <c r="AP147" s="115"/>
      <c r="AQ147" s="125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</row>
    <row r="148" spans="1:121" ht="12.75" x14ac:dyDescent="0.2">
      <c r="A148" s="194">
        <f t="shared" si="52"/>
        <v>44091</v>
      </c>
      <c r="B148" s="18">
        <f t="shared" ca="1" si="53"/>
        <v>5106218.33</v>
      </c>
      <c r="C148" s="196">
        <f t="shared" si="54"/>
        <v>5000000</v>
      </c>
      <c r="D148" s="195">
        <f ca="1">IF(A148&lt;$B$1,VLOOKUP(A148,[1]DI!$A$4:$B$15000,2,FALSE),0)</f>
        <v>1.9000000000000006E-2</v>
      </c>
      <c r="E148" s="196">
        <f t="shared" ca="1" si="62"/>
        <v>1.0000746899999999</v>
      </c>
      <c r="F148" s="196">
        <f ca="1">(TRUNC(PRODUCT($E$12:$E147),16))</f>
        <v>1.0088763102963201</v>
      </c>
      <c r="G148" s="196">
        <f t="shared" si="63"/>
        <v>1</v>
      </c>
      <c r="H148" s="196">
        <f t="shared" ca="1" si="64"/>
        <v>1.00887631</v>
      </c>
      <c r="I148" s="195">
        <f t="shared" si="55"/>
        <v>3.2500000000000001E-2</v>
      </c>
      <c r="J148" s="197">
        <f t="shared" si="56"/>
        <v>43955</v>
      </c>
      <c r="K148" s="198">
        <f t="shared" si="57"/>
        <v>96</v>
      </c>
      <c r="L148" s="199">
        <f t="shared" si="58"/>
        <v>96</v>
      </c>
      <c r="M148" s="200">
        <f t="shared" si="47"/>
        <v>1.0122585449999999</v>
      </c>
      <c r="N148" s="200">
        <f t="shared" ca="1" si="48"/>
        <v>1.0212436659999999</v>
      </c>
      <c r="O148" s="199">
        <f t="shared" si="59"/>
        <v>0</v>
      </c>
      <c r="P148" s="196">
        <f t="shared" ca="1" si="49"/>
        <v>106218.33</v>
      </c>
      <c r="Q148" s="201">
        <f t="shared" si="50"/>
        <v>0</v>
      </c>
      <c r="R148" s="196">
        <f t="shared" si="51"/>
        <v>0</v>
      </c>
      <c r="S148" s="202" t="str">
        <f t="shared" si="60"/>
        <v>A+J=</v>
      </c>
      <c r="T148" s="197">
        <f t="shared" si="61"/>
        <v>44301</v>
      </c>
      <c r="U148" s="3"/>
      <c r="V148" s="23"/>
      <c r="W148" s="53"/>
      <c r="X148" s="25"/>
      <c r="Y148" s="26"/>
      <c r="Z148" s="25"/>
      <c r="AA148" s="32"/>
      <c r="AB148" s="34"/>
      <c r="AC148" s="25"/>
      <c r="AD148" s="23"/>
      <c r="AE148" s="28"/>
      <c r="AF148" s="24"/>
      <c r="AG148" s="2"/>
      <c r="AH148" s="13"/>
      <c r="AI148" s="7"/>
      <c r="AJ148" s="2"/>
      <c r="AK148" s="124"/>
      <c r="AL148" s="51"/>
      <c r="AM148" s="51"/>
      <c r="AN148" s="124"/>
      <c r="AO148" s="124"/>
      <c r="AP148" s="115"/>
      <c r="AQ148" s="125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</row>
    <row r="149" spans="1:121" ht="12.75" x14ac:dyDescent="0.2">
      <c r="A149" s="194">
        <f t="shared" si="52"/>
        <v>44092</v>
      </c>
      <c r="B149" s="18">
        <f t="shared" ca="1" si="53"/>
        <v>5107247.8499999996</v>
      </c>
      <c r="C149" s="196">
        <f t="shared" si="54"/>
        <v>5000000</v>
      </c>
      <c r="D149" s="195">
        <f ca="1">IF(A149&lt;$B$1,VLOOKUP(A149,[1]DI!$A$4:$B$15000,2,FALSE),0)</f>
        <v>1.9000000000000006E-2</v>
      </c>
      <c r="E149" s="196">
        <f t="shared" ca="1" si="62"/>
        <v>1.0000746899999999</v>
      </c>
      <c r="F149" s="196">
        <f ca="1">(TRUNC(PRODUCT($E$12:$E148),16))</f>
        <v>1.0089516632679301</v>
      </c>
      <c r="G149" s="196">
        <f t="shared" si="63"/>
        <v>1</v>
      </c>
      <c r="H149" s="196">
        <f t="shared" ca="1" si="64"/>
        <v>1.0089516599999999</v>
      </c>
      <c r="I149" s="195">
        <f t="shared" si="55"/>
        <v>3.2500000000000001E-2</v>
      </c>
      <c r="J149" s="197">
        <f t="shared" si="56"/>
        <v>43955</v>
      </c>
      <c r="K149" s="198">
        <f t="shared" si="57"/>
        <v>97</v>
      </c>
      <c r="L149" s="199">
        <f t="shared" si="58"/>
        <v>97</v>
      </c>
      <c r="M149" s="200">
        <f t="shared" si="47"/>
        <v>1.0123870260000001</v>
      </c>
      <c r="N149" s="200">
        <f t="shared" ca="1" si="48"/>
        <v>1.0214495699999999</v>
      </c>
      <c r="O149" s="199">
        <f t="shared" si="59"/>
        <v>0</v>
      </c>
      <c r="P149" s="196">
        <f t="shared" ca="1" si="49"/>
        <v>107247.85</v>
      </c>
      <c r="Q149" s="201">
        <f t="shared" si="50"/>
        <v>0</v>
      </c>
      <c r="R149" s="196">
        <f t="shared" si="51"/>
        <v>0</v>
      </c>
      <c r="S149" s="202" t="str">
        <f t="shared" si="60"/>
        <v>A+J=</v>
      </c>
      <c r="T149" s="197">
        <f t="shared" si="61"/>
        <v>44301</v>
      </c>
      <c r="U149" s="3"/>
      <c r="V149" s="23"/>
      <c r="W149" s="53"/>
      <c r="X149" s="25"/>
      <c r="Y149" s="26"/>
      <c r="Z149" s="25"/>
      <c r="AA149" s="32"/>
      <c r="AB149" s="34"/>
      <c r="AC149" s="25"/>
      <c r="AD149" s="23"/>
      <c r="AE149" s="28"/>
      <c r="AF149" s="24"/>
      <c r="AG149" s="2"/>
      <c r="AH149" s="13"/>
      <c r="AI149" s="7"/>
      <c r="AJ149" s="2"/>
      <c r="AK149" s="124"/>
      <c r="AL149" s="51"/>
      <c r="AM149" s="51"/>
      <c r="AN149" s="124"/>
      <c r="AO149" s="124"/>
      <c r="AP149" s="115"/>
      <c r="AQ149" s="125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</row>
    <row r="150" spans="1:121" ht="12.75" x14ac:dyDescent="0.2">
      <c r="A150" s="194">
        <f t="shared" si="52"/>
        <v>44093</v>
      </c>
      <c r="B150" s="18">
        <f t="shared" ca="1" si="53"/>
        <v>5108277.6050000004</v>
      </c>
      <c r="C150" s="196">
        <f t="shared" si="54"/>
        <v>5000000</v>
      </c>
      <c r="D150" s="195">
        <f ca="1">IF(A150&lt;$B$1,VLOOKUP(A150,[1]DI!$A$4:$B$15000,2,FALSE),0)</f>
        <v>0</v>
      </c>
      <c r="E150" s="196">
        <f t="shared" ca="1" si="62"/>
        <v>1</v>
      </c>
      <c r="F150" s="196">
        <f ca="1">(TRUNC(PRODUCT($E$12:$E149),16))</f>
        <v>1.00902702186766</v>
      </c>
      <c r="G150" s="196">
        <f t="shared" si="63"/>
        <v>1</v>
      </c>
      <c r="H150" s="196">
        <f t="shared" ca="1" si="64"/>
        <v>1.00902702</v>
      </c>
      <c r="I150" s="195">
        <f t="shared" si="55"/>
        <v>3.2500000000000001E-2</v>
      </c>
      <c r="J150" s="197">
        <f t="shared" si="56"/>
        <v>43955</v>
      </c>
      <c r="K150" s="198">
        <f t="shared" si="57"/>
        <v>97</v>
      </c>
      <c r="L150" s="199">
        <f t="shared" si="58"/>
        <v>98</v>
      </c>
      <c r="M150" s="200">
        <f t="shared" si="47"/>
        <v>1.012515523</v>
      </c>
      <c r="N150" s="200">
        <f t="shared" ca="1" si="48"/>
        <v>1.021655521</v>
      </c>
      <c r="O150" s="199">
        <f t="shared" si="59"/>
        <v>0</v>
      </c>
      <c r="P150" s="196">
        <f t="shared" ca="1" si="49"/>
        <v>108277.605</v>
      </c>
      <c r="Q150" s="201">
        <f t="shared" si="50"/>
        <v>0</v>
      </c>
      <c r="R150" s="196">
        <f t="shared" si="51"/>
        <v>0</v>
      </c>
      <c r="S150" s="202" t="str">
        <f t="shared" si="60"/>
        <v>A+J=</v>
      </c>
      <c r="T150" s="197">
        <f t="shared" si="61"/>
        <v>44301</v>
      </c>
      <c r="U150" s="3"/>
      <c r="V150" s="23"/>
      <c r="W150" s="53"/>
      <c r="X150" s="25"/>
      <c r="Y150" s="26"/>
      <c r="Z150" s="25"/>
      <c r="AA150" s="32"/>
      <c r="AB150" s="34"/>
      <c r="AC150" s="25"/>
      <c r="AD150" s="23"/>
      <c r="AE150" s="28"/>
      <c r="AF150" s="24"/>
      <c r="AG150" s="2"/>
      <c r="AH150" s="13"/>
      <c r="AI150" s="7"/>
      <c r="AJ150" s="2"/>
      <c r="AK150" s="124"/>
      <c r="AL150" s="51"/>
      <c r="AM150" s="51"/>
      <c r="AN150" s="124"/>
      <c r="AO150" s="124"/>
      <c r="AP150" s="115"/>
      <c r="AQ150" s="125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</row>
    <row r="151" spans="1:121" ht="12.75" x14ac:dyDescent="0.2">
      <c r="A151" s="194">
        <f t="shared" si="52"/>
        <v>44094</v>
      </c>
      <c r="B151" s="18">
        <f t="shared" ca="1" si="53"/>
        <v>5108277.6050000004</v>
      </c>
      <c r="C151" s="196">
        <f t="shared" si="54"/>
        <v>5000000</v>
      </c>
      <c r="D151" s="195">
        <f ca="1">IF(A151&lt;$B$1,VLOOKUP(A151,[1]DI!$A$4:$B$15000,2,FALSE),0)</f>
        <v>0</v>
      </c>
      <c r="E151" s="196">
        <f t="shared" ca="1" si="62"/>
        <v>1</v>
      </c>
      <c r="F151" s="196">
        <f ca="1">(TRUNC(PRODUCT($E$12:$E150),16))</f>
        <v>1.00902702186766</v>
      </c>
      <c r="G151" s="196">
        <f t="shared" si="63"/>
        <v>1</v>
      </c>
      <c r="H151" s="196">
        <f t="shared" ca="1" si="64"/>
        <v>1.00902702</v>
      </c>
      <c r="I151" s="195">
        <f t="shared" si="55"/>
        <v>3.2500000000000001E-2</v>
      </c>
      <c r="J151" s="197">
        <f t="shared" si="56"/>
        <v>43955</v>
      </c>
      <c r="K151" s="198">
        <f t="shared" si="57"/>
        <v>97</v>
      </c>
      <c r="L151" s="199">
        <f t="shared" si="58"/>
        <v>98</v>
      </c>
      <c r="M151" s="200">
        <f t="shared" si="47"/>
        <v>1.012515523</v>
      </c>
      <c r="N151" s="200">
        <f t="shared" ca="1" si="48"/>
        <v>1.021655521</v>
      </c>
      <c r="O151" s="199">
        <f t="shared" si="59"/>
        <v>0</v>
      </c>
      <c r="P151" s="196">
        <f t="shared" ca="1" si="49"/>
        <v>108277.605</v>
      </c>
      <c r="Q151" s="201">
        <f t="shared" si="50"/>
        <v>0</v>
      </c>
      <c r="R151" s="196">
        <f t="shared" si="51"/>
        <v>0</v>
      </c>
      <c r="S151" s="202" t="str">
        <f t="shared" si="60"/>
        <v>A+J=</v>
      </c>
      <c r="T151" s="197">
        <f t="shared" si="61"/>
        <v>44301</v>
      </c>
      <c r="U151" s="3"/>
      <c r="V151" s="33"/>
      <c r="W151" s="54"/>
      <c r="X151" s="33"/>
      <c r="Y151" s="33"/>
      <c r="Z151" s="33"/>
      <c r="AA151" s="35"/>
      <c r="AB151" s="34"/>
      <c r="AC151" s="33"/>
      <c r="AD151" s="25"/>
      <c r="AE151" s="36"/>
      <c r="AF151" s="25"/>
      <c r="AG151" s="2"/>
      <c r="AH151" s="13"/>
      <c r="AI151" s="7"/>
      <c r="AJ151" s="2"/>
      <c r="AK151" s="2"/>
      <c r="AL151" s="51"/>
      <c r="AM151" s="51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</row>
    <row r="152" spans="1:121" ht="12.75" x14ac:dyDescent="0.2">
      <c r="A152" s="194">
        <f t="shared" si="52"/>
        <v>44095</v>
      </c>
      <c r="B152" s="18">
        <f t="shared" ca="1" si="53"/>
        <v>5108277.6050000004</v>
      </c>
      <c r="C152" s="196">
        <f t="shared" si="54"/>
        <v>5000000</v>
      </c>
      <c r="D152" s="195">
        <f ca="1">IF(A152&lt;$B$1,VLOOKUP(A152,[1]DI!$A$4:$B$15000,2,FALSE),0)</f>
        <v>1.9000000000000006E-2</v>
      </c>
      <c r="E152" s="196">
        <f t="shared" ca="1" si="62"/>
        <v>1.0000746899999999</v>
      </c>
      <c r="F152" s="196">
        <f ca="1">(TRUNC(PRODUCT($E$12:$E151),16))</f>
        <v>1.00902702186766</v>
      </c>
      <c r="G152" s="196">
        <f t="shared" si="63"/>
        <v>1</v>
      </c>
      <c r="H152" s="196">
        <f t="shared" ca="1" si="64"/>
        <v>1.00902702</v>
      </c>
      <c r="I152" s="195">
        <f t="shared" si="55"/>
        <v>3.2500000000000001E-2</v>
      </c>
      <c r="J152" s="197">
        <f t="shared" si="56"/>
        <v>43955</v>
      </c>
      <c r="K152" s="198">
        <f t="shared" si="57"/>
        <v>98</v>
      </c>
      <c r="L152" s="199">
        <f t="shared" si="58"/>
        <v>98</v>
      </c>
      <c r="M152" s="200">
        <f t="shared" si="47"/>
        <v>1.012515523</v>
      </c>
      <c r="N152" s="200">
        <f t="shared" ca="1" si="48"/>
        <v>1.021655521</v>
      </c>
      <c r="O152" s="199">
        <f t="shared" si="59"/>
        <v>0</v>
      </c>
      <c r="P152" s="196">
        <f t="shared" ca="1" si="49"/>
        <v>108277.605</v>
      </c>
      <c r="Q152" s="201">
        <f t="shared" si="50"/>
        <v>0</v>
      </c>
      <c r="R152" s="196">
        <f t="shared" si="51"/>
        <v>0</v>
      </c>
      <c r="S152" s="202" t="str">
        <f t="shared" si="60"/>
        <v>A+J=</v>
      </c>
      <c r="T152" s="197">
        <f t="shared" si="61"/>
        <v>44301</v>
      </c>
      <c r="U152" s="3"/>
      <c r="AD152" s="3"/>
      <c r="AE152" s="12"/>
      <c r="AF152" s="3"/>
      <c r="AG152" s="2"/>
      <c r="AH152" s="13"/>
      <c r="AI152" s="7"/>
      <c r="AJ152" s="2"/>
      <c r="AK152" s="2"/>
      <c r="AL152" s="51"/>
      <c r="AM152" s="51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</row>
    <row r="153" spans="1:121" ht="12.75" x14ac:dyDescent="0.2">
      <c r="A153" s="194">
        <f t="shared" si="52"/>
        <v>44096</v>
      </c>
      <c r="B153" s="18">
        <f t="shared" ca="1" si="53"/>
        <v>5109307.585</v>
      </c>
      <c r="C153" s="196">
        <f t="shared" si="54"/>
        <v>5000000</v>
      </c>
      <c r="D153" s="195">
        <f ca="1">IF(A153&lt;$B$1,VLOOKUP(A153,[1]DI!$A$4:$B$15000,2,FALSE),0)</f>
        <v>1.9000000000000006E-2</v>
      </c>
      <c r="E153" s="196">
        <f t="shared" ca="1" si="62"/>
        <v>1.0000746899999999</v>
      </c>
      <c r="F153" s="196">
        <f ca="1">(TRUNC(PRODUCT($E$12:$E152),16))</f>
        <v>1.0091023860959301</v>
      </c>
      <c r="G153" s="196">
        <f t="shared" si="63"/>
        <v>1</v>
      </c>
      <c r="H153" s="196">
        <f t="shared" ca="1" si="64"/>
        <v>1.00910239</v>
      </c>
      <c r="I153" s="195">
        <f t="shared" si="55"/>
        <v>3.2500000000000001E-2</v>
      </c>
      <c r="J153" s="197">
        <f t="shared" si="56"/>
        <v>43955</v>
      </c>
      <c r="K153" s="198">
        <f t="shared" si="57"/>
        <v>99</v>
      </c>
      <c r="L153" s="199">
        <f t="shared" si="58"/>
        <v>99</v>
      </c>
      <c r="M153" s="200">
        <f t="shared" si="47"/>
        <v>1.012644036</v>
      </c>
      <c r="N153" s="200">
        <f t="shared" ca="1" si="48"/>
        <v>1.0218615170000001</v>
      </c>
      <c r="O153" s="199">
        <f t="shared" si="59"/>
        <v>0</v>
      </c>
      <c r="P153" s="196">
        <f t="shared" ca="1" si="49"/>
        <v>109307.58500000001</v>
      </c>
      <c r="Q153" s="201">
        <f t="shared" si="50"/>
        <v>0</v>
      </c>
      <c r="R153" s="196">
        <f t="shared" si="51"/>
        <v>0</v>
      </c>
      <c r="S153" s="202" t="str">
        <f t="shared" si="60"/>
        <v>A+J=</v>
      </c>
      <c r="T153" s="197">
        <f t="shared" si="61"/>
        <v>44301</v>
      </c>
      <c r="U153" s="3"/>
      <c r="AD153" s="3"/>
      <c r="AE153" s="12"/>
      <c r="AF153" s="3"/>
      <c r="AG153" s="2"/>
      <c r="AH153" s="13"/>
      <c r="AI153" s="7"/>
      <c r="AJ153" s="2"/>
      <c r="AK153" s="2"/>
      <c r="AL153" s="51"/>
      <c r="AM153" s="51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</row>
    <row r="154" spans="1:121" ht="12.75" x14ac:dyDescent="0.2">
      <c r="A154" s="194">
        <f t="shared" si="52"/>
        <v>44097</v>
      </c>
      <c r="B154" s="18">
        <f t="shared" ca="1" si="53"/>
        <v>5110337.75</v>
      </c>
      <c r="C154" s="196">
        <f t="shared" si="54"/>
        <v>5000000</v>
      </c>
      <c r="D154" s="195">
        <f ca="1">IF(A154&lt;$B$1,VLOOKUP(A154,[1]DI!$A$4:$B$15000,2,FALSE),0)</f>
        <v>1.9000000000000006E-2</v>
      </c>
      <c r="E154" s="196">
        <f t="shared" ca="1" si="62"/>
        <v>1.0000746899999999</v>
      </c>
      <c r="F154" s="196">
        <f ca="1">(TRUNC(PRODUCT($E$12:$E153),16))</f>
        <v>1.0091777559531401</v>
      </c>
      <c r="G154" s="196">
        <f t="shared" si="63"/>
        <v>1</v>
      </c>
      <c r="H154" s="196">
        <f t="shared" ca="1" si="64"/>
        <v>1.00917776</v>
      </c>
      <c r="I154" s="195">
        <f t="shared" si="55"/>
        <v>3.2500000000000001E-2</v>
      </c>
      <c r="J154" s="197">
        <f t="shared" si="56"/>
        <v>43955</v>
      </c>
      <c r="K154" s="198">
        <f t="shared" si="57"/>
        <v>100</v>
      </c>
      <c r="L154" s="199">
        <f t="shared" si="58"/>
        <v>100</v>
      </c>
      <c r="M154" s="200">
        <f t="shared" si="47"/>
        <v>1.012772566</v>
      </c>
      <c r="N154" s="200">
        <f t="shared" ca="1" si="48"/>
        <v>1.02206755</v>
      </c>
      <c r="O154" s="199">
        <f t="shared" si="59"/>
        <v>0</v>
      </c>
      <c r="P154" s="196">
        <f t="shared" ca="1" si="49"/>
        <v>110337.75</v>
      </c>
      <c r="Q154" s="201">
        <f t="shared" si="50"/>
        <v>0</v>
      </c>
      <c r="R154" s="196">
        <f t="shared" si="51"/>
        <v>0</v>
      </c>
      <c r="S154" s="202" t="str">
        <f t="shared" si="60"/>
        <v>A+J=</v>
      </c>
      <c r="T154" s="197">
        <f t="shared" si="61"/>
        <v>44301</v>
      </c>
      <c r="U154" s="3"/>
      <c r="AD154" s="3"/>
      <c r="AE154" s="12"/>
      <c r="AF154" s="3"/>
      <c r="AG154" s="2"/>
      <c r="AH154" s="13"/>
      <c r="AI154" s="7"/>
      <c r="AJ154" s="2"/>
      <c r="AK154" s="2"/>
      <c r="AL154" s="51"/>
      <c r="AM154" s="51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</row>
    <row r="155" spans="1:121" ht="12.75" x14ac:dyDescent="0.2">
      <c r="A155" s="194">
        <f t="shared" si="52"/>
        <v>44098</v>
      </c>
      <c r="B155" s="18">
        <f t="shared" ca="1" si="53"/>
        <v>5111368.09</v>
      </c>
      <c r="C155" s="196">
        <f t="shared" si="54"/>
        <v>5000000</v>
      </c>
      <c r="D155" s="195">
        <f ca="1">IF(A155&lt;$B$1,VLOOKUP(A155,[1]DI!$A$4:$B$15000,2,FALSE),0)</f>
        <v>1.9000000000000006E-2</v>
      </c>
      <c r="E155" s="196">
        <f t="shared" ca="1" si="62"/>
        <v>1.0000746899999999</v>
      </c>
      <c r="F155" s="196">
        <f ca="1">(TRUNC(PRODUCT($E$12:$E154),16))</f>
        <v>1.0092531314397399</v>
      </c>
      <c r="G155" s="196">
        <f t="shared" si="63"/>
        <v>1</v>
      </c>
      <c r="H155" s="196">
        <f t="shared" ca="1" si="64"/>
        <v>1.0092531300000001</v>
      </c>
      <c r="I155" s="195">
        <f t="shared" si="55"/>
        <v>3.2500000000000001E-2</v>
      </c>
      <c r="J155" s="197">
        <f t="shared" si="56"/>
        <v>43955</v>
      </c>
      <c r="K155" s="198">
        <f t="shared" si="57"/>
        <v>101</v>
      </c>
      <c r="L155" s="199">
        <f t="shared" si="58"/>
        <v>101</v>
      </c>
      <c r="M155" s="200">
        <f t="shared" si="47"/>
        <v>1.012901112</v>
      </c>
      <c r="N155" s="200">
        <f t="shared" ca="1" si="48"/>
        <v>1.0222736180000001</v>
      </c>
      <c r="O155" s="199">
        <f t="shared" si="59"/>
        <v>0</v>
      </c>
      <c r="P155" s="196">
        <f t="shared" ca="1" si="49"/>
        <v>111368.09</v>
      </c>
      <c r="Q155" s="201">
        <f t="shared" si="50"/>
        <v>0</v>
      </c>
      <c r="R155" s="196">
        <f t="shared" si="51"/>
        <v>0</v>
      </c>
      <c r="S155" s="202" t="str">
        <f t="shared" si="60"/>
        <v>A+J=</v>
      </c>
      <c r="T155" s="197">
        <f t="shared" si="61"/>
        <v>44301</v>
      </c>
      <c r="U155" s="3"/>
      <c r="AD155" s="3"/>
      <c r="AE155" s="12"/>
      <c r="AF155" s="3"/>
      <c r="AG155" s="2"/>
      <c r="AH155" s="13"/>
      <c r="AI155" s="7"/>
      <c r="AJ155" s="2"/>
      <c r="AK155" s="2"/>
      <c r="AL155" s="51"/>
      <c r="AM155" s="51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</row>
    <row r="156" spans="1:121" ht="12.75" x14ac:dyDescent="0.2">
      <c r="A156" s="194">
        <f t="shared" si="52"/>
        <v>44099</v>
      </c>
      <c r="B156" s="18">
        <f t="shared" ca="1" si="53"/>
        <v>5112398.66</v>
      </c>
      <c r="C156" s="196">
        <f t="shared" si="54"/>
        <v>5000000</v>
      </c>
      <c r="D156" s="195">
        <f ca="1">IF(A156&lt;$B$1,VLOOKUP(A156,[1]DI!$A$4:$B$15000,2,FALSE),0)</f>
        <v>1.9000000000000006E-2</v>
      </c>
      <c r="E156" s="196">
        <f t="shared" ca="1" si="62"/>
        <v>1.0000746899999999</v>
      </c>
      <c r="F156" s="196">
        <f ca="1">(TRUNC(PRODUCT($E$12:$E155),16))</f>
        <v>1.00932851255612</v>
      </c>
      <c r="G156" s="196">
        <f t="shared" si="63"/>
        <v>1</v>
      </c>
      <c r="H156" s="196">
        <f t="shared" ca="1" si="64"/>
        <v>1.00932851</v>
      </c>
      <c r="I156" s="195">
        <f t="shared" si="55"/>
        <v>3.2500000000000001E-2</v>
      </c>
      <c r="J156" s="197">
        <f t="shared" si="56"/>
        <v>43955</v>
      </c>
      <c r="K156" s="198">
        <f t="shared" si="57"/>
        <v>102</v>
      </c>
      <c r="L156" s="199">
        <f t="shared" si="58"/>
        <v>102</v>
      </c>
      <c r="M156" s="200">
        <f t="shared" si="47"/>
        <v>1.0130296750000001</v>
      </c>
      <c r="N156" s="200">
        <f t="shared" ca="1" si="48"/>
        <v>1.0224797320000001</v>
      </c>
      <c r="O156" s="199">
        <f t="shared" si="59"/>
        <v>0</v>
      </c>
      <c r="P156" s="196">
        <f t="shared" ca="1" si="49"/>
        <v>112398.66</v>
      </c>
      <c r="Q156" s="201">
        <f t="shared" si="50"/>
        <v>0</v>
      </c>
      <c r="R156" s="196">
        <f t="shared" si="51"/>
        <v>0</v>
      </c>
      <c r="S156" s="202" t="str">
        <f t="shared" si="60"/>
        <v>A+J=</v>
      </c>
      <c r="T156" s="197">
        <f t="shared" si="61"/>
        <v>44301</v>
      </c>
      <c r="U156" s="3"/>
      <c r="AD156" s="3"/>
      <c r="AE156" s="12"/>
      <c r="AF156" s="3"/>
      <c r="AG156" s="2"/>
      <c r="AH156" s="13"/>
      <c r="AI156" s="7"/>
      <c r="AJ156" s="2"/>
      <c r="AK156" s="2"/>
      <c r="AL156" s="51"/>
      <c r="AM156" s="51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</row>
    <row r="157" spans="1:121" ht="12.75" x14ac:dyDescent="0.2">
      <c r="A157" s="194">
        <f t="shared" si="52"/>
        <v>44100</v>
      </c>
      <c r="B157" s="18">
        <f t="shared" ca="1" si="53"/>
        <v>5113429.46</v>
      </c>
      <c r="C157" s="196">
        <f t="shared" si="54"/>
        <v>5000000</v>
      </c>
      <c r="D157" s="195">
        <f ca="1">IF(A157&lt;$B$1,VLOOKUP(A157,[1]DI!$A$4:$B$15000,2,FALSE),0)</f>
        <v>0</v>
      </c>
      <c r="E157" s="196">
        <f t="shared" ca="1" si="62"/>
        <v>1</v>
      </c>
      <c r="F157" s="196">
        <f ca="1">(TRUNC(PRODUCT($E$12:$E156),16))</f>
        <v>1.0094038993027299</v>
      </c>
      <c r="G157" s="196">
        <f t="shared" si="63"/>
        <v>1</v>
      </c>
      <c r="H157" s="196">
        <f t="shared" ca="1" si="64"/>
        <v>1.0094038999999999</v>
      </c>
      <c r="I157" s="195">
        <f t="shared" si="55"/>
        <v>3.2500000000000001E-2</v>
      </c>
      <c r="J157" s="197">
        <f t="shared" si="56"/>
        <v>43955</v>
      </c>
      <c r="K157" s="198">
        <f t="shared" si="57"/>
        <v>102</v>
      </c>
      <c r="L157" s="199">
        <f t="shared" si="58"/>
        <v>103</v>
      </c>
      <c r="M157" s="200">
        <f t="shared" si="47"/>
        <v>1.0131582530000001</v>
      </c>
      <c r="N157" s="200">
        <f t="shared" ca="1" si="48"/>
        <v>1.0226858919999999</v>
      </c>
      <c r="O157" s="199">
        <f t="shared" si="59"/>
        <v>0</v>
      </c>
      <c r="P157" s="196">
        <f t="shared" ca="1" si="49"/>
        <v>113429.46</v>
      </c>
      <c r="Q157" s="201">
        <f t="shared" si="50"/>
        <v>0</v>
      </c>
      <c r="R157" s="196">
        <f t="shared" si="51"/>
        <v>0</v>
      </c>
      <c r="S157" s="202" t="str">
        <f t="shared" si="60"/>
        <v>A+J=</v>
      </c>
      <c r="T157" s="197">
        <f t="shared" si="61"/>
        <v>44301</v>
      </c>
      <c r="U157" s="3"/>
      <c r="AD157" s="3"/>
      <c r="AE157" s="12"/>
      <c r="AF157" s="3"/>
      <c r="AG157" s="2"/>
      <c r="AH157" s="13"/>
      <c r="AI157" s="7"/>
      <c r="AJ157" s="2"/>
      <c r="AK157" s="2"/>
      <c r="AL157" s="51"/>
      <c r="AM157" s="51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</row>
    <row r="158" spans="1:121" ht="12.75" x14ac:dyDescent="0.2">
      <c r="A158" s="194">
        <f t="shared" si="52"/>
        <v>44101</v>
      </c>
      <c r="B158" s="18">
        <f t="shared" ca="1" si="53"/>
        <v>5113429.46</v>
      </c>
      <c r="C158" s="196">
        <f t="shared" si="54"/>
        <v>5000000</v>
      </c>
      <c r="D158" s="195">
        <f ca="1">IF(A158&lt;$B$1,VLOOKUP(A158,[1]DI!$A$4:$B$15000,2,FALSE),0)</f>
        <v>0</v>
      </c>
      <c r="E158" s="196">
        <f t="shared" ca="1" si="62"/>
        <v>1</v>
      </c>
      <c r="F158" s="196">
        <f ca="1">(TRUNC(PRODUCT($E$12:$E157),16))</f>
        <v>1.0094038993027299</v>
      </c>
      <c r="G158" s="196">
        <f t="shared" si="63"/>
        <v>1</v>
      </c>
      <c r="H158" s="196">
        <f t="shared" ca="1" si="64"/>
        <v>1.0094038999999999</v>
      </c>
      <c r="I158" s="195">
        <f t="shared" si="55"/>
        <v>3.2500000000000001E-2</v>
      </c>
      <c r="J158" s="197">
        <f t="shared" si="56"/>
        <v>43955</v>
      </c>
      <c r="K158" s="198">
        <f t="shared" si="57"/>
        <v>102</v>
      </c>
      <c r="L158" s="199">
        <f t="shared" si="58"/>
        <v>103</v>
      </c>
      <c r="M158" s="200">
        <f t="shared" si="47"/>
        <v>1.0131582530000001</v>
      </c>
      <c r="N158" s="200">
        <f t="shared" ca="1" si="48"/>
        <v>1.0226858919999999</v>
      </c>
      <c r="O158" s="199">
        <f t="shared" si="59"/>
        <v>0</v>
      </c>
      <c r="P158" s="196">
        <f t="shared" ca="1" si="49"/>
        <v>113429.46</v>
      </c>
      <c r="Q158" s="201">
        <f t="shared" si="50"/>
        <v>0</v>
      </c>
      <c r="R158" s="196">
        <f t="shared" si="51"/>
        <v>0</v>
      </c>
      <c r="S158" s="202" t="str">
        <f t="shared" si="60"/>
        <v>A+J=</v>
      </c>
      <c r="T158" s="197">
        <f t="shared" si="61"/>
        <v>44301</v>
      </c>
      <c r="U158" s="3"/>
      <c r="V158" s="6" t="s">
        <v>0</v>
      </c>
      <c r="AA158" s="6" t="s">
        <v>1</v>
      </c>
      <c r="AD158" s="3"/>
      <c r="AE158" s="12"/>
      <c r="AF158" s="3"/>
      <c r="AG158" s="2"/>
      <c r="AH158" s="13"/>
      <c r="AI158" s="7"/>
      <c r="AJ158" s="2"/>
      <c r="AK158" s="2"/>
      <c r="AL158" s="51"/>
      <c r="AM158" s="51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</row>
    <row r="159" spans="1:121" ht="12.75" x14ac:dyDescent="0.2">
      <c r="A159" s="194">
        <f t="shared" si="52"/>
        <v>44102</v>
      </c>
      <c r="B159" s="18">
        <f t="shared" ca="1" si="53"/>
        <v>5113429.46</v>
      </c>
      <c r="C159" s="196">
        <f t="shared" si="54"/>
        <v>5000000</v>
      </c>
      <c r="D159" s="195">
        <f ca="1">IF(A159&lt;$B$1,VLOOKUP(A159,[1]DI!$A$4:$B$15000,2,FALSE),0)</f>
        <v>1.9000000000000006E-2</v>
      </c>
      <c r="E159" s="196">
        <f t="shared" ca="1" si="62"/>
        <v>1.0000746899999999</v>
      </c>
      <c r="F159" s="196">
        <f ca="1">(TRUNC(PRODUCT($E$12:$E158),16))</f>
        <v>1.0094038993027299</v>
      </c>
      <c r="G159" s="196">
        <f t="shared" si="63"/>
        <v>1</v>
      </c>
      <c r="H159" s="196">
        <f t="shared" ca="1" si="64"/>
        <v>1.0094038999999999</v>
      </c>
      <c r="I159" s="195">
        <f t="shared" si="55"/>
        <v>3.2500000000000001E-2</v>
      </c>
      <c r="J159" s="197">
        <f t="shared" si="56"/>
        <v>43955</v>
      </c>
      <c r="K159" s="198">
        <f t="shared" si="57"/>
        <v>103</v>
      </c>
      <c r="L159" s="199">
        <f t="shared" si="58"/>
        <v>103</v>
      </c>
      <c r="M159" s="200">
        <f t="shared" si="47"/>
        <v>1.0131582530000001</v>
      </c>
      <c r="N159" s="200">
        <f t="shared" ca="1" si="48"/>
        <v>1.0226858919999999</v>
      </c>
      <c r="O159" s="199">
        <f t="shared" si="59"/>
        <v>0</v>
      </c>
      <c r="P159" s="196">
        <f t="shared" ca="1" si="49"/>
        <v>113429.46</v>
      </c>
      <c r="Q159" s="201">
        <f t="shared" si="50"/>
        <v>0</v>
      </c>
      <c r="R159" s="196">
        <f t="shared" si="51"/>
        <v>0</v>
      </c>
      <c r="S159" s="202" t="str">
        <f t="shared" si="60"/>
        <v>A+J=</v>
      </c>
      <c r="T159" s="197">
        <f t="shared" si="61"/>
        <v>44301</v>
      </c>
      <c r="U159" s="3"/>
      <c r="V159" s="29" t="s">
        <v>72</v>
      </c>
      <c r="W159" s="55"/>
      <c r="X159" s="25"/>
      <c r="Y159" s="1"/>
      <c r="AA159" s="37" t="s">
        <v>73</v>
      </c>
      <c r="AB159" s="37" t="s">
        <v>74</v>
      </c>
      <c r="AC159" s="37" t="s">
        <v>75</v>
      </c>
      <c r="AD159" s="3"/>
      <c r="AE159" s="12"/>
      <c r="AF159" s="3"/>
      <c r="AG159" s="2"/>
      <c r="AH159" s="13"/>
      <c r="AI159" s="7"/>
      <c r="AJ159" s="2"/>
      <c r="AK159" s="2"/>
      <c r="AL159" s="51"/>
      <c r="AM159" s="51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</row>
    <row r="160" spans="1:121" ht="15" x14ac:dyDescent="0.2">
      <c r="A160" s="194">
        <f t="shared" si="52"/>
        <v>44103</v>
      </c>
      <c r="B160" s="18">
        <f t="shared" ca="1" si="53"/>
        <v>5114460.4400000004</v>
      </c>
      <c r="C160" s="196">
        <f t="shared" si="54"/>
        <v>5000000</v>
      </c>
      <c r="D160" s="195">
        <f ca="1">IF(A160&lt;$B$1,VLOOKUP(A160,[1]DI!$A$4:$B$15000,2,FALSE),0)</f>
        <v>1.9000000000000006E-2</v>
      </c>
      <c r="E160" s="196">
        <f t="shared" ca="1" si="62"/>
        <v>1.0000746899999999</v>
      </c>
      <c r="F160" s="196">
        <f ca="1">(TRUNC(PRODUCT($E$12:$E159),16))</f>
        <v>1.00947929167997</v>
      </c>
      <c r="G160" s="196">
        <f t="shared" si="63"/>
        <v>1</v>
      </c>
      <c r="H160" s="196">
        <f t="shared" ca="1" si="64"/>
        <v>1.00947929</v>
      </c>
      <c r="I160" s="195">
        <f t="shared" si="55"/>
        <v>3.2500000000000001E-2</v>
      </c>
      <c r="J160" s="197">
        <f t="shared" si="56"/>
        <v>43955</v>
      </c>
      <c r="K160" s="198">
        <f t="shared" si="57"/>
        <v>104</v>
      </c>
      <c r="L160" s="199">
        <f t="shared" si="58"/>
        <v>104</v>
      </c>
      <c r="M160" s="200">
        <f t="shared" si="47"/>
        <v>1.0132868479999999</v>
      </c>
      <c r="N160" s="200">
        <f t="shared" ca="1" si="48"/>
        <v>1.0228920880000001</v>
      </c>
      <c r="O160" s="199">
        <f t="shared" si="59"/>
        <v>0</v>
      </c>
      <c r="P160" s="196">
        <f t="shared" ca="1" si="49"/>
        <v>114460.44</v>
      </c>
      <c r="Q160" s="201">
        <f t="shared" si="50"/>
        <v>0</v>
      </c>
      <c r="R160" s="196">
        <f t="shared" si="51"/>
        <v>0</v>
      </c>
      <c r="S160" s="202" t="str">
        <f t="shared" si="60"/>
        <v>A+J=</v>
      </c>
      <c r="T160" s="197">
        <f t="shared" si="61"/>
        <v>44301</v>
      </c>
      <c r="U160" s="3"/>
      <c r="V160" s="54">
        <v>43101</v>
      </c>
      <c r="W160" s="54" t="s">
        <v>85</v>
      </c>
      <c r="X160" s="25"/>
      <c r="Y160" s="1"/>
      <c r="AA160" s="53">
        <f>WORKDAY(AB160,-1,$V$160:$V$544)</f>
        <v>43951</v>
      </c>
      <c r="AB160" s="153">
        <f>A10</f>
        <v>43955</v>
      </c>
      <c r="AC160" s="53">
        <f>WORKDAY(AA160,1,$V$160:$V$544)</f>
        <v>43955</v>
      </c>
      <c r="AD160" s="3"/>
      <c r="AE160" s="12"/>
      <c r="AF160" s="3"/>
      <c r="AG160" s="2"/>
      <c r="AH160" s="13"/>
      <c r="AI160" s="7"/>
      <c r="AJ160" s="2"/>
      <c r="AK160" s="2"/>
      <c r="AL160" s="51"/>
      <c r="AM160" s="51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</row>
    <row r="161" spans="1:121" ht="12.75" x14ac:dyDescent="0.2">
      <c r="A161" s="194">
        <f t="shared" si="52"/>
        <v>44104</v>
      </c>
      <c r="B161" s="18">
        <f t="shared" ca="1" si="53"/>
        <v>5115491.6550000003</v>
      </c>
      <c r="C161" s="196">
        <f t="shared" si="54"/>
        <v>5000000</v>
      </c>
      <c r="D161" s="195">
        <f ca="1">IF(A161&lt;$B$1,VLOOKUP(A161,[1]DI!$A$4:$B$15000,2,FALSE),0)</f>
        <v>1.9000000000000006E-2</v>
      </c>
      <c r="E161" s="196">
        <f t="shared" ca="1" si="62"/>
        <v>1.0000746899999999</v>
      </c>
      <c r="F161" s="196">
        <f ca="1">(TRUNC(PRODUCT($E$12:$E160),16))</f>
        <v>1.0095546896882599</v>
      </c>
      <c r="G161" s="196">
        <f t="shared" si="63"/>
        <v>1</v>
      </c>
      <c r="H161" s="196">
        <f t="shared" ca="1" si="64"/>
        <v>1.0095546900000001</v>
      </c>
      <c r="I161" s="195">
        <f t="shared" si="55"/>
        <v>3.2500000000000001E-2</v>
      </c>
      <c r="J161" s="197">
        <f t="shared" si="56"/>
        <v>43955</v>
      </c>
      <c r="K161" s="198">
        <f t="shared" si="57"/>
        <v>105</v>
      </c>
      <c r="L161" s="199">
        <f t="shared" si="58"/>
        <v>105</v>
      </c>
      <c r="M161" s="200">
        <f t="shared" si="47"/>
        <v>1.01341546</v>
      </c>
      <c r="N161" s="200">
        <f t="shared" ca="1" si="48"/>
        <v>1.0230983309999999</v>
      </c>
      <c r="O161" s="199">
        <f t="shared" si="59"/>
        <v>0</v>
      </c>
      <c r="P161" s="196">
        <f t="shared" ca="1" si="49"/>
        <v>115491.655</v>
      </c>
      <c r="Q161" s="201">
        <f t="shared" si="50"/>
        <v>0</v>
      </c>
      <c r="R161" s="196">
        <f t="shared" si="51"/>
        <v>0</v>
      </c>
      <c r="S161" s="202" t="str">
        <f t="shared" si="60"/>
        <v>A+J=</v>
      </c>
      <c r="T161" s="197">
        <f t="shared" si="61"/>
        <v>44301</v>
      </c>
      <c r="U161" s="3"/>
      <c r="V161" s="54">
        <v>43143</v>
      </c>
      <c r="W161" s="54" t="s">
        <v>76</v>
      </c>
      <c r="X161" s="25"/>
      <c r="Y161" s="1"/>
      <c r="AA161" s="53">
        <f>WORKDAY(AB161,-1,$V$160:$V$544)</f>
        <v>44319</v>
      </c>
      <c r="AB161" s="53">
        <v>44320</v>
      </c>
      <c r="AC161" s="53">
        <f>WORKDAY(AA161,1,$V$160:$V$544)</f>
        <v>44320</v>
      </c>
      <c r="AD161" s="3"/>
      <c r="AE161" s="12"/>
      <c r="AF161" s="3"/>
      <c r="AG161" s="2"/>
      <c r="AH161" s="13"/>
      <c r="AI161" s="7"/>
      <c r="AJ161" s="2"/>
      <c r="AK161" s="2"/>
      <c r="AL161" s="51"/>
      <c r="AM161" s="51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</row>
    <row r="162" spans="1:121" ht="12.75" x14ac:dyDescent="0.2">
      <c r="A162" s="194">
        <f t="shared" si="52"/>
        <v>44105</v>
      </c>
      <c r="B162" s="18">
        <f t="shared" ca="1" si="53"/>
        <v>5116523.0399999898</v>
      </c>
      <c r="C162" s="196">
        <f t="shared" si="54"/>
        <v>5000000</v>
      </c>
      <c r="D162" s="195">
        <f ca="1">IF(A162&lt;$B$1,VLOOKUP(A162,[1]DI!$A$4:$B$15000,2,FALSE),0)</f>
        <v>1.9000000000000006E-2</v>
      </c>
      <c r="E162" s="196">
        <f t="shared" ca="1" si="62"/>
        <v>1.0000746899999999</v>
      </c>
      <c r="F162" s="196">
        <f ca="1">(TRUNC(PRODUCT($E$12:$E161),16))</f>
        <v>1.00963009332803</v>
      </c>
      <c r="G162" s="196">
        <f t="shared" si="63"/>
        <v>1</v>
      </c>
      <c r="H162" s="196">
        <f t="shared" ca="1" si="64"/>
        <v>1.0096300899999999</v>
      </c>
      <c r="I162" s="195">
        <f t="shared" si="55"/>
        <v>3.2500000000000001E-2</v>
      </c>
      <c r="J162" s="197">
        <f t="shared" si="56"/>
        <v>43955</v>
      </c>
      <c r="K162" s="198">
        <f t="shared" si="57"/>
        <v>106</v>
      </c>
      <c r="L162" s="199">
        <f t="shared" si="58"/>
        <v>106</v>
      </c>
      <c r="M162" s="200">
        <f t="shared" si="47"/>
        <v>1.0135440870000001</v>
      </c>
      <c r="N162" s="200">
        <f t="shared" ca="1" si="48"/>
        <v>1.0233046079999999</v>
      </c>
      <c r="O162" s="199">
        <f t="shared" si="59"/>
        <v>0</v>
      </c>
      <c r="P162" s="196">
        <f t="shared" ca="1" si="49"/>
        <v>116523.03999999</v>
      </c>
      <c r="Q162" s="201">
        <f t="shared" si="50"/>
        <v>0</v>
      </c>
      <c r="R162" s="196">
        <f t="shared" si="51"/>
        <v>0</v>
      </c>
      <c r="S162" s="202" t="str">
        <f t="shared" si="60"/>
        <v>A+J=</v>
      </c>
      <c r="T162" s="197">
        <f t="shared" si="61"/>
        <v>44301</v>
      </c>
      <c r="U162" s="3"/>
      <c r="V162" s="54">
        <v>43144</v>
      </c>
      <c r="W162" s="54" t="s">
        <v>76</v>
      </c>
      <c r="X162" s="25"/>
      <c r="Y162" s="1"/>
      <c r="AA162" s="53"/>
      <c r="AB162" s="53"/>
      <c r="AC162" s="53"/>
      <c r="AD162" s="3"/>
      <c r="AE162" s="12"/>
      <c r="AF162" s="3"/>
      <c r="AG162" s="2"/>
      <c r="AH162" s="13"/>
      <c r="AI162" s="7"/>
      <c r="AJ162" s="2"/>
      <c r="AK162" s="2"/>
      <c r="AL162" s="51"/>
      <c r="AM162" s="51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</row>
    <row r="163" spans="1:121" ht="12.75" x14ac:dyDescent="0.2">
      <c r="A163" s="194">
        <f t="shared" si="52"/>
        <v>44106</v>
      </c>
      <c r="B163" s="18">
        <f t="shared" ca="1" si="53"/>
        <v>5117554.66</v>
      </c>
      <c r="C163" s="196">
        <f t="shared" si="54"/>
        <v>5000000</v>
      </c>
      <c r="D163" s="195">
        <f ca="1">IF(A163&lt;$B$1,VLOOKUP(A163,[1]DI!$A$4:$B$15000,2,FALSE),0)</f>
        <v>1.9000000000000006E-2</v>
      </c>
      <c r="E163" s="196">
        <f t="shared" ca="1" si="62"/>
        <v>1.0000746899999999</v>
      </c>
      <c r="F163" s="196">
        <f ca="1">(TRUNC(PRODUCT($E$12:$E162),16))</f>
        <v>1.0097055025996999</v>
      </c>
      <c r="G163" s="196">
        <f t="shared" si="63"/>
        <v>1</v>
      </c>
      <c r="H163" s="196">
        <f t="shared" ca="1" si="64"/>
        <v>1.0097054999999999</v>
      </c>
      <c r="I163" s="195">
        <f t="shared" si="55"/>
        <v>3.2500000000000001E-2</v>
      </c>
      <c r="J163" s="197">
        <f t="shared" si="56"/>
        <v>43955</v>
      </c>
      <c r="K163" s="198">
        <f t="shared" si="57"/>
        <v>107</v>
      </c>
      <c r="L163" s="199">
        <f t="shared" si="58"/>
        <v>107</v>
      </c>
      <c r="M163" s="200">
        <f t="shared" si="47"/>
        <v>1.013672731</v>
      </c>
      <c r="N163" s="200">
        <f t="shared" ca="1" si="48"/>
        <v>1.023510932</v>
      </c>
      <c r="O163" s="199">
        <f t="shared" si="59"/>
        <v>0</v>
      </c>
      <c r="P163" s="196">
        <f t="shared" ca="1" si="49"/>
        <v>117554.66</v>
      </c>
      <c r="Q163" s="201">
        <f t="shared" si="50"/>
        <v>0</v>
      </c>
      <c r="R163" s="196">
        <f t="shared" si="51"/>
        <v>0</v>
      </c>
      <c r="S163" s="202" t="str">
        <f t="shared" si="60"/>
        <v>A+J=</v>
      </c>
      <c r="T163" s="197">
        <f t="shared" si="61"/>
        <v>44301</v>
      </c>
      <c r="U163" s="3"/>
      <c r="V163" s="54">
        <v>43189</v>
      </c>
      <c r="W163" s="54" t="s">
        <v>86</v>
      </c>
      <c r="X163" s="25"/>
      <c r="Y163" s="1"/>
      <c r="AA163" s="53"/>
      <c r="AB163" s="53"/>
      <c r="AC163" s="53"/>
      <c r="AD163" s="3"/>
      <c r="AE163" s="12"/>
      <c r="AF163" s="3"/>
      <c r="AG163" s="2"/>
      <c r="AH163" s="13"/>
      <c r="AI163" s="7"/>
      <c r="AJ163" s="2"/>
      <c r="AK163" s="2"/>
      <c r="AL163" s="51"/>
      <c r="AM163" s="51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</row>
    <row r="164" spans="1:121" ht="12.75" x14ac:dyDescent="0.2">
      <c r="A164" s="194">
        <f t="shared" si="52"/>
        <v>44107</v>
      </c>
      <c r="B164" s="18">
        <f t="shared" ca="1" si="53"/>
        <v>5118586.51</v>
      </c>
      <c r="C164" s="196">
        <f t="shared" si="54"/>
        <v>5000000</v>
      </c>
      <c r="D164" s="195">
        <f ca="1">IF(A164&lt;$B$1,VLOOKUP(A164,[1]DI!$A$4:$B$15000,2,FALSE),0)</f>
        <v>0</v>
      </c>
      <c r="E164" s="196">
        <f t="shared" ca="1" si="62"/>
        <v>1</v>
      </c>
      <c r="F164" s="196">
        <f ca="1">(TRUNC(PRODUCT($E$12:$E163),16))</f>
        <v>1.00978091750369</v>
      </c>
      <c r="G164" s="196">
        <f t="shared" si="63"/>
        <v>1</v>
      </c>
      <c r="H164" s="196">
        <f t="shared" ca="1" si="64"/>
        <v>1.0097809200000001</v>
      </c>
      <c r="I164" s="195">
        <f t="shared" si="55"/>
        <v>3.2500000000000001E-2</v>
      </c>
      <c r="J164" s="197">
        <f t="shared" si="56"/>
        <v>43955</v>
      </c>
      <c r="K164" s="198">
        <f t="shared" si="57"/>
        <v>107</v>
      </c>
      <c r="L164" s="199">
        <f t="shared" si="58"/>
        <v>108</v>
      </c>
      <c r="M164" s="200">
        <f t="shared" si="47"/>
        <v>1.013801392</v>
      </c>
      <c r="N164" s="200">
        <f t="shared" ca="1" si="48"/>
        <v>1.0237173020000001</v>
      </c>
      <c r="O164" s="199">
        <f t="shared" si="59"/>
        <v>0</v>
      </c>
      <c r="P164" s="196">
        <f t="shared" ca="1" si="49"/>
        <v>118586.51</v>
      </c>
      <c r="Q164" s="201">
        <f t="shared" si="50"/>
        <v>0</v>
      </c>
      <c r="R164" s="196">
        <f t="shared" si="51"/>
        <v>0</v>
      </c>
      <c r="S164" s="202" t="str">
        <f t="shared" si="60"/>
        <v>A+J=</v>
      </c>
      <c r="T164" s="197">
        <f t="shared" si="61"/>
        <v>44301</v>
      </c>
      <c r="U164" s="3"/>
      <c r="V164" s="54">
        <v>43221</v>
      </c>
      <c r="W164" s="54" t="s">
        <v>88</v>
      </c>
      <c r="X164" s="25"/>
      <c r="Y164" s="1"/>
      <c r="AA164" s="53"/>
      <c r="AB164" s="53"/>
      <c r="AC164" s="53"/>
      <c r="AD164" s="3"/>
      <c r="AE164" s="12"/>
      <c r="AF164" s="3"/>
      <c r="AG164" s="2"/>
      <c r="AH164" s="13"/>
      <c r="AI164" s="7"/>
      <c r="AJ164" s="2"/>
      <c r="AK164" s="2"/>
      <c r="AL164" s="51"/>
      <c r="AM164" s="51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</row>
    <row r="165" spans="1:121" ht="12.75" x14ac:dyDescent="0.2">
      <c r="A165" s="194">
        <f t="shared" si="52"/>
        <v>44108</v>
      </c>
      <c r="B165" s="18">
        <f t="shared" ca="1" si="53"/>
        <v>5118586.51</v>
      </c>
      <c r="C165" s="196">
        <f t="shared" si="54"/>
        <v>5000000</v>
      </c>
      <c r="D165" s="195">
        <f ca="1">IF(A165&lt;$B$1,VLOOKUP(A165,[1]DI!$A$4:$B$15000,2,FALSE),0)</f>
        <v>0</v>
      </c>
      <c r="E165" s="196">
        <f t="shared" ca="1" si="62"/>
        <v>1</v>
      </c>
      <c r="F165" s="196">
        <f ca="1">(TRUNC(PRODUCT($E$12:$E164),16))</f>
        <v>1.00978091750369</v>
      </c>
      <c r="G165" s="196">
        <f t="shared" si="63"/>
        <v>1</v>
      </c>
      <c r="H165" s="196">
        <f t="shared" ca="1" si="64"/>
        <v>1.0097809200000001</v>
      </c>
      <c r="I165" s="195">
        <f t="shared" si="55"/>
        <v>3.2500000000000001E-2</v>
      </c>
      <c r="J165" s="197">
        <f t="shared" si="56"/>
        <v>43955</v>
      </c>
      <c r="K165" s="198">
        <f t="shared" si="57"/>
        <v>107</v>
      </c>
      <c r="L165" s="199">
        <f t="shared" si="58"/>
        <v>108</v>
      </c>
      <c r="M165" s="200">
        <f t="shared" si="47"/>
        <v>1.013801392</v>
      </c>
      <c r="N165" s="200">
        <f t="shared" ca="1" si="48"/>
        <v>1.0237173020000001</v>
      </c>
      <c r="O165" s="199">
        <f t="shared" si="59"/>
        <v>0</v>
      </c>
      <c r="P165" s="196">
        <f t="shared" ca="1" si="49"/>
        <v>118586.51</v>
      </c>
      <c r="Q165" s="201">
        <f t="shared" si="50"/>
        <v>0</v>
      </c>
      <c r="R165" s="196">
        <f t="shared" si="51"/>
        <v>0</v>
      </c>
      <c r="S165" s="202" t="str">
        <f t="shared" si="60"/>
        <v>A+J=</v>
      </c>
      <c r="T165" s="197">
        <f t="shared" si="61"/>
        <v>44301</v>
      </c>
      <c r="U165" s="3"/>
      <c r="V165" s="54">
        <v>43251</v>
      </c>
      <c r="W165" s="54" t="s">
        <v>87</v>
      </c>
      <c r="X165" s="25"/>
      <c r="Y165" s="1"/>
      <c r="AA165" s="53"/>
      <c r="AB165" s="53"/>
      <c r="AC165" s="53"/>
      <c r="AD165" s="3"/>
      <c r="AE165" s="12"/>
      <c r="AF165" s="3"/>
      <c r="AG165" s="2"/>
      <c r="AH165" s="13"/>
      <c r="AI165" s="7"/>
      <c r="AJ165" s="2"/>
      <c r="AK165" s="2"/>
      <c r="AL165" s="51"/>
      <c r="AM165" s="51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</row>
    <row r="166" spans="1:121" ht="12.75" x14ac:dyDescent="0.2">
      <c r="A166" s="194">
        <f t="shared" si="52"/>
        <v>44109</v>
      </c>
      <c r="B166" s="18">
        <f t="shared" ca="1" si="53"/>
        <v>5118586.51</v>
      </c>
      <c r="C166" s="196">
        <f t="shared" si="54"/>
        <v>5000000</v>
      </c>
      <c r="D166" s="195">
        <f ca="1">IF(A166&lt;$B$1,VLOOKUP(A166,[1]DI!$A$4:$B$15000,2,FALSE),0)</f>
        <v>1.9000000000000006E-2</v>
      </c>
      <c r="E166" s="196">
        <f t="shared" ca="1" si="62"/>
        <v>1.0000746899999999</v>
      </c>
      <c r="F166" s="196">
        <f ca="1">(TRUNC(PRODUCT($E$12:$E165),16))</f>
        <v>1.00978091750369</v>
      </c>
      <c r="G166" s="196">
        <f t="shared" si="63"/>
        <v>1</v>
      </c>
      <c r="H166" s="196">
        <f t="shared" ca="1" si="64"/>
        <v>1.0097809200000001</v>
      </c>
      <c r="I166" s="195">
        <f t="shared" si="55"/>
        <v>3.2500000000000001E-2</v>
      </c>
      <c r="J166" s="197">
        <f t="shared" si="56"/>
        <v>43955</v>
      </c>
      <c r="K166" s="198">
        <f t="shared" si="57"/>
        <v>108</v>
      </c>
      <c r="L166" s="199">
        <f t="shared" si="58"/>
        <v>108</v>
      </c>
      <c r="M166" s="200">
        <f t="shared" si="47"/>
        <v>1.013801392</v>
      </c>
      <c r="N166" s="200">
        <f t="shared" ca="1" si="48"/>
        <v>1.0237173020000001</v>
      </c>
      <c r="O166" s="199">
        <f t="shared" si="59"/>
        <v>0</v>
      </c>
      <c r="P166" s="196">
        <f t="shared" ca="1" si="49"/>
        <v>118586.51</v>
      </c>
      <c r="Q166" s="201">
        <f t="shared" si="50"/>
        <v>0</v>
      </c>
      <c r="R166" s="196">
        <f t="shared" si="51"/>
        <v>0</v>
      </c>
      <c r="S166" s="202" t="str">
        <f t="shared" si="60"/>
        <v>A+J=</v>
      </c>
      <c r="T166" s="197">
        <f t="shared" si="61"/>
        <v>44301</v>
      </c>
      <c r="U166" s="3"/>
      <c r="V166" s="54">
        <v>43350</v>
      </c>
      <c r="W166" s="54" t="s">
        <v>89</v>
      </c>
      <c r="X166" s="25"/>
      <c r="Y166" s="1"/>
      <c r="AA166" s="53"/>
      <c r="AB166" s="53"/>
      <c r="AC166" s="53"/>
      <c r="AD166" s="3"/>
      <c r="AE166" s="12"/>
      <c r="AF166" s="3"/>
      <c r="AG166" s="2"/>
      <c r="AH166" s="13"/>
      <c r="AI166" s="7"/>
      <c r="AJ166" s="2"/>
      <c r="AK166" s="2"/>
      <c r="AL166" s="51"/>
      <c r="AM166" s="51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</row>
    <row r="167" spans="1:121" ht="12.75" x14ac:dyDescent="0.2">
      <c r="A167" s="194">
        <f t="shared" si="52"/>
        <v>44110</v>
      </c>
      <c r="B167" s="18">
        <f t="shared" ca="1" si="53"/>
        <v>5119618.5350000001</v>
      </c>
      <c r="C167" s="196">
        <f t="shared" si="54"/>
        <v>5000000</v>
      </c>
      <c r="D167" s="195">
        <f ca="1">IF(A167&lt;$B$1,VLOOKUP(A167,[1]DI!$A$4:$B$15000,2,FALSE),0)</f>
        <v>1.9000000000000006E-2</v>
      </c>
      <c r="E167" s="196">
        <f t="shared" ca="1" si="62"/>
        <v>1.0000746899999999</v>
      </c>
      <c r="F167" s="196">
        <f ca="1">(TRUNC(PRODUCT($E$12:$E166),16))</f>
        <v>1.00985633804042</v>
      </c>
      <c r="G167" s="196">
        <f t="shared" si="63"/>
        <v>1</v>
      </c>
      <c r="H167" s="196">
        <f t="shared" ca="1" si="64"/>
        <v>1.00985634</v>
      </c>
      <c r="I167" s="195">
        <f t="shared" si="55"/>
        <v>3.2500000000000001E-2</v>
      </c>
      <c r="J167" s="197">
        <f t="shared" si="56"/>
        <v>43955</v>
      </c>
      <c r="K167" s="198">
        <f t="shared" si="57"/>
        <v>109</v>
      </c>
      <c r="L167" s="199">
        <f t="shared" si="58"/>
        <v>109</v>
      </c>
      <c r="M167" s="200">
        <f t="shared" si="47"/>
        <v>1.0139300680000001</v>
      </c>
      <c r="N167" s="200">
        <f t="shared" ca="1" si="48"/>
        <v>1.023923707</v>
      </c>
      <c r="O167" s="199">
        <f t="shared" si="59"/>
        <v>0</v>
      </c>
      <c r="P167" s="196">
        <f t="shared" ca="1" si="49"/>
        <v>119618.535</v>
      </c>
      <c r="Q167" s="201">
        <f t="shared" si="50"/>
        <v>0</v>
      </c>
      <c r="R167" s="196">
        <f t="shared" si="51"/>
        <v>0</v>
      </c>
      <c r="S167" s="202" t="str">
        <f t="shared" si="60"/>
        <v>A+J=</v>
      </c>
      <c r="T167" s="197">
        <f t="shared" si="61"/>
        <v>44301</v>
      </c>
      <c r="U167" s="3"/>
      <c r="V167" s="54">
        <v>43385</v>
      </c>
      <c r="W167" s="55" t="s">
        <v>78</v>
      </c>
      <c r="X167" s="25"/>
      <c r="Y167" s="1"/>
      <c r="AA167" s="53"/>
      <c r="AB167" s="53"/>
      <c r="AC167" s="53"/>
      <c r="AD167" s="3"/>
      <c r="AE167" s="12"/>
      <c r="AF167" s="3"/>
      <c r="AG167" s="2"/>
      <c r="AH167" s="13"/>
      <c r="AI167" s="7"/>
      <c r="AJ167" s="2"/>
      <c r="AK167" s="2"/>
      <c r="AL167" s="51"/>
      <c r="AM167" s="51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</row>
    <row r="168" spans="1:121" ht="12.75" x14ac:dyDescent="0.2">
      <c r="A168" s="194">
        <f t="shared" si="52"/>
        <v>44111</v>
      </c>
      <c r="B168" s="18">
        <f t="shared" ca="1" si="53"/>
        <v>5120650.7450000001</v>
      </c>
      <c r="C168" s="196">
        <f t="shared" si="54"/>
        <v>5000000</v>
      </c>
      <c r="D168" s="195">
        <f ca="1">IF(A168&lt;$B$1,VLOOKUP(A168,[1]DI!$A$4:$B$15000,2,FALSE),0)</f>
        <v>1.9000000000000006E-2</v>
      </c>
      <c r="E168" s="196">
        <f t="shared" ca="1" si="62"/>
        <v>1.0000746899999999</v>
      </c>
      <c r="F168" s="196">
        <f ca="1">(TRUNC(PRODUCT($E$12:$E167),16))</f>
        <v>1.0099317642103101</v>
      </c>
      <c r="G168" s="196">
        <f t="shared" si="63"/>
        <v>1</v>
      </c>
      <c r="H168" s="196">
        <f t="shared" ca="1" si="64"/>
        <v>1.00993176</v>
      </c>
      <c r="I168" s="195">
        <f t="shared" si="55"/>
        <v>3.2500000000000001E-2</v>
      </c>
      <c r="J168" s="197">
        <f t="shared" si="56"/>
        <v>43955</v>
      </c>
      <c r="K168" s="198">
        <f t="shared" si="57"/>
        <v>110</v>
      </c>
      <c r="L168" s="199">
        <f t="shared" si="58"/>
        <v>110</v>
      </c>
      <c r="M168" s="200">
        <f t="shared" si="47"/>
        <v>1.014058761</v>
      </c>
      <c r="N168" s="200">
        <f t="shared" ca="1" si="48"/>
        <v>1.0241301490000001</v>
      </c>
      <c r="O168" s="199">
        <f t="shared" si="59"/>
        <v>0</v>
      </c>
      <c r="P168" s="196">
        <f t="shared" ca="1" si="49"/>
        <v>120650.745</v>
      </c>
      <c r="Q168" s="201">
        <f t="shared" si="50"/>
        <v>0</v>
      </c>
      <c r="R168" s="196">
        <f t="shared" si="51"/>
        <v>0</v>
      </c>
      <c r="S168" s="202" t="str">
        <f t="shared" si="60"/>
        <v>A+J=</v>
      </c>
      <c r="T168" s="197">
        <f t="shared" si="61"/>
        <v>44301</v>
      </c>
      <c r="U168" s="3"/>
      <c r="V168" s="54">
        <v>43406</v>
      </c>
      <c r="W168" s="54" t="s">
        <v>82</v>
      </c>
      <c r="X168" s="25"/>
      <c r="Y168" s="1"/>
      <c r="AA168" s="53"/>
      <c r="AB168" s="53"/>
      <c r="AC168" s="53"/>
      <c r="AD168" s="3"/>
      <c r="AE168" s="12"/>
      <c r="AF168" s="3"/>
      <c r="AG168" s="2"/>
      <c r="AH168" s="13"/>
      <c r="AI168" s="7"/>
      <c r="AJ168" s="2"/>
      <c r="AK168" s="2"/>
      <c r="AL168" s="51"/>
      <c r="AM168" s="51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</row>
    <row r="169" spans="1:121" ht="12.75" x14ac:dyDescent="0.2">
      <c r="A169" s="194">
        <f t="shared" si="52"/>
        <v>44112</v>
      </c>
      <c r="B169" s="18">
        <f t="shared" ca="1" si="53"/>
        <v>5121683.2350000003</v>
      </c>
      <c r="C169" s="196">
        <f t="shared" si="54"/>
        <v>5000000</v>
      </c>
      <c r="D169" s="195">
        <f ca="1">IF(A169&lt;$B$1,VLOOKUP(A169,[1]DI!$A$4:$B$15000,2,FALSE),0)</f>
        <v>1.9000000000000006E-2</v>
      </c>
      <c r="E169" s="196">
        <f t="shared" ca="1" si="62"/>
        <v>1.0000746899999999</v>
      </c>
      <c r="F169" s="196">
        <f ca="1">(TRUNC(PRODUCT($E$12:$E168),16))</f>
        <v>1.01000719601378</v>
      </c>
      <c r="G169" s="196">
        <f t="shared" si="63"/>
        <v>1</v>
      </c>
      <c r="H169" s="196">
        <f t="shared" ca="1" si="64"/>
        <v>1.0100072</v>
      </c>
      <c r="I169" s="195">
        <f t="shared" si="55"/>
        <v>3.2500000000000001E-2</v>
      </c>
      <c r="J169" s="197">
        <f t="shared" si="56"/>
        <v>43955</v>
      </c>
      <c r="K169" s="198">
        <f t="shared" si="57"/>
        <v>111</v>
      </c>
      <c r="L169" s="199">
        <f t="shared" si="58"/>
        <v>111</v>
      </c>
      <c r="M169" s="200">
        <f t="shared" si="47"/>
        <v>1.01418747</v>
      </c>
      <c r="N169" s="200">
        <f t="shared" ca="1" si="48"/>
        <v>1.0243366469999999</v>
      </c>
      <c r="O169" s="199">
        <f t="shared" si="59"/>
        <v>0</v>
      </c>
      <c r="P169" s="196">
        <f t="shared" ca="1" si="49"/>
        <v>121683.235</v>
      </c>
      <c r="Q169" s="201">
        <f t="shared" si="50"/>
        <v>0</v>
      </c>
      <c r="R169" s="196">
        <f t="shared" si="51"/>
        <v>0</v>
      </c>
      <c r="S169" s="202" t="str">
        <f t="shared" si="60"/>
        <v>A+J=</v>
      </c>
      <c r="T169" s="197">
        <f t="shared" si="61"/>
        <v>44301</v>
      </c>
      <c r="U169" s="3"/>
      <c r="V169" s="54">
        <v>43419</v>
      </c>
      <c r="W169" s="54" t="s">
        <v>90</v>
      </c>
      <c r="X169" s="25"/>
      <c r="Y169" s="1"/>
      <c r="AA169" s="53"/>
      <c r="AB169" s="53"/>
      <c r="AC169" s="53"/>
      <c r="AD169" s="3"/>
      <c r="AE169" s="12"/>
      <c r="AF169" s="3"/>
      <c r="AG169" s="2"/>
      <c r="AH169" s="13"/>
      <c r="AI169" s="7"/>
      <c r="AJ169" s="2"/>
      <c r="AK169" s="2"/>
      <c r="AL169" s="51"/>
      <c r="AM169" s="51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</row>
    <row r="170" spans="1:121" ht="12.75" x14ac:dyDescent="0.2">
      <c r="A170" s="194">
        <f t="shared" si="52"/>
        <v>44113</v>
      </c>
      <c r="B170" s="18">
        <f t="shared" ca="1" si="53"/>
        <v>5122715.8550000004</v>
      </c>
      <c r="C170" s="196">
        <f t="shared" si="54"/>
        <v>5000000</v>
      </c>
      <c r="D170" s="195">
        <f ca="1">IF(A170&lt;$B$1,VLOOKUP(A170,[1]DI!$A$4:$B$15000,2,FALSE),0)</f>
        <v>1.9000000000000006E-2</v>
      </c>
      <c r="E170" s="196">
        <f t="shared" ca="1" si="62"/>
        <v>1.0000746899999999</v>
      </c>
      <c r="F170" s="196">
        <f ca="1">(TRUNC(PRODUCT($E$12:$E169),16))</f>
        <v>1.01008263345125</v>
      </c>
      <c r="G170" s="196">
        <f t="shared" si="63"/>
        <v>1</v>
      </c>
      <c r="H170" s="196">
        <f t="shared" ca="1" si="64"/>
        <v>1.0100826300000001</v>
      </c>
      <c r="I170" s="195">
        <f t="shared" si="55"/>
        <v>3.2500000000000001E-2</v>
      </c>
      <c r="J170" s="197">
        <f t="shared" si="56"/>
        <v>43955</v>
      </c>
      <c r="K170" s="198">
        <f t="shared" si="57"/>
        <v>112</v>
      </c>
      <c r="L170" s="199">
        <f t="shared" si="58"/>
        <v>112</v>
      </c>
      <c r="M170" s="200">
        <f t="shared" si="47"/>
        <v>1.014316196</v>
      </c>
      <c r="N170" s="200">
        <f t="shared" ca="1" si="48"/>
        <v>1.0245431709999999</v>
      </c>
      <c r="O170" s="199">
        <f t="shared" si="59"/>
        <v>0</v>
      </c>
      <c r="P170" s="196">
        <f t="shared" ca="1" si="49"/>
        <v>122715.855</v>
      </c>
      <c r="Q170" s="201">
        <f t="shared" si="50"/>
        <v>0</v>
      </c>
      <c r="R170" s="196">
        <f t="shared" si="51"/>
        <v>0</v>
      </c>
      <c r="S170" s="202" t="str">
        <f t="shared" si="60"/>
        <v>A+J=</v>
      </c>
      <c r="T170" s="197">
        <f t="shared" si="61"/>
        <v>44301</v>
      </c>
      <c r="U170" s="3"/>
      <c r="V170" s="54">
        <v>43459</v>
      </c>
      <c r="W170" s="54" t="s">
        <v>84</v>
      </c>
      <c r="X170" s="25"/>
      <c r="Y170" s="1"/>
      <c r="AA170" s="53"/>
      <c r="AB170" s="53"/>
      <c r="AC170" s="53"/>
      <c r="AD170" s="3"/>
      <c r="AE170" s="12"/>
      <c r="AF170" s="3"/>
      <c r="AG170" s="2"/>
      <c r="AH170" s="13"/>
      <c r="AI170" s="7"/>
      <c r="AJ170" s="2"/>
      <c r="AK170" s="2"/>
      <c r="AL170" s="51"/>
      <c r="AM170" s="51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</row>
    <row r="171" spans="1:121" ht="12.75" x14ac:dyDescent="0.2">
      <c r="A171" s="194">
        <f t="shared" si="52"/>
        <v>44114</v>
      </c>
      <c r="B171" s="18">
        <f t="shared" ca="1" si="53"/>
        <v>5123748.7549999999</v>
      </c>
      <c r="C171" s="196">
        <f t="shared" si="54"/>
        <v>5000000</v>
      </c>
      <c r="D171" s="195">
        <f ca="1">IF(A171&lt;$B$1,VLOOKUP(A171,[1]DI!$A$4:$B$15000,2,FALSE),0)</f>
        <v>0</v>
      </c>
      <c r="E171" s="196">
        <f t="shared" ca="1" si="62"/>
        <v>1</v>
      </c>
      <c r="F171" s="196">
        <f ca="1">(TRUNC(PRODUCT($E$12:$E170),16))</f>
        <v>1.0101580765231399</v>
      </c>
      <c r="G171" s="196">
        <f t="shared" si="63"/>
        <v>1</v>
      </c>
      <c r="H171" s="196">
        <f t="shared" ca="1" si="64"/>
        <v>1.0101580800000001</v>
      </c>
      <c r="I171" s="195">
        <f t="shared" si="55"/>
        <v>3.2500000000000001E-2</v>
      </c>
      <c r="J171" s="197">
        <f t="shared" si="56"/>
        <v>43955</v>
      </c>
      <c r="K171" s="198">
        <f t="shared" si="57"/>
        <v>112</v>
      </c>
      <c r="L171" s="199">
        <f t="shared" si="58"/>
        <v>113</v>
      </c>
      <c r="M171" s="200">
        <f t="shared" si="47"/>
        <v>1.014444938</v>
      </c>
      <c r="N171" s="200">
        <f t="shared" ca="1" si="48"/>
        <v>1.0247497510000001</v>
      </c>
      <c r="O171" s="199">
        <f t="shared" si="59"/>
        <v>0</v>
      </c>
      <c r="P171" s="196">
        <f t="shared" ca="1" si="49"/>
        <v>123748.755</v>
      </c>
      <c r="Q171" s="201">
        <f t="shared" si="50"/>
        <v>0</v>
      </c>
      <c r="R171" s="196">
        <f t="shared" si="51"/>
        <v>0</v>
      </c>
      <c r="S171" s="202" t="str">
        <f t="shared" si="60"/>
        <v>A+J=</v>
      </c>
      <c r="T171" s="197">
        <f t="shared" si="61"/>
        <v>44301</v>
      </c>
      <c r="U171" s="3"/>
      <c r="V171" s="54">
        <v>43466</v>
      </c>
      <c r="W171" s="54" t="s">
        <v>85</v>
      </c>
      <c r="X171" s="25"/>
      <c r="Y171" s="1"/>
      <c r="AA171" s="53"/>
      <c r="AB171" s="53"/>
      <c r="AC171" s="53"/>
      <c r="AD171" s="3"/>
      <c r="AE171" s="12"/>
      <c r="AF171" s="3"/>
      <c r="AG171" s="2"/>
      <c r="AH171" s="13"/>
      <c r="AI171" s="7"/>
      <c r="AJ171" s="2"/>
      <c r="AK171" s="2"/>
      <c r="AL171" s="51"/>
      <c r="AM171" s="51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</row>
    <row r="172" spans="1:121" ht="12.75" x14ac:dyDescent="0.2">
      <c r="A172" s="194">
        <f t="shared" si="52"/>
        <v>44115</v>
      </c>
      <c r="B172" s="18">
        <f t="shared" ca="1" si="53"/>
        <v>5123748.7549999999</v>
      </c>
      <c r="C172" s="196">
        <f t="shared" si="54"/>
        <v>5000000</v>
      </c>
      <c r="D172" s="195">
        <f ca="1">IF(A172&lt;$B$1,VLOOKUP(A172,[1]DI!$A$4:$B$15000,2,FALSE),0)</f>
        <v>0</v>
      </c>
      <c r="E172" s="196">
        <f t="shared" ca="1" si="62"/>
        <v>1</v>
      </c>
      <c r="F172" s="196">
        <f ca="1">(TRUNC(PRODUCT($E$12:$E171),16))</f>
        <v>1.0101580765231399</v>
      </c>
      <c r="G172" s="196">
        <f t="shared" si="63"/>
        <v>1</v>
      </c>
      <c r="H172" s="196">
        <f t="shared" ca="1" si="64"/>
        <v>1.0101580800000001</v>
      </c>
      <c r="I172" s="195">
        <f t="shared" si="55"/>
        <v>3.2500000000000001E-2</v>
      </c>
      <c r="J172" s="197">
        <f t="shared" si="56"/>
        <v>43955</v>
      </c>
      <c r="K172" s="198">
        <f t="shared" si="57"/>
        <v>112</v>
      </c>
      <c r="L172" s="199">
        <f t="shared" si="58"/>
        <v>113</v>
      </c>
      <c r="M172" s="200">
        <f t="shared" si="47"/>
        <v>1.014444938</v>
      </c>
      <c r="N172" s="200">
        <f t="shared" ca="1" si="48"/>
        <v>1.0247497510000001</v>
      </c>
      <c r="O172" s="199">
        <f t="shared" si="59"/>
        <v>0</v>
      </c>
      <c r="P172" s="196">
        <f t="shared" ca="1" si="49"/>
        <v>123748.755</v>
      </c>
      <c r="Q172" s="201">
        <f t="shared" si="50"/>
        <v>0</v>
      </c>
      <c r="R172" s="196">
        <f t="shared" si="51"/>
        <v>0</v>
      </c>
      <c r="S172" s="202" t="str">
        <f t="shared" si="60"/>
        <v>A+J=</v>
      </c>
      <c r="T172" s="197">
        <f t="shared" si="61"/>
        <v>44301</v>
      </c>
      <c r="U172" s="3"/>
      <c r="V172" s="54">
        <v>43528</v>
      </c>
      <c r="W172" s="54" t="s">
        <v>76</v>
      </c>
      <c r="X172" s="25"/>
      <c r="Y172" s="1"/>
      <c r="AA172" s="53"/>
      <c r="AB172" s="53"/>
      <c r="AC172" s="53"/>
      <c r="AD172" s="3"/>
      <c r="AE172" s="12"/>
      <c r="AF172" s="3"/>
      <c r="AG172" s="2"/>
      <c r="AH172" s="13"/>
      <c r="AI172" s="7"/>
      <c r="AJ172" s="2"/>
      <c r="AK172" s="2"/>
      <c r="AL172" s="51"/>
      <c r="AM172" s="51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</row>
    <row r="173" spans="1:121" ht="12.75" x14ac:dyDescent="0.2">
      <c r="A173" s="194">
        <f t="shared" si="52"/>
        <v>44116</v>
      </c>
      <c r="B173" s="18">
        <f t="shared" ca="1" si="53"/>
        <v>5123748.7549999999</v>
      </c>
      <c r="C173" s="196">
        <f t="shared" si="54"/>
        <v>5000000</v>
      </c>
      <c r="D173" s="195">
        <f ca="1">IF(A173&lt;$B$1,VLOOKUP(A173,[1]DI!$A$4:$B$15000,2,FALSE),0)</f>
        <v>0</v>
      </c>
      <c r="E173" s="196">
        <f t="shared" ca="1" si="62"/>
        <v>1</v>
      </c>
      <c r="F173" s="196">
        <f ca="1">(TRUNC(PRODUCT($E$12:$E172),16))</f>
        <v>1.0101580765231399</v>
      </c>
      <c r="G173" s="196">
        <f t="shared" si="63"/>
        <v>1</v>
      </c>
      <c r="H173" s="196">
        <f t="shared" ca="1" si="64"/>
        <v>1.0101580800000001</v>
      </c>
      <c r="I173" s="195">
        <f t="shared" si="55"/>
        <v>3.2500000000000001E-2</v>
      </c>
      <c r="J173" s="197">
        <f t="shared" si="56"/>
        <v>43955</v>
      </c>
      <c r="K173" s="198">
        <f t="shared" si="57"/>
        <v>112</v>
      </c>
      <c r="L173" s="199">
        <f t="shared" si="58"/>
        <v>113</v>
      </c>
      <c r="M173" s="200">
        <f t="shared" si="47"/>
        <v>1.014444938</v>
      </c>
      <c r="N173" s="200">
        <f t="shared" ca="1" si="48"/>
        <v>1.0247497510000001</v>
      </c>
      <c r="O173" s="199">
        <f t="shared" si="59"/>
        <v>0</v>
      </c>
      <c r="P173" s="196">
        <f t="shared" ca="1" si="49"/>
        <v>123748.755</v>
      </c>
      <c r="Q173" s="201">
        <f t="shared" si="50"/>
        <v>0</v>
      </c>
      <c r="R173" s="196">
        <f t="shared" si="51"/>
        <v>0</v>
      </c>
      <c r="S173" s="202" t="str">
        <f t="shared" si="60"/>
        <v>A+J=</v>
      </c>
      <c r="T173" s="197">
        <f t="shared" si="61"/>
        <v>44301</v>
      </c>
      <c r="U173" s="3"/>
      <c r="V173" s="54">
        <v>43529</v>
      </c>
      <c r="W173" s="54" t="s">
        <v>76</v>
      </c>
      <c r="X173" s="25"/>
      <c r="Y173" s="1"/>
      <c r="AA173" s="53"/>
      <c r="AB173" s="53"/>
      <c r="AC173" s="53"/>
      <c r="AD173" s="3"/>
      <c r="AE173" s="12"/>
      <c r="AF173" s="3"/>
      <c r="AG173" s="2"/>
      <c r="AH173" s="13"/>
      <c r="AI173" s="7"/>
      <c r="AJ173" s="2"/>
      <c r="AK173" s="2"/>
      <c r="AL173" s="51"/>
      <c r="AM173" s="51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</row>
    <row r="174" spans="1:121" ht="12.75" x14ac:dyDescent="0.2">
      <c r="A174" s="194">
        <f t="shared" si="52"/>
        <v>44117</v>
      </c>
      <c r="B174" s="18">
        <f t="shared" ca="1" si="53"/>
        <v>5123748.7549999999</v>
      </c>
      <c r="C174" s="196">
        <f t="shared" si="54"/>
        <v>5000000</v>
      </c>
      <c r="D174" s="195">
        <f ca="1">IF(A174&lt;$B$1,VLOOKUP(A174,[1]DI!$A$4:$B$15000,2,FALSE),0)</f>
        <v>1.9000000000000006E-2</v>
      </c>
      <c r="E174" s="196">
        <f t="shared" ca="1" si="62"/>
        <v>1.0000746899999999</v>
      </c>
      <c r="F174" s="196">
        <f ca="1">(TRUNC(PRODUCT($E$12:$E173),16))</f>
        <v>1.0101580765231399</v>
      </c>
      <c r="G174" s="196">
        <f t="shared" si="63"/>
        <v>1</v>
      </c>
      <c r="H174" s="196">
        <f t="shared" ca="1" si="64"/>
        <v>1.0101580800000001</v>
      </c>
      <c r="I174" s="195">
        <f t="shared" si="55"/>
        <v>3.2500000000000001E-2</v>
      </c>
      <c r="J174" s="197">
        <f t="shared" si="56"/>
        <v>43955</v>
      </c>
      <c r="K174" s="198">
        <f t="shared" si="57"/>
        <v>113</v>
      </c>
      <c r="L174" s="199">
        <f t="shared" si="58"/>
        <v>113</v>
      </c>
      <c r="M174" s="200">
        <f t="shared" si="47"/>
        <v>1.014444938</v>
      </c>
      <c r="N174" s="200">
        <f t="shared" ca="1" si="48"/>
        <v>1.0247497510000001</v>
      </c>
      <c r="O174" s="199">
        <f t="shared" si="59"/>
        <v>0</v>
      </c>
      <c r="P174" s="196">
        <f t="shared" ca="1" si="49"/>
        <v>123748.755</v>
      </c>
      <c r="Q174" s="201">
        <f t="shared" si="50"/>
        <v>0</v>
      </c>
      <c r="R174" s="196">
        <f t="shared" si="51"/>
        <v>0</v>
      </c>
      <c r="S174" s="202" t="str">
        <f t="shared" si="60"/>
        <v>A+J=</v>
      </c>
      <c r="T174" s="197">
        <f t="shared" si="61"/>
        <v>44301</v>
      </c>
      <c r="U174" s="3"/>
      <c r="V174" s="54">
        <v>43574</v>
      </c>
      <c r="W174" s="54" t="s">
        <v>86</v>
      </c>
      <c r="X174" s="25"/>
      <c r="Y174" s="1"/>
      <c r="AA174" s="53"/>
      <c r="AB174" s="53"/>
      <c r="AC174" s="53"/>
      <c r="AD174" s="3"/>
      <c r="AE174" s="12"/>
      <c r="AF174" s="3"/>
      <c r="AG174" s="2"/>
      <c r="AH174" s="13"/>
      <c r="AI174" s="7"/>
      <c r="AJ174" s="2"/>
      <c r="AK174" s="2"/>
      <c r="AL174" s="51"/>
      <c r="AM174" s="51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</row>
    <row r="175" spans="1:121" ht="12.75" x14ac:dyDescent="0.2">
      <c r="A175" s="194">
        <f t="shared" si="52"/>
        <v>44118</v>
      </c>
      <c r="B175" s="18">
        <f t="shared" ca="1" si="53"/>
        <v>5124781.83</v>
      </c>
      <c r="C175" s="196">
        <f t="shared" si="54"/>
        <v>5000000</v>
      </c>
      <c r="D175" s="195">
        <f ca="1">IF(A175&lt;$B$1,VLOOKUP(A175,[1]DI!$A$4:$B$15000,2,FALSE),0)</f>
        <v>1.9000000000000006E-2</v>
      </c>
      <c r="E175" s="196">
        <f t="shared" ca="1" si="62"/>
        <v>1.0000746899999999</v>
      </c>
      <c r="F175" s="196">
        <f ca="1">(TRUNC(PRODUCT($E$12:$E174),16))</f>
        <v>1.01023352522988</v>
      </c>
      <c r="G175" s="196">
        <f t="shared" si="63"/>
        <v>1</v>
      </c>
      <c r="H175" s="196">
        <f t="shared" ca="1" si="64"/>
        <v>1.01023353</v>
      </c>
      <c r="I175" s="195">
        <f t="shared" si="55"/>
        <v>3.2500000000000001E-2</v>
      </c>
      <c r="J175" s="197">
        <f t="shared" si="56"/>
        <v>43955</v>
      </c>
      <c r="K175" s="198">
        <f t="shared" si="57"/>
        <v>114</v>
      </c>
      <c r="L175" s="199">
        <f t="shared" si="58"/>
        <v>114</v>
      </c>
      <c r="M175" s="200">
        <f t="shared" si="47"/>
        <v>1.014573696</v>
      </c>
      <c r="N175" s="200">
        <f t="shared" ca="1" si="48"/>
        <v>1.0249563660000001</v>
      </c>
      <c r="O175" s="199">
        <f t="shared" si="59"/>
        <v>0</v>
      </c>
      <c r="P175" s="196">
        <f t="shared" ca="1" si="49"/>
        <v>124781.83</v>
      </c>
      <c r="Q175" s="201">
        <f t="shared" si="50"/>
        <v>0</v>
      </c>
      <c r="R175" s="196">
        <f t="shared" si="51"/>
        <v>0</v>
      </c>
      <c r="S175" s="202" t="str">
        <f t="shared" si="60"/>
        <v>A+J=</v>
      </c>
      <c r="T175" s="197">
        <f t="shared" si="61"/>
        <v>44301</v>
      </c>
      <c r="U175" s="3"/>
      <c r="V175" s="54">
        <v>43586</v>
      </c>
      <c r="W175" s="54" t="s">
        <v>88</v>
      </c>
      <c r="X175" s="25"/>
      <c r="Y175" s="1"/>
      <c r="AA175" s="53"/>
      <c r="AB175" s="53"/>
      <c r="AC175" s="53"/>
      <c r="AD175" s="3"/>
      <c r="AE175" s="12"/>
      <c r="AF175" s="3"/>
      <c r="AG175" s="2"/>
      <c r="AH175" s="13"/>
      <c r="AI175" s="7"/>
      <c r="AJ175" s="2"/>
      <c r="AK175" s="2"/>
      <c r="AL175" s="51"/>
      <c r="AM175" s="51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</row>
    <row r="176" spans="1:121" ht="12.75" x14ac:dyDescent="0.2">
      <c r="A176" s="194">
        <f t="shared" si="52"/>
        <v>44119</v>
      </c>
      <c r="B176" s="18">
        <f t="shared" ca="1" si="53"/>
        <v>5125815.09</v>
      </c>
      <c r="C176" s="196">
        <f t="shared" si="54"/>
        <v>5000000</v>
      </c>
      <c r="D176" s="195">
        <f ca="1">IF(A176&lt;$B$1,VLOOKUP(A176,[1]DI!$A$4:$B$15000,2,FALSE),0)</f>
        <v>1.9000000000000006E-2</v>
      </c>
      <c r="E176" s="196">
        <f t="shared" ca="1" si="62"/>
        <v>1.0000746899999999</v>
      </c>
      <c r="F176" s="196">
        <f ca="1">(TRUNC(PRODUCT($E$12:$E175),16))</f>
        <v>1.01030897957188</v>
      </c>
      <c r="G176" s="196">
        <f t="shared" si="63"/>
        <v>1</v>
      </c>
      <c r="H176" s="196">
        <f t="shared" ca="1" si="64"/>
        <v>1.01030898</v>
      </c>
      <c r="I176" s="195">
        <f t="shared" si="55"/>
        <v>3.2500000000000001E-2</v>
      </c>
      <c r="J176" s="197">
        <f t="shared" si="56"/>
        <v>43955</v>
      </c>
      <c r="K176" s="198">
        <f t="shared" si="57"/>
        <v>115</v>
      </c>
      <c r="L176" s="199">
        <f t="shared" si="58"/>
        <v>115</v>
      </c>
      <c r="M176" s="200">
        <f t="shared" si="47"/>
        <v>1.0147024710000001</v>
      </c>
      <c r="N176" s="200">
        <f t="shared" ca="1" si="48"/>
        <v>1.025163018</v>
      </c>
      <c r="O176" s="199">
        <f t="shared" si="59"/>
        <v>0</v>
      </c>
      <c r="P176" s="196">
        <f t="shared" ca="1" si="49"/>
        <v>125815.09</v>
      </c>
      <c r="Q176" s="201">
        <f t="shared" si="50"/>
        <v>0</v>
      </c>
      <c r="R176" s="196">
        <f t="shared" si="51"/>
        <v>0</v>
      </c>
      <c r="S176" s="202" t="str">
        <f t="shared" si="60"/>
        <v>A+J=</v>
      </c>
      <c r="T176" s="197">
        <f t="shared" si="61"/>
        <v>44301</v>
      </c>
      <c r="U176" s="3"/>
      <c r="V176" s="54">
        <v>43636</v>
      </c>
      <c r="W176" s="54" t="s">
        <v>87</v>
      </c>
      <c r="X176" s="25"/>
      <c r="Y176" s="1"/>
      <c r="AA176" s="53"/>
      <c r="AB176" s="53"/>
      <c r="AC176" s="53"/>
      <c r="AD176" s="3"/>
      <c r="AE176" s="12"/>
      <c r="AF176" s="3"/>
      <c r="AG176" s="2"/>
      <c r="AH176" s="13"/>
      <c r="AI176" s="7"/>
      <c r="AJ176" s="2"/>
      <c r="AK176" s="2"/>
      <c r="AL176" s="51"/>
      <c r="AM176" s="51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</row>
    <row r="177" spans="1:121" ht="12.75" x14ac:dyDescent="0.2">
      <c r="A177" s="194">
        <f t="shared" si="52"/>
        <v>44120</v>
      </c>
      <c r="B177" s="18">
        <f t="shared" ca="1" si="53"/>
        <v>5126848.58</v>
      </c>
      <c r="C177" s="196">
        <f t="shared" si="54"/>
        <v>5000000</v>
      </c>
      <c r="D177" s="195">
        <f ca="1">IF(A177&lt;$B$1,VLOOKUP(A177,[1]DI!$A$4:$B$15000,2,FALSE),0)</f>
        <v>1.9000000000000006E-2</v>
      </c>
      <c r="E177" s="196">
        <f t="shared" ca="1" si="62"/>
        <v>1.0000746899999999</v>
      </c>
      <c r="F177" s="196">
        <f ca="1">(TRUNC(PRODUCT($E$12:$E176),16))</f>
        <v>1.01038443954956</v>
      </c>
      <c r="G177" s="196">
        <f t="shared" si="63"/>
        <v>1</v>
      </c>
      <c r="H177" s="196">
        <f t="shared" ca="1" si="64"/>
        <v>1.0103844399999999</v>
      </c>
      <c r="I177" s="195">
        <f t="shared" si="55"/>
        <v>3.2500000000000001E-2</v>
      </c>
      <c r="J177" s="197">
        <f t="shared" si="56"/>
        <v>43955</v>
      </c>
      <c r="K177" s="198">
        <f t="shared" si="57"/>
        <v>116</v>
      </c>
      <c r="L177" s="199">
        <f t="shared" si="58"/>
        <v>116</v>
      </c>
      <c r="M177" s="200">
        <f t="shared" si="47"/>
        <v>1.014831262</v>
      </c>
      <c r="N177" s="200">
        <f t="shared" ca="1" si="48"/>
        <v>1.0253697159999999</v>
      </c>
      <c r="O177" s="199">
        <f t="shared" si="59"/>
        <v>0</v>
      </c>
      <c r="P177" s="196">
        <f t="shared" ca="1" si="49"/>
        <v>126848.58</v>
      </c>
      <c r="Q177" s="201">
        <f t="shared" si="50"/>
        <v>0</v>
      </c>
      <c r="R177" s="196">
        <f t="shared" si="51"/>
        <v>0</v>
      </c>
      <c r="S177" s="202" t="str">
        <f t="shared" si="60"/>
        <v>A+J=</v>
      </c>
      <c r="T177" s="197">
        <f t="shared" si="61"/>
        <v>44301</v>
      </c>
      <c r="U177" s="3"/>
      <c r="V177" s="54">
        <v>43784</v>
      </c>
      <c r="W177" s="54" t="s">
        <v>90</v>
      </c>
      <c r="X177" s="25"/>
      <c r="Y177" s="1"/>
      <c r="AA177" s="53"/>
      <c r="AB177" s="53"/>
      <c r="AC177" s="53"/>
      <c r="AD177" s="3"/>
      <c r="AE177" s="12"/>
      <c r="AF177" s="3"/>
      <c r="AG177" s="2"/>
      <c r="AH177" s="13"/>
      <c r="AI177" s="7"/>
      <c r="AJ177" s="2"/>
      <c r="AK177" s="2"/>
      <c r="AL177" s="51"/>
      <c r="AM177" s="51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</row>
    <row r="178" spans="1:121" ht="12.75" x14ac:dyDescent="0.2">
      <c r="A178" s="194">
        <f t="shared" si="52"/>
        <v>44121</v>
      </c>
      <c r="B178" s="18">
        <f t="shared" ca="1" si="53"/>
        <v>5127882.3</v>
      </c>
      <c r="C178" s="196">
        <f t="shared" si="54"/>
        <v>5000000</v>
      </c>
      <c r="D178" s="195">
        <f ca="1">IF(A178&lt;$B$1,VLOOKUP(A178,[1]DI!$A$4:$B$15000,2,FALSE),0)</f>
        <v>0</v>
      </c>
      <c r="E178" s="196">
        <f t="shared" ca="1" si="62"/>
        <v>1</v>
      </c>
      <c r="F178" s="196">
        <f ca="1">(TRUNC(PRODUCT($E$12:$E177),16))</f>
        <v>1.01045990516335</v>
      </c>
      <c r="G178" s="196">
        <f t="shared" si="63"/>
        <v>1</v>
      </c>
      <c r="H178" s="196">
        <f t="shared" ca="1" si="64"/>
        <v>1.01045991</v>
      </c>
      <c r="I178" s="195">
        <f t="shared" si="55"/>
        <v>3.2500000000000001E-2</v>
      </c>
      <c r="J178" s="197">
        <f t="shared" si="56"/>
        <v>43955</v>
      </c>
      <c r="K178" s="198">
        <f t="shared" si="57"/>
        <v>116</v>
      </c>
      <c r="L178" s="199">
        <f t="shared" si="58"/>
        <v>117</v>
      </c>
      <c r="M178" s="200">
        <f t="shared" si="47"/>
        <v>1.014960069</v>
      </c>
      <c r="N178" s="200">
        <f t="shared" ca="1" si="48"/>
        <v>1.0255764599999999</v>
      </c>
      <c r="O178" s="199">
        <f t="shared" si="59"/>
        <v>0</v>
      </c>
      <c r="P178" s="196">
        <f t="shared" ca="1" si="49"/>
        <v>127882.3</v>
      </c>
      <c r="Q178" s="201">
        <f t="shared" si="50"/>
        <v>0</v>
      </c>
      <c r="R178" s="196">
        <f t="shared" si="51"/>
        <v>0</v>
      </c>
      <c r="S178" s="202" t="str">
        <f t="shared" si="60"/>
        <v>A+J=</v>
      </c>
      <c r="T178" s="197">
        <f t="shared" si="61"/>
        <v>44301</v>
      </c>
      <c r="U178" s="3"/>
      <c r="V178" s="54">
        <v>43824</v>
      </c>
      <c r="W178" s="54" t="s">
        <v>84</v>
      </c>
      <c r="X178" s="25"/>
      <c r="Y178" s="1"/>
      <c r="AA178" s="53"/>
      <c r="AB178" s="53"/>
      <c r="AC178" s="53"/>
      <c r="AD178" s="3"/>
      <c r="AE178" s="12"/>
      <c r="AF178" s="3"/>
      <c r="AG178" s="2"/>
      <c r="AH178" s="13"/>
      <c r="AI178" s="7"/>
      <c r="AJ178" s="2"/>
      <c r="AK178" s="2"/>
      <c r="AL178" s="51"/>
      <c r="AM178" s="51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</row>
    <row r="179" spans="1:121" ht="12.75" x14ac:dyDescent="0.2">
      <c r="A179" s="194">
        <f t="shared" si="52"/>
        <v>44122</v>
      </c>
      <c r="B179" s="18">
        <f t="shared" ca="1" si="53"/>
        <v>5127882.3</v>
      </c>
      <c r="C179" s="196">
        <f t="shared" si="54"/>
        <v>5000000</v>
      </c>
      <c r="D179" s="195">
        <f ca="1">IF(A179&lt;$B$1,VLOOKUP(A179,[1]DI!$A$4:$B$15000,2,FALSE),0)</f>
        <v>0</v>
      </c>
      <c r="E179" s="196">
        <f t="shared" ca="1" si="62"/>
        <v>1</v>
      </c>
      <c r="F179" s="196">
        <f ca="1">(TRUNC(PRODUCT($E$12:$E178),16))</f>
        <v>1.01045990516335</v>
      </c>
      <c r="G179" s="196">
        <f t="shared" si="63"/>
        <v>1</v>
      </c>
      <c r="H179" s="196">
        <f t="shared" ca="1" si="64"/>
        <v>1.01045991</v>
      </c>
      <c r="I179" s="195">
        <f t="shared" si="55"/>
        <v>3.2500000000000001E-2</v>
      </c>
      <c r="J179" s="197">
        <f t="shared" si="56"/>
        <v>43955</v>
      </c>
      <c r="K179" s="198">
        <f t="shared" si="57"/>
        <v>116</v>
      </c>
      <c r="L179" s="199">
        <f t="shared" si="58"/>
        <v>117</v>
      </c>
      <c r="M179" s="200">
        <f t="shared" si="47"/>
        <v>1.014960069</v>
      </c>
      <c r="N179" s="200">
        <f t="shared" ca="1" si="48"/>
        <v>1.0255764599999999</v>
      </c>
      <c r="O179" s="199">
        <f t="shared" si="59"/>
        <v>0</v>
      </c>
      <c r="P179" s="196">
        <f t="shared" ca="1" si="49"/>
        <v>127882.3</v>
      </c>
      <c r="Q179" s="201">
        <f t="shared" si="50"/>
        <v>0</v>
      </c>
      <c r="R179" s="196">
        <f t="shared" si="51"/>
        <v>0</v>
      </c>
      <c r="S179" s="202" t="str">
        <f t="shared" si="60"/>
        <v>A+J=</v>
      </c>
      <c r="T179" s="197">
        <f t="shared" si="61"/>
        <v>44301</v>
      </c>
      <c r="U179" s="3"/>
      <c r="V179" s="54">
        <v>43831</v>
      </c>
      <c r="W179" s="54" t="s">
        <v>85</v>
      </c>
      <c r="X179" s="25"/>
      <c r="Y179" s="1"/>
      <c r="AA179" s="53"/>
      <c r="AB179" s="53"/>
      <c r="AC179" s="53"/>
      <c r="AD179" s="3"/>
      <c r="AE179" s="12"/>
      <c r="AF179" s="3"/>
      <c r="AG179" s="2"/>
      <c r="AH179" s="13"/>
      <c r="AI179" s="7"/>
      <c r="AJ179" s="2"/>
      <c r="AK179" s="2"/>
      <c r="AL179" s="51"/>
      <c r="AM179" s="51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</row>
    <row r="180" spans="1:121" ht="12.75" x14ac:dyDescent="0.2">
      <c r="A180" s="194">
        <f t="shared" si="52"/>
        <v>44123</v>
      </c>
      <c r="B180" s="18">
        <f t="shared" ca="1" si="53"/>
        <v>5127882.3</v>
      </c>
      <c r="C180" s="196">
        <f t="shared" si="54"/>
        <v>5000000</v>
      </c>
      <c r="D180" s="195">
        <f ca="1">IF(A180&lt;$B$1,VLOOKUP(A180,[1]DI!$A$4:$B$15000,2,FALSE),0)</f>
        <v>1.9000000000000006E-2</v>
      </c>
      <c r="E180" s="196">
        <f t="shared" ca="1" si="62"/>
        <v>1.0000746899999999</v>
      </c>
      <c r="F180" s="196">
        <f ca="1">(TRUNC(PRODUCT($E$12:$E179),16))</f>
        <v>1.01045990516335</v>
      </c>
      <c r="G180" s="196">
        <f t="shared" si="63"/>
        <v>1</v>
      </c>
      <c r="H180" s="196">
        <f t="shared" ca="1" si="64"/>
        <v>1.01045991</v>
      </c>
      <c r="I180" s="195">
        <f t="shared" si="55"/>
        <v>3.2500000000000001E-2</v>
      </c>
      <c r="J180" s="197">
        <f t="shared" si="56"/>
        <v>43955</v>
      </c>
      <c r="K180" s="198">
        <f t="shared" si="57"/>
        <v>117</v>
      </c>
      <c r="L180" s="199">
        <f t="shared" si="58"/>
        <v>117</v>
      </c>
      <c r="M180" s="200">
        <f t="shared" si="47"/>
        <v>1.014960069</v>
      </c>
      <c r="N180" s="200">
        <f t="shared" ca="1" si="48"/>
        <v>1.0255764599999999</v>
      </c>
      <c r="O180" s="199">
        <f t="shared" si="59"/>
        <v>0</v>
      </c>
      <c r="P180" s="196">
        <f t="shared" ca="1" si="49"/>
        <v>127882.3</v>
      </c>
      <c r="Q180" s="201">
        <f t="shared" si="50"/>
        <v>0</v>
      </c>
      <c r="R180" s="196">
        <f t="shared" si="51"/>
        <v>0</v>
      </c>
      <c r="S180" s="202" t="str">
        <f t="shared" si="60"/>
        <v>A+J=</v>
      </c>
      <c r="T180" s="197">
        <f t="shared" si="61"/>
        <v>44301</v>
      </c>
      <c r="U180" s="3"/>
      <c r="V180" s="54">
        <v>43885</v>
      </c>
      <c r="W180" s="54" t="s">
        <v>76</v>
      </c>
      <c r="X180" s="25"/>
      <c r="Y180" s="1"/>
      <c r="AA180" s="53"/>
      <c r="AB180" s="53"/>
      <c r="AC180" s="53"/>
      <c r="AD180" s="3"/>
      <c r="AE180" s="12"/>
      <c r="AF180" s="3"/>
      <c r="AG180" s="2"/>
      <c r="AH180" s="13"/>
      <c r="AI180" s="7"/>
      <c r="AJ180" s="2"/>
      <c r="AK180" s="2"/>
      <c r="AL180" s="51"/>
      <c r="AM180" s="51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</row>
    <row r="181" spans="1:121" ht="12.75" x14ac:dyDescent="0.2">
      <c r="A181" s="194">
        <f t="shared" si="52"/>
        <v>44124</v>
      </c>
      <c r="B181" s="18">
        <f t="shared" ca="1" si="53"/>
        <v>5128916.2</v>
      </c>
      <c r="C181" s="196">
        <f t="shared" si="54"/>
        <v>5000000</v>
      </c>
      <c r="D181" s="195">
        <f ca="1">IF(A181&lt;$B$1,VLOOKUP(A181,[1]DI!$A$4:$B$15000,2,FALSE),0)</f>
        <v>1.9000000000000006E-2</v>
      </c>
      <c r="E181" s="196">
        <f t="shared" ca="1" si="62"/>
        <v>1.0000746899999999</v>
      </c>
      <c r="F181" s="196">
        <f ca="1">(TRUNC(PRODUCT($E$12:$E180),16))</f>
        <v>1.01053537641367</v>
      </c>
      <c r="G181" s="196">
        <f t="shared" si="63"/>
        <v>1</v>
      </c>
      <c r="H181" s="196">
        <f t="shared" ca="1" si="64"/>
        <v>1.0105353800000001</v>
      </c>
      <c r="I181" s="195">
        <f t="shared" si="55"/>
        <v>3.2500000000000001E-2</v>
      </c>
      <c r="J181" s="197">
        <f t="shared" si="56"/>
        <v>43955</v>
      </c>
      <c r="K181" s="198">
        <f t="shared" si="57"/>
        <v>118</v>
      </c>
      <c r="L181" s="199">
        <f t="shared" si="58"/>
        <v>118</v>
      </c>
      <c r="M181" s="200">
        <f t="shared" si="47"/>
        <v>1.0150888929999999</v>
      </c>
      <c r="N181" s="200">
        <f t="shared" ca="1" si="48"/>
        <v>1.02578324</v>
      </c>
      <c r="O181" s="199">
        <f t="shared" si="59"/>
        <v>0</v>
      </c>
      <c r="P181" s="196">
        <f t="shared" ca="1" si="49"/>
        <v>128916.2</v>
      </c>
      <c r="Q181" s="201">
        <f t="shared" si="50"/>
        <v>0</v>
      </c>
      <c r="R181" s="196">
        <f t="shared" si="51"/>
        <v>0</v>
      </c>
      <c r="S181" s="202" t="str">
        <f t="shared" si="60"/>
        <v>A+J=</v>
      </c>
      <c r="T181" s="197">
        <f t="shared" si="61"/>
        <v>44301</v>
      </c>
      <c r="U181" s="3"/>
      <c r="V181" s="54">
        <v>43886</v>
      </c>
      <c r="W181" s="54" t="s">
        <v>76</v>
      </c>
      <c r="X181" s="25"/>
      <c r="Y181" s="1"/>
      <c r="AA181" s="53"/>
      <c r="AB181" s="53"/>
      <c r="AC181" s="53"/>
      <c r="AD181" s="3"/>
      <c r="AE181" s="12"/>
      <c r="AF181" s="3"/>
      <c r="AG181" s="2"/>
      <c r="AH181" s="13"/>
      <c r="AI181" s="7"/>
      <c r="AJ181" s="2"/>
      <c r="AK181" s="2"/>
      <c r="AL181" s="51"/>
      <c r="AM181" s="51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</row>
    <row r="182" spans="1:121" ht="12.75" x14ac:dyDescent="0.2">
      <c r="A182" s="194">
        <f t="shared" si="52"/>
        <v>44125</v>
      </c>
      <c r="B182" s="18">
        <f t="shared" ca="1" si="53"/>
        <v>5129950.28</v>
      </c>
      <c r="C182" s="196">
        <f t="shared" si="54"/>
        <v>5000000</v>
      </c>
      <c r="D182" s="195">
        <f ca="1">IF(A182&lt;$B$1,VLOOKUP(A182,[1]DI!$A$4:$B$15000,2,FALSE),0)</f>
        <v>1.9000000000000006E-2</v>
      </c>
      <c r="E182" s="196">
        <f t="shared" ca="1" si="62"/>
        <v>1.0000746899999999</v>
      </c>
      <c r="F182" s="196">
        <f ca="1">(TRUNC(PRODUCT($E$12:$E181),16))</f>
        <v>1.0106108533009299</v>
      </c>
      <c r="G182" s="196">
        <f t="shared" si="63"/>
        <v>1</v>
      </c>
      <c r="H182" s="196">
        <f t="shared" ca="1" si="64"/>
        <v>1.0106108499999999</v>
      </c>
      <c r="I182" s="195">
        <f t="shared" si="55"/>
        <v>3.2500000000000001E-2</v>
      </c>
      <c r="J182" s="197">
        <f t="shared" si="56"/>
        <v>43955</v>
      </c>
      <c r="K182" s="198">
        <f t="shared" si="57"/>
        <v>119</v>
      </c>
      <c r="L182" s="199">
        <f t="shared" si="58"/>
        <v>119</v>
      </c>
      <c r="M182" s="200">
        <f t="shared" si="47"/>
        <v>1.0152177330000001</v>
      </c>
      <c r="N182" s="200">
        <f t="shared" ca="1" si="48"/>
        <v>1.0259900559999999</v>
      </c>
      <c r="O182" s="199">
        <f t="shared" si="59"/>
        <v>0</v>
      </c>
      <c r="P182" s="196">
        <f t="shared" ca="1" si="49"/>
        <v>129950.28</v>
      </c>
      <c r="Q182" s="201">
        <f t="shared" si="50"/>
        <v>0</v>
      </c>
      <c r="R182" s="196">
        <f t="shared" si="51"/>
        <v>0</v>
      </c>
      <c r="S182" s="202" t="str">
        <f t="shared" si="60"/>
        <v>A+J=</v>
      </c>
      <c r="T182" s="197">
        <f t="shared" si="61"/>
        <v>44301</v>
      </c>
      <c r="U182" s="3"/>
      <c r="V182" s="54">
        <v>43931</v>
      </c>
      <c r="W182" s="54" t="s">
        <v>86</v>
      </c>
      <c r="X182" s="25"/>
      <c r="Y182" s="1"/>
      <c r="AA182" s="53"/>
      <c r="AB182" s="53"/>
      <c r="AC182" s="53"/>
      <c r="AD182" s="3"/>
      <c r="AE182" s="12"/>
      <c r="AF182" s="3"/>
      <c r="AG182" s="2"/>
      <c r="AH182" s="13"/>
      <c r="AI182" s="7"/>
      <c r="AJ182" s="2"/>
      <c r="AK182" s="2"/>
      <c r="AL182" s="51"/>
      <c r="AM182" s="51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</row>
    <row r="183" spans="1:121" ht="12.75" x14ac:dyDescent="0.2">
      <c r="A183" s="194">
        <f t="shared" si="52"/>
        <v>44126</v>
      </c>
      <c r="B183" s="18">
        <f t="shared" ca="1" si="53"/>
        <v>5130984.6449999996</v>
      </c>
      <c r="C183" s="196">
        <f t="shared" si="54"/>
        <v>5000000</v>
      </c>
      <c r="D183" s="195">
        <f ca="1">IF(A183&lt;$B$1,VLOOKUP(A183,[1]DI!$A$4:$B$15000,2,FALSE),0)</f>
        <v>1.9000000000000006E-2</v>
      </c>
      <c r="E183" s="196">
        <f t="shared" ca="1" si="62"/>
        <v>1.0000746899999999</v>
      </c>
      <c r="F183" s="196">
        <f ca="1">(TRUNC(PRODUCT($E$12:$E182),16))</f>
        <v>1.01068633582556</v>
      </c>
      <c r="G183" s="196">
        <f t="shared" si="63"/>
        <v>1</v>
      </c>
      <c r="H183" s="196">
        <f t="shared" ca="1" si="64"/>
        <v>1.0106863399999999</v>
      </c>
      <c r="I183" s="195">
        <f t="shared" si="55"/>
        <v>3.2500000000000001E-2</v>
      </c>
      <c r="J183" s="197">
        <f t="shared" si="56"/>
        <v>43955</v>
      </c>
      <c r="K183" s="198">
        <f t="shared" si="57"/>
        <v>120</v>
      </c>
      <c r="L183" s="199">
        <f t="shared" si="58"/>
        <v>120</v>
      </c>
      <c r="M183" s="200">
        <f t="shared" si="47"/>
        <v>1.01534659</v>
      </c>
      <c r="N183" s="200">
        <f t="shared" ca="1" si="48"/>
        <v>1.0261969289999999</v>
      </c>
      <c r="O183" s="199">
        <f t="shared" si="59"/>
        <v>0</v>
      </c>
      <c r="P183" s="196">
        <f t="shared" ca="1" si="49"/>
        <v>130984.645</v>
      </c>
      <c r="Q183" s="201">
        <f t="shared" si="50"/>
        <v>0</v>
      </c>
      <c r="R183" s="196">
        <f t="shared" si="51"/>
        <v>0</v>
      </c>
      <c r="S183" s="202" t="str">
        <f t="shared" si="60"/>
        <v>A+J=</v>
      </c>
      <c r="T183" s="197">
        <f t="shared" si="61"/>
        <v>44301</v>
      </c>
      <c r="U183" s="3"/>
      <c r="V183" s="54">
        <v>43942</v>
      </c>
      <c r="W183" s="54" t="s">
        <v>77</v>
      </c>
      <c r="X183" s="25"/>
      <c r="Y183" s="1"/>
      <c r="AA183" s="53"/>
      <c r="AB183" s="53"/>
      <c r="AC183" s="53"/>
      <c r="AD183" s="3"/>
      <c r="AE183" s="12"/>
      <c r="AF183" s="3"/>
      <c r="AG183" s="2"/>
      <c r="AH183" s="13"/>
      <c r="AI183" s="7"/>
      <c r="AJ183" s="2"/>
      <c r="AK183" s="2"/>
      <c r="AL183" s="51"/>
      <c r="AM183" s="51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</row>
    <row r="184" spans="1:121" ht="12.75" x14ac:dyDescent="0.2">
      <c r="A184" s="194">
        <f t="shared" si="52"/>
        <v>44127</v>
      </c>
      <c r="B184" s="18">
        <f t="shared" ca="1" si="53"/>
        <v>5132019.13</v>
      </c>
      <c r="C184" s="196">
        <f t="shared" si="54"/>
        <v>5000000</v>
      </c>
      <c r="D184" s="195">
        <f ca="1">IF(A184&lt;$B$1,VLOOKUP(A184,[1]DI!$A$4:$B$15000,2,FALSE),0)</f>
        <v>1.9000000000000006E-2</v>
      </c>
      <c r="E184" s="196">
        <f t="shared" ca="1" si="62"/>
        <v>1.0000746899999999</v>
      </c>
      <c r="F184" s="196">
        <f ca="1">(TRUNC(PRODUCT($E$12:$E183),16))</f>
        <v>1.0107618239879901</v>
      </c>
      <c r="G184" s="196">
        <f t="shared" si="63"/>
        <v>1</v>
      </c>
      <c r="H184" s="196">
        <f t="shared" ca="1" si="64"/>
        <v>1.0107618199999999</v>
      </c>
      <c r="I184" s="195">
        <f t="shared" si="55"/>
        <v>3.2500000000000001E-2</v>
      </c>
      <c r="J184" s="197">
        <f t="shared" si="56"/>
        <v>43955</v>
      </c>
      <c r="K184" s="198">
        <f t="shared" si="57"/>
        <v>121</v>
      </c>
      <c r="L184" s="199">
        <f t="shared" si="58"/>
        <v>121</v>
      </c>
      <c r="M184" s="200">
        <f t="shared" si="47"/>
        <v>1.0154754619999999</v>
      </c>
      <c r="N184" s="200">
        <f t="shared" ca="1" si="48"/>
        <v>1.0264038259999999</v>
      </c>
      <c r="O184" s="199">
        <f t="shared" si="59"/>
        <v>0</v>
      </c>
      <c r="P184" s="196">
        <f t="shared" ca="1" si="49"/>
        <v>132019.13</v>
      </c>
      <c r="Q184" s="201">
        <f t="shared" si="50"/>
        <v>0</v>
      </c>
      <c r="R184" s="196">
        <f t="shared" si="51"/>
        <v>0</v>
      </c>
      <c r="S184" s="202" t="str">
        <f t="shared" si="60"/>
        <v>A+J=</v>
      </c>
      <c r="T184" s="197">
        <f t="shared" si="61"/>
        <v>44301</v>
      </c>
      <c r="U184" s="3"/>
      <c r="V184" s="54">
        <v>43952</v>
      </c>
      <c r="W184" s="54" t="s">
        <v>88</v>
      </c>
      <c r="X184" s="25"/>
      <c r="Y184" s="1"/>
      <c r="AA184" s="53"/>
      <c r="AB184" s="53"/>
      <c r="AC184" s="53"/>
      <c r="AD184" s="3"/>
      <c r="AE184" s="12"/>
      <c r="AF184" s="3"/>
      <c r="AG184" s="2"/>
      <c r="AH184" s="13"/>
      <c r="AI184" s="7"/>
      <c r="AJ184" s="2"/>
      <c r="AK184" s="2"/>
      <c r="AL184" s="51"/>
      <c r="AM184" s="51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</row>
    <row r="185" spans="1:121" ht="12.75" x14ac:dyDescent="0.2">
      <c r="A185" s="194">
        <f t="shared" si="52"/>
        <v>44128</v>
      </c>
      <c r="B185" s="18">
        <f t="shared" ca="1" si="53"/>
        <v>5133053.9050000003</v>
      </c>
      <c r="C185" s="196">
        <f t="shared" si="54"/>
        <v>5000000</v>
      </c>
      <c r="D185" s="195">
        <f ca="1">IF(A185&lt;$B$1,VLOOKUP(A185,[1]DI!$A$4:$B$15000,2,FALSE),0)</f>
        <v>0</v>
      </c>
      <c r="E185" s="196">
        <f t="shared" ca="1" si="62"/>
        <v>1</v>
      </c>
      <c r="F185" s="196">
        <f ca="1">(TRUNC(PRODUCT($E$12:$E184),16))</f>
        <v>1.0108373177886201</v>
      </c>
      <c r="G185" s="196">
        <f t="shared" si="63"/>
        <v>1</v>
      </c>
      <c r="H185" s="196">
        <f t="shared" ca="1" si="64"/>
        <v>1.01083732</v>
      </c>
      <c r="I185" s="195">
        <f t="shared" si="55"/>
        <v>3.2500000000000001E-2</v>
      </c>
      <c r="J185" s="197">
        <f t="shared" si="56"/>
        <v>43955</v>
      </c>
      <c r="K185" s="198">
        <f t="shared" si="57"/>
        <v>121</v>
      </c>
      <c r="L185" s="199">
        <f t="shared" si="58"/>
        <v>122</v>
      </c>
      <c r="M185" s="200">
        <f t="shared" si="47"/>
        <v>1.015604352</v>
      </c>
      <c r="N185" s="200">
        <f t="shared" ca="1" si="48"/>
        <v>1.026610781</v>
      </c>
      <c r="O185" s="199">
        <f t="shared" si="59"/>
        <v>0</v>
      </c>
      <c r="P185" s="196">
        <f t="shared" ca="1" si="49"/>
        <v>133053.905</v>
      </c>
      <c r="Q185" s="201">
        <f t="shared" si="50"/>
        <v>0</v>
      </c>
      <c r="R185" s="196">
        <f t="shared" si="51"/>
        <v>0</v>
      </c>
      <c r="S185" s="202" t="str">
        <f t="shared" si="60"/>
        <v>A+J=</v>
      </c>
      <c r="T185" s="197">
        <f t="shared" si="61"/>
        <v>44301</v>
      </c>
      <c r="U185" s="3"/>
      <c r="V185" s="54">
        <v>43993</v>
      </c>
      <c r="W185" s="54" t="s">
        <v>80</v>
      </c>
      <c r="X185" s="25"/>
      <c r="Y185" s="1"/>
      <c r="AA185" s="53"/>
      <c r="AB185" s="53"/>
      <c r="AC185" s="53"/>
      <c r="AD185" s="3"/>
      <c r="AE185" s="12"/>
      <c r="AF185" s="3"/>
      <c r="AG185" s="2"/>
      <c r="AH185" s="13"/>
      <c r="AI185" s="7"/>
      <c r="AJ185" s="2"/>
      <c r="AK185" s="2"/>
      <c r="AL185" s="51"/>
      <c r="AM185" s="51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</row>
    <row r="186" spans="1:121" ht="12.75" x14ac:dyDescent="0.2">
      <c r="A186" s="194">
        <f t="shared" si="52"/>
        <v>44129</v>
      </c>
      <c r="B186" s="18">
        <f t="shared" ca="1" si="53"/>
        <v>5133053.9050000003</v>
      </c>
      <c r="C186" s="196">
        <f t="shared" si="54"/>
        <v>5000000</v>
      </c>
      <c r="D186" s="195">
        <f ca="1">IF(A186&lt;$B$1,VLOOKUP(A186,[1]DI!$A$4:$B$15000,2,FALSE),0)</f>
        <v>0</v>
      </c>
      <c r="E186" s="196">
        <f t="shared" ca="1" si="62"/>
        <v>1</v>
      </c>
      <c r="F186" s="196">
        <f ca="1">(TRUNC(PRODUCT($E$12:$E185),16))</f>
        <v>1.0108373177886201</v>
      </c>
      <c r="G186" s="196">
        <f t="shared" si="63"/>
        <v>1</v>
      </c>
      <c r="H186" s="196">
        <f t="shared" ca="1" si="64"/>
        <v>1.01083732</v>
      </c>
      <c r="I186" s="195">
        <f t="shared" si="55"/>
        <v>3.2500000000000001E-2</v>
      </c>
      <c r="J186" s="197">
        <f t="shared" si="56"/>
        <v>43955</v>
      </c>
      <c r="K186" s="198">
        <f t="shared" si="57"/>
        <v>121</v>
      </c>
      <c r="L186" s="199">
        <f t="shared" si="58"/>
        <v>122</v>
      </c>
      <c r="M186" s="200">
        <f t="shared" si="47"/>
        <v>1.015604352</v>
      </c>
      <c r="N186" s="200">
        <f t="shared" ca="1" si="48"/>
        <v>1.026610781</v>
      </c>
      <c r="O186" s="199">
        <f t="shared" si="59"/>
        <v>0</v>
      </c>
      <c r="P186" s="196">
        <f t="shared" ca="1" si="49"/>
        <v>133053.905</v>
      </c>
      <c r="Q186" s="201">
        <f t="shared" si="50"/>
        <v>0</v>
      </c>
      <c r="R186" s="196">
        <f t="shared" si="51"/>
        <v>0</v>
      </c>
      <c r="S186" s="202" t="str">
        <f t="shared" si="60"/>
        <v>A+J=</v>
      </c>
      <c r="T186" s="197">
        <f t="shared" si="61"/>
        <v>44301</v>
      </c>
      <c r="U186" s="3"/>
      <c r="V186" s="54">
        <v>44081</v>
      </c>
      <c r="W186" s="54" t="s">
        <v>89</v>
      </c>
      <c r="X186" s="25"/>
      <c r="Y186" s="1"/>
      <c r="AA186" s="53"/>
      <c r="AB186" s="53"/>
      <c r="AC186" s="53"/>
      <c r="AD186" s="3"/>
      <c r="AE186" s="12"/>
      <c r="AF186" s="3"/>
      <c r="AG186" s="2"/>
      <c r="AH186" s="13"/>
      <c r="AI186" s="7"/>
      <c r="AJ186" s="2"/>
      <c r="AK186" s="2"/>
      <c r="AL186" s="51"/>
      <c r="AM186" s="51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</row>
    <row r="187" spans="1:121" ht="12.75" x14ac:dyDescent="0.2">
      <c r="A187" s="194">
        <f t="shared" si="52"/>
        <v>44130</v>
      </c>
      <c r="B187" s="18">
        <f t="shared" ca="1" si="53"/>
        <v>5133053.9050000003</v>
      </c>
      <c r="C187" s="196">
        <f t="shared" si="54"/>
        <v>5000000</v>
      </c>
      <c r="D187" s="195">
        <f ca="1">IF(A187&lt;$B$1,VLOOKUP(A187,[1]DI!$A$4:$B$15000,2,FALSE),0)</f>
        <v>1.9000000000000006E-2</v>
      </c>
      <c r="E187" s="196">
        <f t="shared" ca="1" si="62"/>
        <v>1.0000746899999999</v>
      </c>
      <c r="F187" s="196">
        <f ca="1">(TRUNC(PRODUCT($E$12:$E186),16))</f>
        <v>1.0108373177886201</v>
      </c>
      <c r="G187" s="196">
        <f t="shared" si="63"/>
        <v>1</v>
      </c>
      <c r="H187" s="196">
        <f t="shared" ca="1" si="64"/>
        <v>1.01083732</v>
      </c>
      <c r="I187" s="195">
        <f t="shared" si="55"/>
        <v>3.2500000000000001E-2</v>
      </c>
      <c r="J187" s="197">
        <f t="shared" si="56"/>
        <v>43955</v>
      </c>
      <c r="K187" s="198">
        <f t="shared" si="57"/>
        <v>122</v>
      </c>
      <c r="L187" s="199">
        <f t="shared" si="58"/>
        <v>122</v>
      </c>
      <c r="M187" s="200">
        <f t="shared" si="47"/>
        <v>1.015604352</v>
      </c>
      <c r="N187" s="200">
        <f t="shared" ca="1" si="48"/>
        <v>1.026610781</v>
      </c>
      <c r="O187" s="199">
        <f t="shared" si="59"/>
        <v>0</v>
      </c>
      <c r="P187" s="196">
        <f t="shared" ca="1" si="49"/>
        <v>133053.905</v>
      </c>
      <c r="Q187" s="201">
        <f t="shared" si="50"/>
        <v>0</v>
      </c>
      <c r="R187" s="196">
        <f t="shared" si="51"/>
        <v>0</v>
      </c>
      <c r="S187" s="202" t="str">
        <f t="shared" si="60"/>
        <v>A+J=</v>
      </c>
      <c r="T187" s="197">
        <f t="shared" si="61"/>
        <v>44301</v>
      </c>
      <c r="U187" s="3"/>
      <c r="V187" s="54">
        <v>44116</v>
      </c>
      <c r="W187" s="55" t="s">
        <v>78</v>
      </c>
      <c r="X187" s="25"/>
      <c r="Y187" s="1"/>
      <c r="AA187" s="53"/>
      <c r="AB187" s="53"/>
      <c r="AC187" s="53"/>
      <c r="AD187" s="3"/>
      <c r="AE187" s="12"/>
      <c r="AF187" s="3"/>
      <c r="AG187" s="2"/>
      <c r="AH187" s="13"/>
      <c r="AI187" s="7"/>
      <c r="AJ187" s="2"/>
      <c r="AK187" s="2"/>
      <c r="AL187" s="51"/>
      <c r="AM187" s="51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</row>
    <row r="188" spans="1:121" ht="12.75" x14ac:dyDescent="0.2">
      <c r="A188" s="194">
        <f t="shared" si="52"/>
        <v>44131</v>
      </c>
      <c r="B188" s="18">
        <f t="shared" ca="1" si="53"/>
        <v>5134088.8550000004</v>
      </c>
      <c r="C188" s="196">
        <f t="shared" si="54"/>
        <v>5000000</v>
      </c>
      <c r="D188" s="195">
        <f ca="1">IF(A188&lt;$B$1,VLOOKUP(A188,[1]DI!$A$4:$B$15000,2,FALSE),0)</f>
        <v>1.9000000000000006E-2</v>
      </c>
      <c r="E188" s="196">
        <f t="shared" ca="1" si="62"/>
        <v>1.0000746899999999</v>
      </c>
      <c r="F188" s="196">
        <f ca="1">(TRUNC(PRODUCT($E$12:$E187),16))</f>
        <v>1.0109128172278901</v>
      </c>
      <c r="G188" s="196">
        <f t="shared" si="63"/>
        <v>1</v>
      </c>
      <c r="H188" s="196">
        <f t="shared" ca="1" si="64"/>
        <v>1.0109128199999999</v>
      </c>
      <c r="I188" s="195">
        <f t="shared" si="55"/>
        <v>3.2500000000000001E-2</v>
      </c>
      <c r="J188" s="197">
        <f t="shared" si="56"/>
        <v>43955</v>
      </c>
      <c r="K188" s="198">
        <f t="shared" si="57"/>
        <v>123</v>
      </c>
      <c r="L188" s="199">
        <f t="shared" si="58"/>
        <v>123</v>
      </c>
      <c r="M188" s="200">
        <f t="shared" si="47"/>
        <v>1.0157332569999999</v>
      </c>
      <c r="N188" s="200">
        <f t="shared" ca="1" si="48"/>
        <v>1.0268177709999999</v>
      </c>
      <c r="O188" s="199">
        <f t="shared" si="59"/>
        <v>0</v>
      </c>
      <c r="P188" s="196">
        <f t="shared" ca="1" si="49"/>
        <v>134088.85500000001</v>
      </c>
      <c r="Q188" s="201">
        <f t="shared" si="50"/>
        <v>0</v>
      </c>
      <c r="R188" s="196">
        <f t="shared" si="51"/>
        <v>0</v>
      </c>
      <c r="S188" s="202" t="str">
        <f t="shared" si="60"/>
        <v>A+J=</v>
      </c>
      <c r="T188" s="197">
        <f t="shared" si="61"/>
        <v>44301</v>
      </c>
      <c r="U188" s="3"/>
      <c r="V188" s="54">
        <v>44137</v>
      </c>
      <c r="W188" s="54" t="s">
        <v>82</v>
      </c>
      <c r="X188" s="25"/>
      <c r="Y188" s="1"/>
      <c r="AA188" s="53"/>
      <c r="AB188" s="53"/>
      <c r="AC188" s="53"/>
      <c r="AD188" s="3"/>
      <c r="AE188" s="12"/>
      <c r="AF188" s="3"/>
      <c r="AG188" s="2"/>
      <c r="AH188" s="13"/>
      <c r="AI188" s="7"/>
      <c r="AJ188" s="2"/>
      <c r="AK188" s="2"/>
      <c r="AL188" s="51"/>
      <c r="AM188" s="51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</row>
    <row r="189" spans="1:121" ht="12.75" x14ac:dyDescent="0.2">
      <c r="A189" s="194">
        <f t="shared" si="52"/>
        <v>44132</v>
      </c>
      <c r="B189" s="18">
        <f t="shared" ca="1" si="53"/>
        <v>5135123.99</v>
      </c>
      <c r="C189" s="196">
        <f t="shared" si="54"/>
        <v>5000000</v>
      </c>
      <c r="D189" s="195">
        <f ca="1">IF(A189&lt;$B$1,VLOOKUP(A189,[1]DI!$A$4:$B$15000,2,FALSE),0)</f>
        <v>1.9000000000000006E-2</v>
      </c>
      <c r="E189" s="196">
        <f t="shared" ca="1" si="62"/>
        <v>1.0000746899999999</v>
      </c>
      <c r="F189" s="196">
        <f ca="1">(TRUNC(PRODUCT($E$12:$E188),16))</f>
        <v>1.0109883223061999</v>
      </c>
      <c r="G189" s="196">
        <f t="shared" si="63"/>
        <v>1</v>
      </c>
      <c r="H189" s="196">
        <f t="shared" ca="1" si="64"/>
        <v>1.0109883200000001</v>
      </c>
      <c r="I189" s="195">
        <f t="shared" si="55"/>
        <v>3.2500000000000001E-2</v>
      </c>
      <c r="J189" s="197">
        <f t="shared" si="56"/>
        <v>43955</v>
      </c>
      <c r="K189" s="198">
        <f t="shared" si="57"/>
        <v>124</v>
      </c>
      <c r="L189" s="199">
        <f t="shared" si="58"/>
        <v>124</v>
      </c>
      <c r="M189" s="200">
        <f t="shared" si="47"/>
        <v>1.015862179</v>
      </c>
      <c r="N189" s="200">
        <f t="shared" ca="1" si="48"/>
        <v>1.027024798</v>
      </c>
      <c r="O189" s="199">
        <f t="shared" si="59"/>
        <v>0</v>
      </c>
      <c r="P189" s="196">
        <f t="shared" ca="1" si="49"/>
        <v>135123.99</v>
      </c>
      <c r="Q189" s="201">
        <f t="shared" si="50"/>
        <v>0</v>
      </c>
      <c r="R189" s="196">
        <f t="shared" si="51"/>
        <v>0</v>
      </c>
      <c r="S189" s="202" t="str">
        <f t="shared" si="60"/>
        <v>A+J=</v>
      </c>
      <c r="T189" s="197">
        <f t="shared" si="61"/>
        <v>44301</v>
      </c>
      <c r="U189" s="3"/>
      <c r="V189" s="54">
        <v>44190</v>
      </c>
      <c r="W189" s="54" t="s">
        <v>84</v>
      </c>
      <c r="X189" s="25"/>
      <c r="Y189" s="1"/>
      <c r="AA189" s="53"/>
      <c r="AB189" s="53"/>
      <c r="AC189" s="53"/>
      <c r="AD189" s="3"/>
      <c r="AE189" s="12"/>
      <c r="AF189" s="3"/>
      <c r="AG189" s="2"/>
      <c r="AH189" s="13"/>
      <c r="AI189" s="7"/>
      <c r="AJ189" s="2"/>
      <c r="AK189" s="2"/>
      <c r="AL189" s="51"/>
      <c r="AM189" s="51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</row>
    <row r="190" spans="1:121" ht="12.75" x14ac:dyDescent="0.2">
      <c r="A190" s="194">
        <f t="shared" si="52"/>
        <v>44133</v>
      </c>
      <c r="B190" s="18">
        <f t="shared" ca="1" si="53"/>
        <v>5136159.3499999996</v>
      </c>
      <c r="C190" s="196">
        <f t="shared" si="54"/>
        <v>5000000</v>
      </c>
      <c r="D190" s="195">
        <f ca="1">IF(A190&lt;$B$1,VLOOKUP(A190,[1]DI!$A$4:$B$15000,2,FALSE),0)</f>
        <v>1.9000000000000006E-2</v>
      </c>
      <c r="E190" s="196">
        <f t="shared" ca="1" si="62"/>
        <v>1.0000746899999999</v>
      </c>
      <c r="F190" s="196">
        <f ca="1">(TRUNC(PRODUCT($E$12:$E189),16))</f>
        <v>1.011063833024</v>
      </c>
      <c r="G190" s="196">
        <f t="shared" si="63"/>
        <v>1</v>
      </c>
      <c r="H190" s="196">
        <f t="shared" ca="1" si="64"/>
        <v>1.0110638300000001</v>
      </c>
      <c r="I190" s="195">
        <f t="shared" si="55"/>
        <v>3.2500000000000001E-2</v>
      </c>
      <c r="J190" s="197">
        <f t="shared" si="56"/>
        <v>43955</v>
      </c>
      <c r="K190" s="198">
        <f t="shared" si="57"/>
        <v>125</v>
      </c>
      <c r="L190" s="199">
        <f t="shared" si="58"/>
        <v>125</v>
      </c>
      <c r="M190" s="200">
        <f t="shared" si="47"/>
        <v>1.015991117</v>
      </c>
      <c r="N190" s="200">
        <f t="shared" ca="1" si="48"/>
        <v>1.02723187</v>
      </c>
      <c r="O190" s="199">
        <f t="shared" si="59"/>
        <v>0</v>
      </c>
      <c r="P190" s="196">
        <f t="shared" ca="1" si="49"/>
        <v>136159.35</v>
      </c>
      <c r="Q190" s="201">
        <f t="shared" si="50"/>
        <v>0</v>
      </c>
      <c r="R190" s="196">
        <f t="shared" si="51"/>
        <v>0</v>
      </c>
      <c r="S190" s="202" t="str">
        <f t="shared" si="60"/>
        <v>A+J=</v>
      </c>
      <c r="T190" s="197">
        <f t="shared" si="61"/>
        <v>44301</v>
      </c>
      <c r="U190" s="3"/>
      <c r="V190" s="54">
        <v>44197</v>
      </c>
      <c r="W190" s="54" t="s">
        <v>85</v>
      </c>
      <c r="X190" s="25"/>
      <c r="Y190" s="1"/>
      <c r="AA190" s="53"/>
      <c r="AB190" s="53"/>
      <c r="AC190" s="53"/>
      <c r="AD190" s="3"/>
      <c r="AE190" s="12"/>
      <c r="AF190" s="3"/>
      <c r="AG190" s="2"/>
      <c r="AH190" s="13"/>
      <c r="AI190" s="7"/>
      <c r="AJ190" s="2"/>
      <c r="AK190" s="2"/>
      <c r="AL190" s="51"/>
      <c r="AM190" s="51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</row>
    <row r="191" spans="1:121" ht="12.75" x14ac:dyDescent="0.2">
      <c r="A191" s="194">
        <f t="shared" si="52"/>
        <v>44134</v>
      </c>
      <c r="B191" s="18">
        <f t="shared" ca="1" si="53"/>
        <v>5137194.9450000003</v>
      </c>
      <c r="C191" s="196">
        <f t="shared" si="54"/>
        <v>5000000</v>
      </c>
      <c r="D191" s="195">
        <f ca="1">IF(A191&lt;$B$1,VLOOKUP(A191,[1]DI!$A$4:$B$15000,2,FALSE),0)</f>
        <v>1.9000000000000006E-2</v>
      </c>
      <c r="E191" s="196">
        <f t="shared" ca="1" si="62"/>
        <v>1.0000746899999999</v>
      </c>
      <c r="F191" s="196">
        <f ca="1">(TRUNC(PRODUCT($E$12:$E190),16))</f>
        <v>1.01113934938169</v>
      </c>
      <c r="G191" s="196">
        <f t="shared" si="63"/>
        <v>1</v>
      </c>
      <c r="H191" s="196">
        <f t="shared" ca="1" si="64"/>
        <v>1.0111393500000001</v>
      </c>
      <c r="I191" s="195">
        <f t="shared" si="55"/>
        <v>3.2500000000000001E-2</v>
      </c>
      <c r="J191" s="197">
        <f t="shared" si="56"/>
        <v>43955</v>
      </c>
      <c r="K191" s="198">
        <f t="shared" si="57"/>
        <v>126</v>
      </c>
      <c r="L191" s="199">
        <f t="shared" si="58"/>
        <v>126</v>
      </c>
      <c r="M191" s="200">
        <f t="shared" si="47"/>
        <v>1.0161200720000001</v>
      </c>
      <c r="N191" s="200">
        <f t="shared" ca="1" si="48"/>
        <v>1.027438989</v>
      </c>
      <c r="O191" s="199">
        <f t="shared" si="59"/>
        <v>0</v>
      </c>
      <c r="P191" s="196">
        <f t="shared" ca="1" si="49"/>
        <v>137194.94500000001</v>
      </c>
      <c r="Q191" s="201">
        <f t="shared" si="50"/>
        <v>0</v>
      </c>
      <c r="R191" s="196">
        <f t="shared" si="51"/>
        <v>0</v>
      </c>
      <c r="S191" s="202" t="str">
        <f t="shared" si="60"/>
        <v>A+J=</v>
      </c>
      <c r="T191" s="197">
        <f t="shared" si="61"/>
        <v>44301</v>
      </c>
      <c r="U191" s="3"/>
      <c r="V191" s="54">
        <v>44242</v>
      </c>
      <c r="W191" s="54" t="s">
        <v>76</v>
      </c>
      <c r="X191" s="25"/>
      <c r="Y191" s="1"/>
      <c r="AA191" s="53"/>
      <c r="AB191" s="53"/>
      <c r="AC191" s="53"/>
      <c r="AD191" s="3"/>
      <c r="AE191" s="12"/>
      <c r="AF191" s="3"/>
      <c r="AG191" s="2"/>
      <c r="AH191" s="13"/>
      <c r="AI191" s="7"/>
      <c r="AJ191" s="2"/>
      <c r="AK191" s="2"/>
      <c r="AL191" s="51"/>
      <c r="AM191" s="51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</row>
    <row r="192" spans="1:121" ht="12.75" x14ac:dyDescent="0.2">
      <c r="A192" s="194">
        <f t="shared" si="52"/>
        <v>44135</v>
      </c>
      <c r="B192" s="18">
        <f t="shared" ca="1" si="53"/>
        <v>5138230.72</v>
      </c>
      <c r="C192" s="196">
        <f t="shared" si="54"/>
        <v>5000000</v>
      </c>
      <c r="D192" s="195">
        <f ca="1">IF(A192&lt;$B$1,VLOOKUP(A192,[1]DI!$A$4:$B$15000,2,FALSE),0)</f>
        <v>0</v>
      </c>
      <c r="E192" s="196">
        <f t="shared" ca="1" si="62"/>
        <v>1</v>
      </c>
      <c r="F192" s="196">
        <f ca="1">(TRUNC(PRODUCT($E$12:$E191),16))</f>
        <v>1.01121487137969</v>
      </c>
      <c r="G192" s="196">
        <f t="shared" si="63"/>
        <v>1</v>
      </c>
      <c r="H192" s="196">
        <f t="shared" ca="1" si="64"/>
        <v>1.0112148700000001</v>
      </c>
      <c r="I192" s="195">
        <f t="shared" si="55"/>
        <v>3.2500000000000001E-2</v>
      </c>
      <c r="J192" s="197">
        <f t="shared" si="56"/>
        <v>43955</v>
      </c>
      <c r="K192" s="198">
        <f t="shared" si="57"/>
        <v>126</v>
      </c>
      <c r="L192" s="199">
        <f t="shared" si="58"/>
        <v>127</v>
      </c>
      <c r="M192" s="200">
        <f t="shared" si="47"/>
        <v>1.016249043</v>
      </c>
      <c r="N192" s="200">
        <f t="shared" ca="1" si="48"/>
        <v>1.027646144</v>
      </c>
      <c r="O192" s="199">
        <f t="shared" si="59"/>
        <v>0</v>
      </c>
      <c r="P192" s="196">
        <f t="shared" ca="1" si="49"/>
        <v>138230.72</v>
      </c>
      <c r="Q192" s="201">
        <f t="shared" si="50"/>
        <v>0</v>
      </c>
      <c r="R192" s="196">
        <f t="shared" si="51"/>
        <v>0</v>
      </c>
      <c r="S192" s="202" t="str">
        <f t="shared" si="60"/>
        <v>A+J=</v>
      </c>
      <c r="T192" s="197">
        <f t="shared" si="61"/>
        <v>44301</v>
      </c>
      <c r="U192" s="3"/>
      <c r="V192" s="54">
        <v>44243</v>
      </c>
      <c r="W192" s="54" t="s">
        <v>76</v>
      </c>
      <c r="X192" s="25"/>
      <c r="Y192" s="1"/>
      <c r="AA192" s="53"/>
      <c r="AB192" s="53"/>
      <c r="AC192" s="53"/>
      <c r="AD192" s="3"/>
      <c r="AE192" s="12"/>
      <c r="AF192" s="3"/>
      <c r="AG192" s="2"/>
      <c r="AH192" s="13"/>
      <c r="AI192" s="7"/>
      <c r="AJ192" s="2"/>
      <c r="AK192" s="2"/>
      <c r="AL192" s="51"/>
      <c r="AM192" s="51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</row>
    <row r="193" spans="1:121" ht="12.75" x14ac:dyDescent="0.2">
      <c r="A193" s="194">
        <f t="shared" si="52"/>
        <v>44136</v>
      </c>
      <c r="B193" s="18">
        <f t="shared" ca="1" si="53"/>
        <v>5138230.72</v>
      </c>
      <c r="C193" s="196">
        <f t="shared" si="54"/>
        <v>5000000</v>
      </c>
      <c r="D193" s="195">
        <f ca="1">IF(A193&lt;$B$1,VLOOKUP(A193,[1]DI!$A$4:$B$15000,2,FALSE),0)</f>
        <v>0</v>
      </c>
      <c r="E193" s="196">
        <f t="shared" ca="1" si="62"/>
        <v>1</v>
      </c>
      <c r="F193" s="196">
        <f ca="1">(TRUNC(PRODUCT($E$12:$E192),16))</f>
        <v>1.01121487137969</v>
      </c>
      <c r="G193" s="196">
        <f t="shared" si="63"/>
        <v>1</v>
      </c>
      <c r="H193" s="196">
        <f t="shared" ca="1" si="64"/>
        <v>1.0112148700000001</v>
      </c>
      <c r="I193" s="195">
        <f t="shared" si="55"/>
        <v>3.2500000000000001E-2</v>
      </c>
      <c r="J193" s="197">
        <f t="shared" si="56"/>
        <v>43955</v>
      </c>
      <c r="K193" s="198">
        <f t="shared" si="57"/>
        <v>126</v>
      </c>
      <c r="L193" s="199">
        <f t="shared" si="58"/>
        <v>127</v>
      </c>
      <c r="M193" s="200">
        <f t="shared" si="47"/>
        <v>1.016249043</v>
      </c>
      <c r="N193" s="200">
        <f t="shared" ca="1" si="48"/>
        <v>1.027646144</v>
      </c>
      <c r="O193" s="199">
        <f t="shared" si="59"/>
        <v>0</v>
      </c>
      <c r="P193" s="196">
        <f t="shared" ca="1" si="49"/>
        <v>138230.72</v>
      </c>
      <c r="Q193" s="201">
        <f t="shared" si="50"/>
        <v>0</v>
      </c>
      <c r="R193" s="196">
        <f t="shared" si="51"/>
        <v>0</v>
      </c>
      <c r="S193" s="202" t="str">
        <f t="shared" si="60"/>
        <v>A+J=</v>
      </c>
      <c r="T193" s="197">
        <f t="shared" si="61"/>
        <v>44301</v>
      </c>
      <c r="U193" s="3"/>
      <c r="V193" s="54">
        <v>44288</v>
      </c>
      <c r="W193" s="54" t="s">
        <v>86</v>
      </c>
      <c r="X193" s="25"/>
      <c r="Y193" s="1"/>
      <c r="AA193" s="53"/>
      <c r="AB193" s="53"/>
      <c r="AC193" s="53"/>
      <c r="AD193" s="3"/>
      <c r="AE193" s="12"/>
      <c r="AF193" s="3"/>
      <c r="AG193" s="2"/>
      <c r="AH193" s="13"/>
      <c r="AI193" s="7"/>
      <c r="AJ193" s="2"/>
      <c r="AK193" s="2"/>
      <c r="AL193" s="51"/>
      <c r="AM193" s="51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</row>
    <row r="194" spans="1:121" ht="12.75" x14ac:dyDescent="0.2">
      <c r="A194" s="194">
        <f t="shared" si="52"/>
        <v>44137</v>
      </c>
      <c r="B194" s="18">
        <f t="shared" ca="1" si="53"/>
        <v>5138230.72</v>
      </c>
      <c r="C194" s="196">
        <f t="shared" si="54"/>
        <v>5000000</v>
      </c>
      <c r="D194" s="195">
        <f ca="1">IF(A194&lt;$B$1,VLOOKUP(A194,[1]DI!$A$4:$B$15000,2,FALSE),0)</f>
        <v>0</v>
      </c>
      <c r="E194" s="196">
        <f t="shared" ca="1" si="62"/>
        <v>1</v>
      </c>
      <c r="F194" s="196">
        <f ca="1">(TRUNC(PRODUCT($E$12:$E193),16))</f>
        <v>1.01121487137969</v>
      </c>
      <c r="G194" s="196">
        <f t="shared" si="63"/>
        <v>1</v>
      </c>
      <c r="H194" s="196">
        <f t="shared" ca="1" si="64"/>
        <v>1.0112148700000001</v>
      </c>
      <c r="I194" s="195">
        <f t="shared" si="55"/>
        <v>3.2500000000000001E-2</v>
      </c>
      <c r="J194" s="197">
        <f t="shared" si="56"/>
        <v>43955</v>
      </c>
      <c r="K194" s="198">
        <f t="shared" si="57"/>
        <v>126</v>
      </c>
      <c r="L194" s="199">
        <f t="shared" si="58"/>
        <v>127</v>
      </c>
      <c r="M194" s="200">
        <f t="shared" si="47"/>
        <v>1.016249043</v>
      </c>
      <c r="N194" s="200">
        <f t="shared" ca="1" si="48"/>
        <v>1.027646144</v>
      </c>
      <c r="O194" s="199">
        <f t="shared" si="59"/>
        <v>0</v>
      </c>
      <c r="P194" s="196">
        <f t="shared" ca="1" si="49"/>
        <v>138230.72</v>
      </c>
      <c r="Q194" s="201">
        <f t="shared" si="50"/>
        <v>0</v>
      </c>
      <c r="R194" s="196">
        <f t="shared" si="51"/>
        <v>0</v>
      </c>
      <c r="S194" s="202" t="str">
        <f t="shared" si="60"/>
        <v>A+J=</v>
      </c>
      <c r="T194" s="197">
        <f t="shared" si="61"/>
        <v>44301</v>
      </c>
      <c r="U194" s="38"/>
      <c r="V194" s="54">
        <v>44307</v>
      </c>
      <c r="W194" s="54" t="s">
        <v>77</v>
      </c>
      <c r="X194" s="25"/>
      <c r="Y194" s="1"/>
      <c r="AA194" s="53"/>
      <c r="AB194" s="53"/>
      <c r="AC194" s="53"/>
      <c r="AD194" s="38"/>
      <c r="AE194" s="39"/>
      <c r="AF194" s="38"/>
      <c r="AG194" s="40"/>
      <c r="AH194" s="41"/>
      <c r="AI194" s="42"/>
      <c r="AJ194" s="40"/>
      <c r="AK194" s="2"/>
      <c r="AL194" s="51"/>
      <c r="AM194" s="51"/>
      <c r="AN194" s="2"/>
      <c r="AO194" s="2"/>
      <c r="AP194" s="2"/>
      <c r="AQ194" s="2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</row>
    <row r="195" spans="1:121" ht="12.75" x14ac:dyDescent="0.2">
      <c r="A195" s="194">
        <f t="shared" si="52"/>
        <v>44138</v>
      </c>
      <c r="B195" s="18">
        <f t="shared" ca="1" si="53"/>
        <v>5138230.72</v>
      </c>
      <c r="C195" s="196">
        <f t="shared" si="54"/>
        <v>5000000</v>
      </c>
      <c r="D195" s="195">
        <f ca="1">IF(A195&lt;$B$1,VLOOKUP(A195,[1]DI!$A$4:$B$15000,2,FALSE),0)</f>
        <v>1.9000000000000006E-2</v>
      </c>
      <c r="E195" s="196">
        <f t="shared" ca="1" si="62"/>
        <v>1.0000746899999999</v>
      </c>
      <c r="F195" s="196">
        <f ca="1">(TRUNC(PRODUCT($E$12:$E194),16))</f>
        <v>1.01121487137969</v>
      </c>
      <c r="G195" s="196">
        <f t="shared" si="63"/>
        <v>1</v>
      </c>
      <c r="H195" s="196">
        <f t="shared" ca="1" si="64"/>
        <v>1.0112148700000001</v>
      </c>
      <c r="I195" s="195">
        <f t="shared" si="55"/>
        <v>3.2500000000000001E-2</v>
      </c>
      <c r="J195" s="197">
        <f t="shared" si="56"/>
        <v>43955</v>
      </c>
      <c r="K195" s="198">
        <f t="shared" si="57"/>
        <v>127</v>
      </c>
      <c r="L195" s="199">
        <f t="shared" si="58"/>
        <v>127</v>
      </c>
      <c r="M195" s="200">
        <f t="shared" si="47"/>
        <v>1.016249043</v>
      </c>
      <c r="N195" s="200">
        <f t="shared" ca="1" si="48"/>
        <v>1.027646144</v>
      </c>
      <c r="O195" s="199">
        <f t="shared" si="59"/>
        <v>0</v>
      </c>
      <c r="P195" s="196">
        <f t="shared" ca="1" si="49"/>
        <v>138230.72</v>
      </c>
      <c r="Q195" s="201">
        <f t="shared" si="50"/>
        <v>0</v>
      </c>
      <c r="R195" s="196">
        <f t="shared" si="51"/>
        <v>0</v>
      </c>
      <c r="S195" s="202" t="str">
        <f t="shared" si="60"/>
        <v>A+J=</v>
      </c>
      <c r="T195" s="197">
        <f t="shared" si="61"/>
        <v>44301</v>
      </c>
      <c r="U195" s="3"/>
      <c r="V195" s="54">
        <v>44350</v>
      </c>
      <c r="W195" s="54" t="s">
        <v>87</v>
      </c>
      <c r="X195" s="25"/>
      <c r="Y195" s="1"/>
      <c r="AA195" s="53"/>
      <c r="AB195" s="53"/>
      <c r="AC195" s="53"/>
      <c r="AD195" s="3"/>
      <c r="AE195" s="12"/>
      <c r="AF195" s="3"/>
      <c r="AG195" s="2"/>
      <c r="AH195" s="13"/>
      <c r="AI195" s="7"/>
      <c r="AJ195" s="2"/>
      <c r="AK195" s="2"/>
      <c r="AL195" s="51"/>
      <c r="AM195" s="51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</row>
    <row r="196" spans="1:121" ht="12.75" x14ac:dyDescent="0.2">
      <c r="A196" s="194">
        <f t="shared" si="52"/>
        <v>44139</v>
      </c>
      <c r="B196" s="18">
        <f t="shared" ca="1" si="53"/>
        <v>5139266.7249999996</v>
      </c>
      <c r="C196" s="196">
        <f t="shared" si="54"/>
        <v>5000000</v>
      </c>
      <c r="D196" s="195">
        <f ca="1">IF(A196&lt;$B$1,VLOOKUP(A196,[1]DI!$A$4:$B$15000,2,FALSE),0)</f>
        <v>1.9000000000000006E-2</v>
      </c>
      <c r="E196" s="196">
        <f t="shared" ca="1" si="62"/>
        <v>1.0000746899999999</v>
      </c>
      <c r="F196" s="196">
        <f ca="1">(TRUNC(PRODUCT($E$12:$E195),16))</f>
        <v>1.0112903990184301</v>
      </c>
      <c r="G196" s="196">
        <f t="shared" si="63"/>
        <v>1</v>
      </c>
      <c r="H196" s="196">
        <f t="shared" ca="1" si="64"/>
        <v>1.0112904</v>
      </c>
      <c r="I196" s="195">
        <f t="shared" si="55"/>
        <v>3.2500000000000001E-2</v>
      </c>
      <c r="J196" s="197">
        <f t="shared" si="56"/>
        <v>43955</v>
      </c>
      <c r="K196" s="198">
        <f t="shared" si="57"/>
        <v>128</v>
      </c>
      <c r="L196" s="199">
        <f t="shared" si="58"/>
        <v>128</v>
      </c>
      <c r="M196" s="200">
        <f t="shared" si="47"/>
        <v>1.01637803</v>
      </c>
      <c r="N196" s="200">
        <f t="shared" ca="1" si="48"/>
        <v>1.027853345</v>
      </c>
      <c r="O196" s="199">
        <f t="shared" si="59"/>
        <v>0</v>
      </c>
      <c r="P196" s="196">
        <f t="shared" ca="1" si="49"/>
        <v>139266.72500000001</v>
      </c>
      <c r="Q196" s="201">
        <f t="shared" si="50"/>
        <v>0</v>
      </c>
      <c r="R196" s="196">
        <f t="shared" si="51"/>
        <v>0</v>
      </c>
      <c r="S196" s="202" t="str">
        <f t="shared" si="60"/>
        <v>A+J=</v>
      </c>
      <c r="T196" s="197">
        <f t="shared" si="61"/>
        <v>44301</v>
      </c>
      <c r="U196" s="3"/>
      <c r="V196" s="54">
        <v>44446</v>
      </c>
      <c r="W196" s="54" t="s">
        <v>89</v>
      </c>
      <c r="X196" s="25"/>
      <c r="Y196" s="1"/>
      <c r="AA196" s="53"/>
      <c r="AB196" s="53"/>
      <c r="AC196" s="53"/>
      <c r="AD196" s="3"/>
      <c r="AE196" s="12"/>
      <c r="AF196" s="3"/>
      <c r="AG196" s="2"/>
      <c r="AH196" s="13"/>
      <c r="AI196" s="7"/>
      <c r="AJ196" s="2"/>
      <c r="AK196" s="2"/>
      <c r="AL196" s="51"/>
      <c r="AM196" s="51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</row>
    <row r="197" spans="1:121" ht="12.75" x14ac:dyDescent="0.2">
      <c r="A197" s="194">
        <f t="shared" si="52"/>
        <v>44140</v>
      </c>
      <c r="B197" s="18">
        <f t="shared" ca="1" si="53"/>
        <v>5140302.91</v>
      </c>
      <c r="C197" s="196">
        <f t="shared" si="54"/>
        <v>5000000</v>
      </c>
      <c r="D197" s="195">
        <f ca="1">IF(A197&lt;$B$1,VLOOKUP(A197,[1]DI!$A$4:$B$15000,2,FALSE),0)</f>
        <v>1.9000000000000006E-2</v>
      </c>
      <c r="E197" s="196">
        <f t="shared" ca="1" si="62"/>
        <v>1.0000746899999999</v>
      </c>
      <c r="F197" s="196">
        <f ca="1">(TRUNC(PRODUCT($E$12:$E196),16))</f>
        <v>1.0113659322983399</v>
      </c>
      <c r="G197" s="196">
        <f t="shared" si="63"/>
        <v>1</v>
      </c>
      <c r="H197" s="196">
        <f t="shared" ca="1" si="64"/>
        <v>1.01136593</v>
      </c>
      <c r="I197" s="195">
        <f t="shared" si="55"/>
        <v>3.2500000000000001E-2</v>
      </c>
      <c r="J197" s="197">
        <f t="shared" si="56"/>
        <v>43955</v>
      </c>
      <c r="K197" s="198">
        <f t="shared" si="57"/>
        <v>129</v>
      </c>
      <c r="L197" s="199">
        <f t="shared" si="58"/>
        <v>129</v>
      </c>
      <c r="M197" s="200">
        <f t="shared" si="47"/>
        <v>1.016507034</v>
      </c>
      <c r="N197" s="200">
        <f t="shared" ca="1" si="48"/>
        <v>1.0280605819999999</v>
      </c>
      <c r="O197" s="199">
        <f t="shared" si="59"/>
        <v>0</v>
      </c>
      <c r="P197" s="196">
        <f t="shared" ca="1" si="49"/>
        <v>140302.91</v>
      </c>
      <c r="Q197" s="201">
        <f t="shared" si="50"/>
        <v>0</v>
      </c>
      <c r="R197" s="196">
        <f t="shared" si="51"/>
        <v>0</v>
      </c>
      <c r="S197" s="202" t="str">
        <f t="shared" si="60"/>
        <v>A+J=</v>
      </c>
      <c r="T197" s="197">
        <f t="shared" si="61"/>
        <v>44301</v>
      </c>
      <c r="U197" s="38"/>
      <c r="V197" s="54">
        <v>44481</v>
      </c>
      <c r="W197" s="55" t="s">
        <v>78</v>
      </c>
      <c r="X197" s="25"/>
      <c r="Y197" s="1"/>
      <c r="AA197" s="53"/>
      <c r="AB197" s="53"/>
      <c r="AC197" s="53"/>
      <c r="AD197" s="38"/>
      <c r="AE197" s="39"/>
      <c r="AF197" s="38"/>
      <c r="AG197" s="40"/>
      <c r="AH197" s="41"/>
      <c r="AI197" s="42"/>
      <c r="AJ197" s="40"/>
      <c r="AK197" s="2"/>
      <c r="AL197" s="51"/>
      <c r="AM197" s="51"/>
      <c r="AN197" s="2"/>
      <c r="AO197" s="2"/>
      <c r="AP197" s="2"/>
      <c r="AQ197" s="2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</row>
    <row r="198" spans="1:121" ht="12.75" x14ac:dyDescent="0.2">
      <c r="A198" s="194">
        <f t="shared" si="52"/>
        <v>44141</v>
      </c>
      <c r="B198" s="18">
        <f t="shared" ca="1" si="53"/>
        <v>5141339.3249999899</v>
      </c>
      <c r="C198" s="196">
        <f t="shared" si="54"/>
        <v>5000000</v>
      </c>
      <c r="D198" s="195">
        <f ca="1">IF(A198&lt;$B$1,VLOOKUP(A198,[1]DI!$A$4:$B$15000,2,FALSE),0)</f>
        <v>1.9000000000000006E-2</v>
      </c>
      <c r="E198" s="196">
        <f t="shared" ca="1" si="62"/>
        <v>1.0000746899999999</v>
      </c>
      <c r="F198" s="196">
        <f ca="1">(TRUNC(PRODUCT($E$12:$E197),16))</f>
        <v>1.0114414712198201</v>
      </c>
      <c r="G198" s="196">
        <f t="shared" si="63"/>
        <v>1</v>
      </c>
      <c r="H198" s="196">
        <f t="shared" ca="1" si="64"/>
        <v>1.0114414700000001</v>
      </c>
      <c r="I198" s="195">
        <f t="shared" si="55"/>
        <v>3.2500000000000001E-2</v>
      </c>
      <c r="J198" s="197">
        <f t="shared" si="56"/>
        <v>43955</v>
      </c>
      <c r="K198" s="198">
        <f t="shared" si="57"/>
        <v>130</v>
      </c>
      <c r="L198" s="199">
        <f t="shared" si="58"/>
        <v>130</v>
      </c>
      <c r="M198" s="200">
        <f t="shared" si="47"/>
        <v>1.0166360539999999</v>
      </c>
      <c r="N198" s="200">
        <f t="shared" ca="1" si="48"/>
        <v>1.0282678649999999</v>
      </c>
      <c r="O198" s="199">
        <f t="shared" si="59"/>
        <v>0</v>
      </c>
      <c r="P198" s="196">
        <f t="shared" ca="1" si="49"/>
        <v>141339.32499999</v>
      </c>
      <c r="Q198" s="201">
        <f t="shared" si="50"/>
        <v>0</v>
      </c>
      <c r="R198" s="196">
        <f t="shared" si="51"/>
        <v>0</v>
      </c>
      <c r="S198" s="202" t="str">
        <f t="shared" si="60"/>
        <v>A+J=</v>
      </c>
      <c r="T198" s="197">
        <f t="shared" si="61"/>
        <v>44301</v>
      </c>
      <c r="U198" s="3"/>
      <c r="V198" s="54">
        <v>44502</v>
      </c>
      <c r="W198" s="54" t="s">
        <v>82</v>
      </c>
      <c r="X198" s="25"/>
      <c r="Y198" s="1"/>
      <c r="AA198" s="53"/>
      <c r="AB198" s="53"/>
      <c r="AC198" s="53"/>
      <c r="AD198" s="3"/>
      <c r="AE198" s="12"/>
      <c r="AF198" s="3"/>
      <c r="AG198" s="2"/>
      <c r="AH198" s="13"/>
      <c r="AI198" s="7"/>
      <c r="AJ198" s="2"/>
      <c r="AK198" s="2"/>
      <c r="AL198" s="51"/>
      <c r="AM198" s="51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</row>
    <row r="199" spans="1:121" ht="12.75" x14ac:dyDescent="0.2">
      <c r="A199" s="194">
        <f t="shared" si="52"/>
        <v>44142</v>
      </c>
      <c r="B199" s="18">
        <f t="shared" ca="1" si="53"/>
        <v>5142375.97</v>
      </c>
      <c r="C199" s="196">
        <f t="shared" si="54"/>
        <v>5000000</v>
      </c>
      <c r="D199" s="195">
        <f ca="1">IF(A199&lt;$B$1,VLOOKUP(A199,[1]DI!$A$4:$B$15000,2,FALSE),0)</f>
        <v>0</v>
      </c>
      <c r="E199" s="196">
        <f t="shared" ca="1" si="62"/>
        <v>1</v>
      </c>
      <c r="F199" s="196">
        <f ca="1">(TRUNC(PRODUCT($E$12:$E198),16))</f>
        <v>1.01151701578331</v>
      </c>
      <c r="G199" s="196">
        <f t="shared" si="63"/>
        <v>1</v>
      </c>
      <c r="H199" s="196">
        <f t="shared" ca="1" si="64"/>
        <v>1.0115170200000001</v>
      </c>
      <c r="I199" s="195">
        <f t="shared" si="55"/>
        <v>3.2500000000000001E-2</v>
      </c>
      <c r="J199" s="197">
        <f t="shared" si="56"/>
        <v>43955</v>
      </c>
      <c r="K199" s="198">
        <f t="shared" si="57"/>
        <v>130</v>
      </c>
      <c r="L199" s="199">
        <f t="shared" si="58"/>
        <v>131</v>
      </c>
      <c r="M199" s="200">
        <f t="shared" si="47"/>
        <v>1.01676509</v>
      </c>
      <c r="N199" s="200">
        <f t="shared" ca="1" si="48"/>
        <v>1.0284751940000001</v>
      </c>
      <c r="O199" s="199">
        <f t="shared" si="59"/>
        <v>0</v>
      </c>
      <c r="P199" s="196">
        <f t="shared" ca="1" si="49"/>
        <v>142375.97</v>
      </c>
      <c r="Q199" s="201">
        <f t="shared" si="50"/>
        <v>0</v>
      </c>
      <c r="R199" s="196">
        <f t="shared" si="51"/>
        <v>0</v>
      </c>
      <c r="S199" s="202" t="str">
        <f t="shared" si="60"/>
        <v>A+J=</v>
      </c>
      <c r="T199" s="197">
        <f t="shared" si="61"/>
        <v>44301</v>
      </c>
      <c r="U199" s="3"/>
      <c r="V199" s="54">
        <v>44515</v>
      </c>
      <c r="W199" s="54" t="s">
        <v>90</v>
      </c>
      <c r="X199" s="25"/>
      <c r="Y199" s="1"/>
      <c r="AA199" s="53"/>
      <c r="AB199" s="53"/>
      <c r="AC199" s="53"/>
      <c r="AD199" s="3"/>
      <c r="AE199" s="12"/>
      <c r="AF199" s="3"/>
      <c r="AG199" s="2"/>
      <c r="AH199" s="13"/>
      <c r="AI199" s="7"/>
      <c r="AJ199" s="2"/>
      <c r="AK199" s="2"/>
      <c r="AL199" s="51"/>
      <c r="AM199" s="51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</row>
    <row r="200" spans="1:121" ht="12.75" x14ac:dyDescent="0.2">
      <c r="A200" s="194">
        <f t="shared" si="52"/>
        <v>44143</v>
      </c>
      <c r="B200" s="18">
        <f t="shared" ca="1" si="53"/>
        <v>5142375.97</v>
      </c>
      <c r="C200" s="196">
        <f t="shared" si="54"/>
        <v>5000000</v>
      </c>
      <c r="D200" s="195">
        <f ca="1">IF(A200&lt;$B$1,VLOOKUP(A200,[1]DI!$A$4:$B$15000,2,FALSE),0)</f>
        <v>0</v>
      </c>
      <c r="E200" s="196">
        <f t="shared" ca="1" si="62"/>
        <v>1</v>
      </c>
      <c r="F200" s="196">
        <f ca="1">(TRUNC(PRODUCT($E$12:$E199),16))</f>
        <v>1.01151701578331</v>
      </c>
      <c r="G200" s="196">
        <f t="shared" si="63"/>
        <v>1</v>
      </c>
      <c r="H200" s="196">
        <f t="shared" ca="1" si="64"/>
        <v>1.0115170200000001</v>
      </c>
      <c r="I200" s="195">
        <f t="shared" si="55"/>
        <v>3.2500000000000001E-2</v>
      </c>
      <c r="J200" s="197">
        <f t="shared" si="56"/>
        <v>43955</v>
      </c>
      <c r="K200" s="198">
        <f t="shared" si="57"/>
        <v>130</v>
      </c>
      <c r="L200" s="199">
        <f t="shared" si="58"/>
        <v>131</v>
      </c>
      <c r="M200" s="200">
        <f t="shared" si="47"/>
        <v>1.01676509</v>
      </c>
      <c r="N200" s="200">
        <f t="shared" ca="1" si="48"/>
        <v>1.0284751940000001</v>
      </c>
      <c r="O200" s="199">
        <f t="shared" si="59"/>
        <v>0</v>
      </c>
      <c r="P200" s="196">
        <f t="shared" ca="1" si="49"/>
        <v>142375.97</v>
      </c>
      <c r="Q200" s="201">
        <f t="shared" si="50"/>
        <v>0</v>
      </c>
      <c r="R200" s="196">
        <f t="shared" si="51"/>
        <v>0</v>
      </c>
      <c r="S200" s="202" t="str">
        <f t="shared" si="60"/>
        <v>A+J=</v>
      </c>
      <c r="T200" s="197">
        <f t="shared" si="61"/>
        <v>44301</v>
      </c>
      <c r="U200" s="3"/>
      <c r="V200" s="54">
        <v>44620</v>
      </c>
      <c r="W200" s="54" t="s">
        <v>76</v>
      </c>
      <c r="X200" s="25"/>
      <c r="Y200" s="1"/>
      <c r="AA200" s="53"/>
      <c r="AB200" s="53"/>
      <c r="AC200" s="53"/>
      <c r="AD200" s="3"/>
      <c r="AE200" s="12"/>
      <c r="AF200" s="3"/>
      <c r="AG200" s="2"/>
      <c r="AH200" s="13"/>
      <c r="AI200" s="7"/>
      <c r="AJ200" s="2"/>
      <c r="AK200" s="2"/>
      <c r="AL200" s="51"/>
      <c r="AM200" s="51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</row>
    <row r="201" spans="1:121" ht="12.75" x14ac:dyDescent="0.2">
      <c r="A201" s="194">
        <f t="shared" si="52"/>
        <v>44144</v>
      </c>
      <c r="B201" s="18">
        <f t="shared" ca="1" si="53"/>
        <v>5142375.97</v>
      </c>
      <c r="C201" s="196">
        <f t="shared" si="54"/>
        <v>5000000</v>
      </c>
      <c r="D201" s="195">
        <f ca="1">IF(A201&lt;$B$1,VLOOKUP(A201,[1]DI!$A$4:$B$15000,2,FALSE),0)</f>
        <v>1.9000000000000006E-2</v>
      </c>
      <c r="E201" s="196">
        <f t="shared" ca="1" si="62"/>
        <v>1.0000746899999999</v>
      </c>
      <c r="F201" s="196">
        <f ca="1">(TRUNC(PRODUCT($E$12:$E200),16))</f>
        <v>1.01151701578331</v>
      </c>
      <c r="G201" s="196">
        <f t="shared" si="63"/>
        <v>1</v>
      </c>
      <c r="H201" s="196">
        <f t="shared" ca="1" si="64"/>
        <v>1.0115170200000001</v>
      </c>
      <c r="I201" s="195">
        <f t="shared" si="55"/>
        <v>3.2500000000000001E-2</v>
      </c>
      <c r="J201" s="197">
        <f t="shared" si="56"/>
        <v>43955</v>
      </c>
      <c r="K201" s="198">
        <f t="shared" si="57"/>
        <v>131</v>
      </c>
      <c r="L201" s="199">
        <f t="shared" si="58"/>
        <v>131</v>
      </c>
      <c r="M201" s="200">
        <f t="shared" si="47"/>
        <v>1.01676509</v>
      </c>
      <c r="N201" s="200">
        <f t="shared" ca="1" si="48"/>
        <v>1.0284751940000001</v>
      </c>
      <c r="O201" s="199">
        <f t="shared" si="59"/>
        <v>0</v>
      </c>
      <c r="P201" s="196">
        <f t="shared" ca="1" si="49"/>
        <v>142375.97</v>
      </c>
      <c r="Q201" s="201">
        <f t="shared" si="50"/>
        <v>0</v>
      </c>
      <c r="R201" s="196">
        <f t="shared" si="51"/>
        <v>0</v>
      </c>
      <c r="S201" s="202" t="str">
        <f t="shared" si="60"/>
        <v>A+J=</v>
      </c>
      <c r="T201" s="197">
        <f t="shared" si="61"/>
        <v>44301</v>
      </c>
      <c r="U201" s="3"/>
      <c r="V201" s="54">
        <v>44621</v>
      </c>
      <c r="W201" s="54" t="s">
        <v>76</v>
      </c>
      <c r="X201" s="25"/>
      <c r="Y201" s="1"/>
      <c r="Z201" s="43"/>
      <c r="AA201" s="53"/>
      <c r="AB201" s="53"/>
      <c r="AC201" s="53"/>
      <c r="AD201" s="3"/>
      <c r="AE201" s="12"/>
      <c r="AF201" s="3"/>
      <c r="AG201" s="2"/>
      <c r="AH201" s="13"/>
      <c r="AI201" s="7"/>
      <c r="AJ201" s="2"/>
      <c r="AK201" s="2"/>
      <c r="AL201" s="51"/>
      <c r="AM201" s="51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</row>
    <row r="202" spans="1:121" ht="12.75" x14ac:dyDescent="0.2">
      <c r="A202" s="194">
        <f t="shared" si="52"/>
        <v>44145</v>
      </c>
      <c r="B202" s="18">
        <f t="shared" ca="1" si="53"/>
        <v>5143412.8</v>
      </c>
      <c r="C202" s="196">
        <f t="shared" si="54"/>
        <v>5000000</v>
      </c>
      <c r="D202" s="195">
        <f ca="1">IF(A202&lt;$B$1,VLOOKUP(A202,[1]DI!$A$4:$B$15000,2,FALSE),0)</f>
        <v>1.9000000000000006E-2</v>
      </c>
      <c r="E202" s="196">
        <f t="shared" ca="1" si="62"/>
        <v>1.0000746899999999</v>
      </c>
      <c r="F202" s="196">
        <f ca="1">(TRUNC(PRODUCT($E$12:$E201),16))</f>
        <v>1.01159256598921</v>
      </c>
      <c r="G202" s="196">
        <f t="shared" si="63"/>
        <v>1</v>
      </c>
      <c r="H202" s="196">
        <f t="shared" ca="1" si="64"/>
        <v>1.0115925699999999</v>
      </c>
      <c r="I202" s="195">
        <f t="shared" si="55"/>
        <v>3.2500000000000001E-2</v>
      </c>
      <c r="J202" s="197">
        <f t="shared" si="56"/>
        <v>43955</v>
      </c>
      <c r="K202" s="198">
        <f t="shared" si="57"/>
        <v>132</v>
      </c>
      <c r="L202" s="199">
        <f t="shared" si="58"/>
        <v>132</v>
      </c>
      <c r="M202" s="200">
        <f t="shared" si="47"/>
        <v>1.016894143</v>
      </c>
      <c r="N202" s="200">
        <f t="shared" ca="1" si="48"/>
        <v>1.02868256</v>
      </c>
      <c r="O202" s="199">
        <f t="shared" si="59"/>
        <v>0</v>
      </c>
      <c r="P202" s="196">
        <f t="shared" ca="1" si="49"/>
        <v>143412.79999999999</v>
      </c>
      <c r="Q202" s="201">
        <f t="shared" si="50"/>
        <v>0</v>
      </c>
      <c r="R202" s="196">
        <f t="shared" si="51"/>
        <v>0</v>
      </c>
      <c r="S202" s="202" t="str">
        <f t="shared" si="60"/>
        <v>A+J=</v>
      </c>
      <c r="T202" s="197">
        <f t="shared" si="61"/>
        <v>44301</v>
      </c>
      <c r="U202" s="3"/>
      <c r="V202" s="54">
        <v>44666</v>
      </c>
      <c r="W202" s="54" t="s">
        <v>86</v>
      </c>
      <c r="X202" s="25"/>
      <c r="Y202" s="1"/>
      <c r="Z202" s="43"/>
      <c r="AA202" s="53"/>
      <c r="AB202" s="53"/>
      <c r="AC202" s="53"/>
      <c r="AD202" s="3"/>
      <c r="AE202" s="12"/>
      <c r="AF202" s="3"/>
      <c r="AG202" s="2"/>
      <c r="AH202" s="13"/>
      <c r="AI202" s="7"/>
      <c r="AJ202" s="2"/>
      <c r="AK202" s="2"/>
      <c r="AL202" s="51"/>
      <c r="AM202" s="51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</row>
    <row r="203" spans="1:121" ht="12.75" x14ac:dyDescent="0.2">
      <c r="A203" s="194">
        <f t="shared" si="52"/>
        <v>44146</v>
      </c>
      <c r="B203" s="18">
        <f t="shared" ca="1" si="53"/>
        <v>5144449.8049999997</v>
      </c>
      <c r="C203" s="196">
        <f t="shared" si="54"/>
        <v>5000000</v>
      </c>
      <c r="D203" s="195">
        <f ca="1">IF(A203&lt;$B$1,VLOOKUP(A203,[1]DI!$A$4:$B$15000,2,FALSE),0)</f>
        <v>1.9000000000000006E-2</v>
      </c>
      <c r="E203" s="196">
        <f t="shared" ca="1" si="62"/>
        <v>1.0000746899999999</v>
      </c>
      <c r="F203" s="196">
        <f ca="1">(TRUNC(PRODUCT($E$12:$E202),16))</f>
        <v>1.0116681218379699</v>
      </c>
      <c r="G203" s="196">
        <f t="shared" si="63"/>
        <v>1</v>
      </c>
      <c r="H203" s="196">
        <f t="shared" ca="1" si="64"/>
        <v>1.0116681199999999</v>
      </c>
      <c r="I203" s="195">
        <f t="shared" si="55"/>
        <v>3.2500000000000001E-2</v>
      </c>
      <c r="J203" s="197">
        <f t="shared" si="56"/>
        <v>43955</v>
      </c>
      <c r="K203" s="198">
        <f t="shared" si="57"/>
        <v>133</v>
      </c>
      <c r="L203" s="199">
        <f t="shared" si="58"/>
        <v>133</v>
      </c>
      <c r="M203" s="200">
        <f t="shared" si="47"/>
        <v>1.017023212</v>
      </c>
      <c r="N203" s="200">
        <f t="shared" ca="1" si="48"/>
        <v>1.028889961</v>
      </c>
      <c r="O203" s="199">
        <f t="shared" si="59"/>
        <v>0</v>
      </c>
      <c r="P203" s="196">
        <f t="shared" ca="1" si="49"/>
        <v>144449.80499999999</v>
      </c>
      <c r="Q203" s="201">
        <f t="shared" si="50"/>
        <v>0</v>
      </c>
      <c r="R203" s="196">
        <f t="shared" si="51"/>
        <v>0</v>
      </c>
      <c r="S203" s="202" t="str">
        <f t="shared" si="60"/>
        <v>A+J=</v>
      </c>
      <c r="T203" s="197">
        <f t="shared" si="61"/>
        <v>44301</v>
      </c>
      <c r="U203" s="3"/>
      <c r="V203" s="54">
        <v>44672</v>
      </c>
      <c r="W203" s="54" t="s">
        <v>77</v>
      </c>
      <c r="X203" s="25"/>
      <c r="Y203" s="1"/>
      <c r="Z203" s="43"/>
      <c r="AA203" s="53"/>
      <c r="AB203" s="53"/>
      <c r="AC203" s="53"/>
      <c r="AD203" s="3"/>
      <c r="AE203" s="12"/>
      <c r="AF203" s="3"/>
      <c r="AG203" s="2"/>
      <c r="AH203" s="13"/>
      <c r="AI203" s="7"/>
      <c r="AJ203" s="2"/>
      <c r="AK203" s="2"/>
      <c r="AL203" s="51"/>
      <c r="AM203" s="51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</row>
    <row r="204" spans="1:121" ht="12.75" x14ac:dyDescent="0.2">
      <c r="A204" s="194">
        <f t="shared" si="52"/>
        <v>44147</v>
      </c>
      <c r="B204" s="18">
        <f t="shared" ca="1" si="53"/>
        <v>5145487.0449999999</v>
      </c>
      <c r="C204" s="196">
        <f t="shared" si="54"/>
        <v>5000000</v>
      </c>
      <c r="D204" s="195">
        <f ca="1">IF(A204&lt;$B$1,VLOOKUP(A204,[1]DI!$A$4:$B$15000,2,FALSE),0)</f>
        <v>1.9000000000000006E-2</v>
      </c>
      <c r="E204" s="196">
        <f t="shared" ca="1" si="62"/>
        <v>1.0000746899999999</v>
      </c>
      <c r="F204" s="196">
        <f ca="1">(TRUNC(PRODUCT($E$12:$E203),16))</f>
        <v>1.01174368332999</v>
      </c>
      <c r="G204" s="196">
        <f t="shared" si="63"/>
        <v>1</v>
      </c>
      <c r="H204" s="196">
        <f t="shared" ca="1" si="64"/>
        <v>1.0117436799999999</v>
      </c>
      <c r="I204" s="195">
        <f t="shared" si="55"/>
        <v>3.2500000000000001E-2</v>
      </c>
      <c r="J204" s="197">
        <f t="shared" si="56"/>
        <v>43955</v>
      </c>
      <c r="K204" s="198">
        <f t="shared" si="57"/>
        <v>134</v>
      </c>
      <c r="L204" s="199">
        <f t="shared" si="58"/>
        <v>134</v>
      </c>
      <c r="M204" s="200">
        <f t="shared" ref="M204:M267" si="65">ROUND((I204+1)^(L204/252),9)</f>
        <v>1.0171522980000001</v>
      </c>
      <c r="N204" s="200">
        <f t="shared" ref="N204:N267" ca="1" si="66">ROUND(H204*M204,9)</f>
        <v>1.029097409</v>
      </c>
      <c r="O204" s="199">
        <f t="shared" si="59"/>
        <v>0</v>
      </c>
      <c r="P204" s="196">
        <f t="shared" ref="P204:P267" ca="1" si="67">TRUNC(((N204-1)*C204),8)</f>
        <v>145487.04500000001</v>
      </c>
      <c r="Q204" s="201">
        <f t="shared" ref="Q204:Q267" si="68">IF($O204&gt;0,VLOOKUP($O204,$V$12:$AB$150,7),0)</f>
        <v>0</v>
      </c>
      <c r="R204" s="196">
        <f t="shared" ref="R204:R267" si="69">IF(Q204&gt;0,TRUNC(Q204*C$12,8),0)</f>
        <v>0</v>
      </c>
      <c r="S204" s="202" t="str">
        <f t="shared" si="60"/>
        <v>A+J=</v>
      </c>
      <c r="T204" s="197">
        <f t="shared" si="61"/>
        <v>44301</v>
      </c>
      <c r="U204" s="3"/>
      <c r="V204" s="54">
        <v>44728</v>
      </c>
      <c r="W204" s="54" t="s">
        <v>87</v>
      </c>
      <c r="X204" s="25"/>
      <c r="Y204" s="1"/>
      <c r="Z204" s="43"/>
      <c r="AA204" s="53"/>
      <c r="AB204" s="53"/>
      <c r="AC204" s="53"/>
      <c r="AD204" s="3"/>
      <c r="AE204" s="12"/>
      <c r="AF204" s="3"/>
      <c r="AG204" s="2"/>
      <c r="AH204" s="13"/>
      <c r="AI204" s="7"/>
      <c r="AJ204" s="2"/>
      <c r="AK204" s="2"/>
      <c r="AL204" s="51"/>
      <c r="AM204" s="51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</row>
    <row r="205" spans="1:121" ht="12.75" x14ac:dyDescent="0.2">
      <c r="A205" s="194">
        <f t="shared" ref="A205:A268" si="70">(A204+1)</f>
        <v>44148</v>
      </c>
      <c r="B205" s="18">
        <f t="shared" ref="B205:B268" ca="1" si="71">IF(A205&lt;=TODAY(),C205+P205,IF(AND(A205&gt;TODAY(),A205&lt;=$B$1),IF(VLOOKUP(TODAY(),$A$10:$D$5000,4,FALSE)=0,"n.d",C205+P205),"n.d"))</f>
        <v>5146524.5149999997</v>
      </c>
      <c r="C205" s="196">
        <f t="shared" ref="C205:C268" si="72">(C204-R204)</f>
        <v>5000000</v>
      </c>
      <c r="D205" s="195">
        <f ca="1">IF(A205&lt;$B$1,VLOOKUP(A205,[1]DI!$A$4:$B$15000,2,FALSE),0)</f>
        <v>1.9000000000000006E-2</v>
      </c>
      <c r="E205" s="196">
        <f t="shared" ca="1" si="62"/>
        <v>1.0000746899999999</v>
      </c>
      <c r="F205" s="196">
        <f ca="1">(TRUNC(PRODUCT($E$12:$E204),16))</f>
        <v>1.0118192504657</v>
      </c>
      <c r="G205" s="196">
        <f t="shared" si="63"/>
        <v>1</v>
      </c>
      <c r="H205" s="196">
        <f t="shared" ca="1" si="64"/>
        <v>1.0118192500000001</v>
      </c>
      <c r="I205" s="195">
        <f t="shared" ref="I205:I268" si="73">I204</f>
        <v>3.2500000000000001E-2</v>
      </c>
      <c r="J205" s="197">
        <f t="shared" ref="J205:J268" si="74">IF(O204&gt;0,VLOOKUP(O204,V$12:AF$150,2),J204)</f>
        <v>43955</v>
      </c>
      <c r="K205" s="198">
        <f t="shared" ref="K205:K268" si="75">IF(A205&gt;J205,IF(NETWORKDAYS(J205,A205,$V$160:$V$544)-1=0,1,NETWORKDAYS(J205,A205,$V$160:$V$544)-1),0)</f>
        <v>135</v>
      </c>
      <c r="L205" s="199">
        <f t="shared" ref="L205:L268" si="76">IF(AND(K205=1,K204=1),1,IF(K205&gt;0,IF(K205=K204,K205+1,K205),0))</f>
        <v>135</v>
      </c>
      <c r="M205" s="200">
        <f t="shared" si="65"/>
        <v>1.0172813999999999</v>
      </c>
      <c r="N205" s="200">
        <f t="shared" ca="1" si="66"/>
        <v>1.0293049030000001</v>
      </c>
      <c r="O205" s="199">
        <f t="shared" ref="O205:O268" si="77">IF(VLOOKUP(A205,W$12:AD$150,8)=VLOOKUP(A204,W$12:AD$150,8),0,VLOOKUP(A205,W$12:AD$150,8))</f>
        <v>0</v>
      </c>
      <c r="P205" s="196">
        <f t="shared" ca="1" si="67"/>
        <v>146524.51500000001</v>
      </c>
      <c r="Q205" s="201">
        <f t="shared" si="68"/>
        <v>0</v>
      </c>
      <c r="R205" s="196">
        <f t="shared" si="69"/>
        <v>0</v>
      </c>
      <c r="S205" s="202" t="str">
        <f t="shared" ref="S205:S268" si="78">IF(O204&gt;0,VLOOKUP(O204,V$12:AF$150,10),S204)</f>
        <v>A+J=</v>
      </c>
      <c r="T205" s="197">
        <f t="shared" ref="T205:T268" si="79">IF(O204&gt;0,VLOOKUP(O204,V$12:AF$150,11),T204)</f>
        <v>44301</v>
      </c>
      <c r="U205" s="3"/>
      <c r="V205" s="54">
        <v>44811</v>
      </c>
      <c r="W205" s="54" t="s">
        <v>89</v>
      </c>
      <c r="X205" s="25"/>
      <c r="Y205" s="1"/>
      <c r="Z205" s="43"/>
      <c r="AA205" s="53"/>
      <c r="AB205" s="53"/>
      <c r="AC205" s="53"/>
      <c r="AD205" s="3"/>
      <c r="AE205" s="12"/>
      <c r="AF205" s="3"/>
      <c r="AG205" s="2"/>
      <c r="AH205" s="13"/>
      <c r="AI205" s="7"/>
      <c r="AJ205" s="2"/>
      <c r="AK205" s="2"/>
      <c r="AL205" s="51"/>
      <c r="AM205" s="51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</row>
    <row r="206" spans="1:121" ht="12.75" x14ac:dyDescent="0.2">
      <c r="A206" s="194">
        <f t="shared" si="70"/>
        <v>44149</v>
      </c>
      <c r="B206" s="18">
        <f t="shared" ca="1" si="71"/>
        <v>5147562.165</v>
      </c>
      <c r="C206" s="196">
        <f t="shared" si="72"/>
        <v>5000000</v>
      </c>
      <c r="D206" s="195">
        <f ca="1">IF(A206&lt;$B$1,VLOOKUP(A206,[1]DI!$A$4:$B$15000,2,FALSE),0)</f>
        <v>0</v>
      </c>
      <c r="E206" s="196">
        <f t="shared" ref="E206:E269" ca="1" si="80">ROUND(((1+D206)^(1/252)),8)</f>
        <v>1</v>
      </c>
      <c r="F206" s="196">
        <f ca="1">(TRUNC(PRODUCT($E$12:$E205),16))</f>
        <v>1.0118948232455101</v>
      </c>
      <c r="G206" s="196">
        <f t="shared" ref="G206:G269" si="81">IF(O205&gt;0,F205,G205)</f>
        <v>1</v>
      </c>
      <c r="H206" s="196">
        <f t="shared" ref="H206:H269" ca="1" si="82">ROUND(F206/G206,8)</f>
        <v>1.01189482</v>
      </c>
      <c r="I206" s="195">
        <f t="shared" si="73"/>
        <v>3.2500000000000001E-2</v>
      </c>
      <c r="J206" s="197">
        <f t="shared" si="74"/>
        <v>43955</v>
      </c>
      <c r="K206" s="198">
        <f t="shared" si="75"/>
        <v>135</v>
      </c>
      <c r="L206" s="199">
        <f t="shared" si="76"/>
        <v>136</v>
      </c>
      <c r="M206" s="200">
        <f t="shared" si="65"/>
        <v>1.0174105179999999</v>
      </c>
      <c r="N206" s="200">
        <f t="shared" ca="1" si="66"/>
        <v>1.0295124330000001</v>
      </c>
      <c r="O206" s="199">
        <f t="shared" si="77"/>
        <v>0</v>
      </c>
      <c r="P206" s="196">
        <f t="shared" ca="1" si="67"/>
        <v>147562.16500000001</v>
      </c>
      <c r="Q206" s="201">
        <f t="shared" si="68"/>
        <v>0</v>
      </c>
      <c r="R206" s="196">
        <f t="shared" si="69"/>
        <v>0</v>
      </c>
      <c r="S206" s="202" t="str">
        <f t="shared" si="78"/>
        <v>A+J=</v>
      </c>
      <c r="T206" s="197">
        <f t="shared" si="79"/>
        <v>44301</v>
      </c>
      <c r="U206" s="3"/>
      <c r="V206" s="54">
        <v>44846</v>
      </c>
      <c r="W206" s="55" t="s">
        <v>78</v>
      </c>
      <c r="X206" s="25"/>
      <c r="Y206" s="1"/>
      <c r="Z206" s="43"/>
      <c r="AA206" s="53"/>
      <c r="AB206" s="53"/>
      <c r="AC206" s="53"/>
      <c r="AD206" s="3"/>
      <c r="AE206" s="12"/>
      <c r="AF206" s="3"/>
      <c r="AG206" s="2"/>
      <c r="AH206" s="13"/>
      <c r="AI206" s="7"/>
      <c r="AJ206" s="2"/>
      <c r="AK206" s="2"/>
      <c r="AL206" s="51"/>
      <c r="AM206" s="51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</row>
    <row r="207" spans="1:121" ht="12.75" x14ac:dyDescent="0.2">
      <c r="A207" s="194">
        <f t="shared" si="70"/>
        <v>44150</v>
      </c>
      <c r="B207" s="18">
        <f t="shared" ca="1" si="71"/>
        <v>5147562.165</v>
      </c>
      <c r="C207" s="196">
        <f t="shared" si="72"/>
        <v>5000000</v>
      </c>
      <c r="D207" s="195">
        <f ca="1">IF(A207&lt;$B$1,VLOOKUP(A207,[1]DI!$A$4:$B$15000,2,FALSE),0)</f>
        <v>0</v>
      </c>
      <c r="E207" s="196">
        <f t="shared" ca="1" si="80"/>
        <v>1</v>
      </c>
      <c r="F207" s="196">
        <f ca="1">(TRUNC(PRODUCT($E$12:$E206),16))</f>
        <v>1.0118948232455101</v>
      </c>
      <c r="G207" s="196">
        <f t="shared" si="81"/>
        <v>1</v>
      </c>
      <c r="H207" s="196">
        <f t="shared" ca="1" si="82"/>
        <v>1.01189482</v>
      </c>
      <c r="I207" s="195">
        <f t="shared" si="73"/>
        <v>3.2500000000000001E-2</v>
      </c>
      <c r="J207" s="197">
        <f t="shared" si="74"/>
        <v>43955</v>
      </c>
      <c r="K207" s="198">
        <f t="shared" si="75"/>
        <v>135</v>
      </c>
      <c r="L207" s="199">
        <f t="shared" si="76"/>
        <v>136</v>
      </c>
      <c r="M207" s="200">
        <f t="shared" si="65"/>
        <v>1.0174105179999999</v>
      </c>
      <c r="N207" s="200">
        <f t="shared" ca="1" si="66"/>
        <v>1.0295124330000001</v>
      </c>
      <c r="O207" s="199">
        <f t="shared" si="77"/>
        <v>0</v>
      </c>
      <c r="P207" s="196">
        <f t="shared" ca="1" si="67"/>
        <v>147562.16500000001</v>
      </c>
      <c r="Q207" s="201">
        <f t="shared" si="68"/>
        <v>0</v>
      </c>
      <c r="R207" s="196">
        <f t="shared" si="69"/>
        <v>0</v>
      </c>
      <c r="S207" s="202" t="str">
        <f t="shared" si="78"/>
        <v>A+J=</v>
      </c>
      <c r="T207" s="197">
        <f t="shared" si="79"/>
        <v>44301</v>
      </c>
      <c r="U207" s="3"/>
      <c r="V207" s="54">
        <v>44867</v>
      </c>
      <c r="W207" s="54" t="s">
        <v>82</v>
      </c>
      <c r="X207" s="25"/>
      <c r="Y207" s="1"/>
      <c r="Z207" s="43"/>
      <c r="AA207" s="53"/>
      <c r="AB207" s="53"/>
      <c r="AC207" s="53"/>
      <c r="AD207" s="3"/>
      <c r="AE207" s="12"/>
      <c r="AF207" s="3"/>
      <c r="AG207" s="2"/>
      <c r="AH207" s="13"/>
      <c r="AI207" s="7"/>
      <c r="AJ207" s="2"/>
      <c r="AK207" s="2"/>
      <c r="AL207" s="51"/>
      <c r="AM207" s="51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</row>
    <row r="208" spans="1:121" ht="12.75" x14ac:dyDescent="0.2">
      <c r="A208" s="194">
        <f t="shared" si="70"/>
        <v>44151</v>
      </c>
      <c r="B208" s="18">
        <f t="shared" ca="1" si="71"/>
        <v>5147562.165</v>
      </c>
      <c r="C208" s="196">
        <f t="shared" si="72"/>
        <v>5000000</v>
      </c>
      <c r="D208" s="195">
        <f ca="1">IF(A208&lt;$B$1,VLOOKUP(A208,[1]DI!$A$4:$B$15000,2,FALSE),0)</f>
        <v>1.9000000000000006E-2</v>
      </c>
      <c r="E208" s="196">
        <f t="shared" ca="1" si="80"/>
        <v>1.0000746899999999</v>
      </c>
      <c r="F208" s="196">
        <f ca="1">(TRUNC(PRODUCT($E$12:$E207),16))</f>
        <v>1.0118948232455101</v>
      </c>
      <c r="G208" s="196">
        <f t="shared" si="81"/>
        <v>1</v>
      </c>
      <c r="H208" s="196">
        <f t="shared" ca="1" si="82"/>
        <v>1.01189482</v>
      </c>
      <c r="I208" s="195">
        <f t="shared" si="73"/>
        <v>3.2500000000000001E-2</v>
      </c>
      <c r="J208" s="197">
        <f t="shared" si="74"/>
        <v>43955</v>
      </c>
      <c r="K208" s="198">
        <f t="shared" si="75"/>
        <v>136</v>
      </c>
      <c r="L208" s="199">
        <f t="shared" si="76"/>
        <v>136</v>
      </c>
      <c r="M208" s="200">
        <f t="shared" si="65"/>
        <v>1.0174105179999999</v>
      </c>
      <c r="N208" s="200">
        <f t="shared" ca="1" si="66"/>
        <v>1.0295124330000001</v>
      </c>
      <c r="O208" s="199">
        <f t="shared" si="77"/>
        <v>0</v>
      </c>
      <c r="P208" s="196">
        <f t="shared" ca="1" si="67"/>
        <v>147562.16500000001</v>
      </c>
      <c r="Q208" s="201">
        <f t="shared" si="68"/>
        <v>0</v>
      </c>
      <c r="R208" s="196">
        <f t="shared" si="69"/>
        <v>0</v>
      </c>
      <c r="S208" s="202" t="str">
        <f t="shared" si="78"/>
        <v>A+J=</v>
      </c>
      <c r="T208" s="197">
        <f t="shared" si="79"/>
        <v>44301</v>
      </c>
      <c r="U208" s="3"/>
      <c r="V208" s="54">
        <v>44880</v>
      </c>
      <c r="W208" s="54" t="s">
        <v>90</v>
      </c>
      <c r="X208" s="25"/>
      <c r="Y208" s="1"/>
      <c r="Z208" s="43"/>
      <c r="AA208" s="53"/>
      <c r="AB208" s="53"/>
      <c r="AC208" s="53"/>
      <c r="AD208" s="3"/>
      <c r="AE208" s="12"/>
      <c r="AF208" s="3"/>
      <c r="AG208" s="2"/>
      <c r="AH208" s="13"/>
      <c r="AI208" s="7"/>
      <c r="AJ208" s="2"/>
      <c r="AK208" s="2"/>
      <c r="AL208" s="51"/>
      <c r="AM208" s="51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</row>
    <row r="209" spans="1:121" ht="12.75" x14ac:dyDescent="0.2">
      <c r="A209" s="194">
        <f t="shared" si="70"/>
        <v>44152</v>
      </c>
      <c r="B209" s="18">
        <f t="shared" ca="1" si="71"/>
        <v>5148600.05</v>
      </c>
      <c r="C209" s="196">
        <f t="shared" si="72"/>
        <v>5000000</v>
      </c>
      <c r="D209" s="195">
        <f ca="1">IF(A209&lt;$B$1,VLOOKUP(A209,[1]DI!$A$4:$B$15000,2,FALSE),0)</f>
        <v>1.9000000000000006E-2</v>
      </c>
      <c r="E209" s="196">
        <f t="shared" ca="1" si="80"/>
        <v>1.0000746899999999</v>
      </c>
      <c r="F209" s="196">
        <f ca="1">(TRUNC(PRODUCT($E$12:$E208),16))</f>
        <v>1.0119704016698601</v>
      </c>
      <c r="G209" s="196">
        <f t="shared" si="81"/>
        <v>1</v>
      </c>
      <c r="H209" s="196">
        <f t="shared" ca="1" si="82"/>
        <v>1.0119704</v>
      </c>
      <c r="I209" s="195">
        <f t="shared" si="73"/>
        <v>3.2500000000000001E-2</v>
      </c>
      <c r="J209" s="197">
        <f t="shared" si="74"/>
        <v>43955</v>
      </c>
      <c r="K209" s="198">
        <f t="shared" si="75"/>
        <v>137</v>
      </c>
      <c r="L209" s="199">
        <f t="shared" si="76"/>
        <v>137</v>
      </c>
      <c r="M209" s="200">
        <f t="shared" si="65"/>
        <v>1.017539653</v>
      </c>
      <c r="N209" s="200">
        <f t="shared" ca="1" si="66"/>
        <v>1.0297200099999999</v>
      </c>
      <c r="O209" s="199">
        <f t="shared" si="77"/>
        <v>0</v>
      </c>
      <c r="P209" s="196">
        <f t="shared" ca="1" si="67"/>
        <v>148600.04999999999</v>
      </c>
      <c r="Q209" s="201">
        <f t="shared" si="68"/>
        <v>0</v>
      </c>
      <c r="R209" s="196">
        <f t="shared" si="69"/>
        <v>0</v>
      </c>
      <c r="S209" s="202" t="str">
        <f t="shared" si="78"/>
        <v>A+J=</v>
      </c>
      <c r="T209" s="197">
        <f t="shared" si="79"/>
        <v>44301</v>
      </c>
      <c r="U209" s="3"/>
      <c r="V209" s="54">
        <v>44977</v>
      </c>
      <c r="W209" s="54" t="s">
        <v>76</v>
      </c>
      <c r="X209" s="25"/>
      <c r="Y209" s="1"/>
      <c r="Z209" s="43"/>
      <c r="AA209" s="53"/>
      <c r="AB209" s="53"/>
      <c r="AC209" s="53"/>
      <c r="AD209" s="3"/>
      <c r="AE209" s="12"/>
      <c r="AF209" s="3"/>
      <c r="AG209" s="2"/>
      <c r="AH209" s="13"/>
      <c r="AI209" s="7"/>
      <c r="AJ209" s="2"/>
      <c r="AK209" s="2"/>
      <c r="AL209" s="51"/>
      <c r="AM209" s="51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</row>
    <row r="210" spans="1:121" ht="12.75" x14ac:dyDescent="0.2">
      <c r="A210" s="194">
        <f t="shared" si="70"/>
        <v>44153</v>
      </c>
      <c r="B210" s="18">
        <f t="shared" ca="1" si="71"/>
        <v>5149638.16</v>
      </c>
      <c r="C210" s="196">
        <f t="shared" si="72"/>
        <v>5000000</v>
      </c>
      <c r="D210" s="195">
        <f ca="1">IF(A210&lt;$B$1,VLOOKUP(A210,[1]DI!$A$4:$B$15000,2,FALSE),0)</f>
        <v>1.9000000000000006E-2</v>
      </c>
      <c r="E210" s="196">
        <f t="shared" ca="1" si="80"/>
        <v>1.0000746899999999</v>
      </c>
      <c r="F210" s="196">
        <f ca="1">(TRUNC(PRODUCT($E$12:$E209),16))</f>
        <v>1.0120459857391599</v>
      </c>
      <c r="G210" s="196">
        <f t="shared" si="81"/>
        <v>1</v>
      </c>
      <c r="H210" s="196">
        <f t="shared" ca="1" si="82"/>
        <v>1.0120459900000001</v>
      </c>
      <c r="I210" s="195">
        <f t="shared" si="73"/>
        <v>3.2500000000000001E-2</v>
      </c>
      <c r="J210" s="197">
        <f t="shared" si="74"/>
        <v>43955</v>
      </c>
      <c r="K210" s="198">
        <f t="shared" si="75"/>
        <v>138</v>
      </c>
      <c r="L210" s="199">
        <f t="shared" si="76"/>
        <v>138</v>
      </c>
      <c r="M210" s="200">
        <f t="shared" si="65"/>
        <v>1.0176688039999999</v>
      </c>
      <c r="N210" s="200">
        <f t="shared" ca="1" si="66"/>
        <v>1.0299276319999999</v>
      </c>
      <c r="O210" s="199">
        <f t="shared" si="77"/>
        <v>0</v>
      </c>
      <c r="P210" s="196">
        <f t="shared" ca="1" si="67"/>
        <v>149638.16</v>
      </c>
      <c r="Q210" s="201">
        <f t="shared" si="68"/>
        <v>0</v>
      </c>
      <c r="R210" s="196">
        <f t="shared" si="69"/>
        <v>0</v>
      </c>
      <c r="S210" s="202" t="str">
        <f t="shared" si="78"/>
        <v>A+J=</v>
      </c>
      <c r="T210" s="197">
        <f t="shared" si="79"/>
        <v>44301</v>
      </c>
      <c r="U210" s="3"/>
      <c r="V210" s="54">
        <v>44978</v>
      </c>
      <c r="W210" s="54" t="s">
        <v>76</v>
      </c>
      <c r="X210" s="26"/>
      <c r="Y210" s="1"/>
      <c r="Z210" s="30"/>
      <c r="AA210" s="53"/>
      <c r="AB210" s="53"/>
      <c r="AC210" s="53"/>
      <c r="AD210" s="3"/>
      <c r="AE210" s="12"/>
      <c r="AF210" s="3"/>
      <c r="AG210" s="2"/>
      <c r="AH210" s="13"/>
      <c r="AI210" s="7"/>
      <c r="AJ210" s="2"/>
      <c r="AK210" s="2"/>
      <c r="AL210" s="51"/>
      <c r="AM210" s="51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</row>
    <row r="211" spans="1:121" ht="12.75" x14ac:dyDescent="0.2">
      <c r="A211" s="194">
        <f t="shared" si="70"/>
        <v>44154</v>
      </c>
      <c r="B211" s="18">
        <f t="shared" ca="1" si="71"/>
        <v>5150676.4549999898</v>
      </c>
      <c r="C211" s="196">
        <f t="shared" si="72"/>
        <v>5000000</v>
      </c>
      <c r="D211" s="195">
        <f ca="1">IF(A211&lt;$B$1,VLOOKUP(A211,[1]DI!$A$4:$B$15000,2,FALSE),0)</f>
        <v>1.9000000000000006E-2</v>
      </c>
      <c r="E211" s="196">
        <f t="shared" ca="1" si="80"/>
        <v>1.0000746899999999</v>
      </c>
      <c r="F211" s="196">
        <f ca="1">(TRUNC(PRODUCT($E$12:$E210),16))</f>
        <v>1.01212157545384</v>
      </c>
      <c r="G211" s="196">
        <f t="shared" si="81"/>
        <v>1</v>
      </c>
      <c r="H211" s="196">
        <f t="shared" ca="1" si="82"/>
        <v>1.0121215800000001</v>
      </c>
      <c r="I211" s="195">
        <f t="shared" si="73"/>
        <v>3.2500000000000001E-2</v>
      </c>
      <c r="J211" s="197">
        <f t="shared" si="74"/>
        <v>43955</v>
      </c>
      <c r="K211" s="198">
        <f t="shared" si="75"/>
        <v>139</v>
      </c>
      <c r="L211" s="199">
        <f t="shared" si="76"/>
        <v>139</v>
      </c>
      <c r="M211" s="200">
        <f t="shared" si="65"/>
        <v>1.017797971</v>
      </c>
      <c r="N211" s="200">
        <f t="shared" ca="1" si="66"/>
        <v>1.0301352909999999</v>
      </c>
      <c r="O211" s="199">
        <f t="shared" si="77"/>
        <v>0</v>
      </c>
      <c r="P211" s="196">
        <f t="shared" ca="1" si="67"/>
        <v>150676.45499999</v>
      </c>
      <c r="Q211" s="201">
        <f t="shared" si="68"/>
        <v>0</v>
      </c>
      <c r="R211" s="196">
        <f t="shared" si="69"/>
        <v>0</v>
      </c>
      <c r="S211" s="202" t="str">
        <f t="shared" si="78"/>
        <v>A+J=</v>
      </c>
      <c r="T211" s="197">
        <f t="shared" si="79"/>
        <v>44301</v>
      </c>
      <c r="U211" s="3"/>
      <c r="V211" s="54">
        <v>45023</v>
      </c>
      <c r="W211" s="54" t="s">
        <v>86</v>
      </c>
      <c r="X211" s="26"/>
      <c r="Y211" s="1"/>
      <c r="Z211" s="44"/>
      <c r="AA211" s="53"/>
      <c r="AB211" s="53"/>
      <c r="AC211" s="53"/>
      <c r="AD211" s="3"/>
      <c r="AE211" s="12"/>
      <c r="AF211" s="3"/>
      <c r="AG211" s="2"/>
      <c r="AH211" s="13"/>
      <c r="AI211" s="7"/>
      <c r="AJ211" s="2"/>
      <c r="AK211" s="2"/>
      <c r="AL211" s="51"/>
      <c r="AM211" s="51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</row>
    <row r="212" spans="1:121" ht="12.75" x14ac:dyDescent="0.2">
      <c r="A212" s="194">
        <f t="shared" si="70"/>
        <v>44155</v>
      </c>
      <c r="B212" s="18">
        <f t="shared" ca="1" si="71"/>
        <v>5151714.93</v>
      </c>
      <c r="C212" s="196">
        <f t="shared" si="72"/>
        <v>5000000</v>
      </c>
      <c r="D212" s="195">
        <f ca="1">IF(A212&lt;$B$1,VLOOKUP(A212,[1]DI!$A$4:$B$15000,2,FALSE),0)</f>
        <v>1.9000000000000006E-2</v>
      </c>
      <c r="E212" s="196">
        <f t="shared" ca="1" si="80"/>
        <v>1.0000746899999999</v>
      </c>
      <c r="F212" s="196">
        <f ca="1">(TRUNC(PRODUCT($E$12:$E211),16))</f>
        <v>1.01219717081431</v>
      </c>
      <c r="G212" s="196">
        <f t="shared" si="81"/>
        <v>1</v>
      </c>
      <c r="H212" s="196">
        <f t="shared" ca="1" si="82"/>
        <v>1.0121971700000001</v>
      </c>
      <c r="I212" s="195">
        <f t="shared" si="73"/>
        <v>3.2500000000000001E-2</v>
      </c>
      <c r="J212" s="197">
        <f t="shared" si="74"/>
        <v>43955</v>
      </c>
      <c r="K212" s="198">
        <f t="shared" si="75"/>
        <v>140</v>
      </c>
      <c r="L212" s="199">
        <f t="shared" si="76"/>
        <v>140</v>
      </c>
      <c r="M212" s="200">
        <f t="shared" si="65"/>
        <v>1.017927155</v>
      </c>
      <c r="N212" s="200">
        <f t="shared" ca="1" si="66"/>
        <v>1.030342986</v>
      </c>
      <c r="O212" s="199">
        <f t="shared" si="77"/>
        <v>0</v>
      </c>
      <c r="P212" s="196">
        <f t="shared" ca="1" si="67"/>
        <v>151714.93</v>
      </c>
      <c r="Q212" s="201">
        <f t="shared" si="68"/>
        <v>0</v>
      </c>
      <c r="R212" s="196">
        <f t="shared" si="69"/>
        <v>0</v>
      </c>
      <c r="S212" s="202" t="str">
        <f t="shared" si="78"/>
        <v>A+J=</v>
      </c>
      <c r="T212" s="197">
        <f t="shared" si="79"/>
        <v>44301</v>
      </c>
      <c r="U212" s="3"/>
      <c r="V212" s="54">
        <v>45037</v>
      </c>
      <c r="W212" s="54" t="s">
        <v>77</v>
      </c>
      <c r="X212" s="25"/>
      <c r="Y212" s="1"/>
      <c r="Z212" s="45"/>
      <c r="AA212" s="53"/>
      <c r="AB212" s="53"/>
      <c r="AC212" s="53"/>
      <c r="AD212" s="3"/>
      <c r="AE212" s="12"/>
      <c r="AF212" s="3"/>
      <c r="AG212" s="2"/>
      <c r="AH212" s="13"/>
      <c r="AI212" s="7"/>
      <c r="AJ212" s="2"/>
      <c r="AK212" s="2"/>
      <c r="AL212" s="51"/>
      <c r="AM212" s="51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</row>
    <row r="213" spans="1:121" ht="12.75" x14ac:dyDescent="0.2">
      <c r="A213" s="194">
        <f t="shared" si="70"/>
        <v>44156</v>
      </c>
      <c r="B213" s="18">
        <f t="shared" ca="1" si="71"/>
        <v>5152753.6399999997</v>
      </c>
      <c r="C213" s="196">
        <f t="shared" si="72"/>
        <v>5000000</v>
      </c>
      <c r="D213" s="195">
        <f ca="1">IF(A213&lt;$B$1,VLOOKUP(A213,[1]DI!$A$4:$B$15000,2,FALSE),0)</f>
        <v>0</v>
      </c>
      <c r="E213" s="196">
        <f t="shared" ca="1" si="80"/>
        <v>1</v>
      </c>
      <c r="F213" s="196">
        <f ca="1">(TRUNC(PRODUCT($E$12:$E212),16))</f>
        <v>1.0122727718210001</v>
      </c>
      <c r="G213" s="196">
        <f t="shared" si="81"/>
        <v>1</v>
      </c>
      <c r="H213" s="196">
        <f t="shared" ca="1" si="82"/>
        <v>1.01227277</v>
      </c>
      <c r="I213" s="195">
        <f t="shared" si="73"/>
        <v>3.2500000000000001E-2</v>
      </c>
      <c r="J213" s="197">
        <f t="shared" si="74"/>
        <v>43955</v>
      </c>
      <c r="K213" s="198">
        <f t="shared" si="75"/>
        <v>140</v>
      </c>
      <c r="L213" s="199">
        <f t="shared" si="76"/>
        <v>141</v>
      </c>
      <c r="M213" s="200">
        <f t="shared" si="65"/>
        <v>1.018056356</v>
      </c>
      <c r="N213" s="200">
        <f t="shared" ca="1" si="66"/>
        <v>1.0305507279999999</v>
      </c>
      <c r="O213" s="199">
        <f t="shared" si="77"/>
        <v>0</v>
      </c>
      <c r="P213" s="196">
        <f t="shared" ca="1" si="67"/>
        <v>152753.64000000001</v>
      </c>
      <c r="Q213" s="201">
        <f t="shared" si="68"/>
        <v>0</v>
      </c>
      <c r="R213" s="196">
        <f t="shared" si="69"/>
        <v>0</v>
      </c>
      <c r="S213" s="202" t="str">
        <f t="shared" si="78"/>
        <v>A+J=</v>
      </c>
      <c r="T213" s="197">
        <f t="shared" si="79"/>
        <v>44301</v>
      </c>
      <c r="U213" s="3"/>
      <c r="V213" s="54">
        <v>45047</v>
      </c>
      <c r="W213" s="54" t="s">
        <v>88</v>
      </c>
      <c r="X213" s="25"/>
      <c r="Y213" s="1"/>
      <c r="Z213" s="45"/>
      <c r="AA213" s="53"/>
      <c r="AB213" s="53"/>
      <c r="AC213" s="53"/>
      <c r="AD213" s="3"/>
      <c r="AE213" s="12"/>
      <c r="AF213" s="3"/>
      <c r="AG213" s="2"/>
      <c r="AH213" s="13"/>
      <c r="AI213" s="7"/>
      <c r="AJ213" s="2"/>
      <c r="AK213" s="2"/>
      <c r="AL213" s="51"/>
      <c r="AM213" s="51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</row>
    <row r="214" spans="1:121" ht="12.75" x14ac:dyDescent="0.2">
      <c r="A214" s="194">
        <f t="shared" si="70"/>
        <v>44157</v>
      </c>
      <c r="B214" s="18">
        <f t="shared" ca="1" si="71"/>
        <v>5152753.6399999997</v>
      </c>
      <c r="C214" s="196">
        <f t="shared" si="72"/>
        <v>5000000</v>
      </c>
      <c r="D214" s="195">
        <f ca="1">IF(A214&lt;$B$1,VLOOKUP(A214,[1]DI!$A$4:$B$15000,2,FALSE),0)</f>
        <v>0</v>
      </c>
      <c r="E214" s="196">
        <f t="shared" ca="1" si="80"/>
        <v>1</v>
      </c>
      <c r="F214" s="196">
        <f ca="1">(TRUNC(PRODUCT($E$12:$E213),16))</f>
        <v>1.0122727718210001</v>
      </c>
      <c r="G214" s="196">
        <f t="shared" si="81"/>
        <v>1</v>
      </c>
      <c r="H214" s="196">
        <f t="shared" ca="1" si="82"/>
        <v>1.01227277</v>
      </c>
      <c r="I214" s="195">
        <f t="shared" si="73"/>
        <v>3.2500000000000001E-2</v>
      </c>
      <c r="J214" s="197">
        <f t="shared" si="74"/>
        <v>43955</v>
      </c>
      <c r="K214" s="198">
        <f t="shared" si="75"/>
        <v>140</v>
      </c>
      <c r="L214" s="199">
        <f t="shared" si="76"/>
        <v>141</v>
      </c>
      <c r="M214" s="200">
        <f t="shared" si="65"/>
        <v>1.018056356</v>
      </c>
      <c r="N214" s="200">
        <f t="shared" ca="1" si="66"/>
        <v>1.0305507279999999</v>
      </c>
      <c r="O214" s="199">
        <f t="shared" si="77"/>
        <v>0</v>
      </c>
      <c r="P214" s="196">
        <f t="shared" ca="1" si="67"/>
        <v>152753.64000000001</v>
      </c>
      <c r="Q214" s="201">
        <f t="shared" si="68"/>
        <v>0</v>
      </c>
      <c r="R214" s="196">
        <f t="shared" si="69"/>
        <v>0</v>
      </c>
      <c r="S214" s="202" t="str">
        <f t="shared" si="78"/>
        <v>A+J=</v>
      </c>
      <c r="T214" s="197">
        <f t="shared" si="79"/>
        <v>44301</v>
      </c>
      <c r="U214" s="3"/>
      <c r="V214" s="54">
        <v>45085</v>
      </c>
      <c r="W214" s="54" t="s">
        <v>87</v>
      </c>
      <c r="X214" s="25"/>
      <c r="Y214" s="1"/>
      <c r="Z214" s="45"/>
      <c r="AA214" s="53"/>
      <c r="AB214" s="53"/>
      <c r="AC214" s="53"/>
      <c r="AD214" s="3"/>
      <c r="AE214" s="12"/>
      <c r="AF214" s="3"/>
      <c r="AG214" s="2"/>
      <c r="AH214" s="13"/>
      <c r="AI214" s="7"/>
      <c r="AJ214" s="2"/>
      <c r="AK214" s="2"/>
      <c r="AL214" s="51"/>
      <c r="AM214" s="51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</row>
    <row r="215" spans="1:121" ht="12.75" x14ac:dyDescent="0.2">
      <c r="A215" s="194">
        <f t="shared" si="70"/>
        <v>44158</v>
      </c>
      <c r="B215" s="18">
        <f t="shared" ca="1" si="71"/>
        <v>5152753.6399999997</v>
      </c>
      <c r="C215" s="196">
        <f t="shared" si="72"/>
        <v>5000000</v>
      </c>
      <c r="D215" s="195">
        <f ca="1">IF(A215&lt;$B$1,VLOOKUP(A215,[1]DI!$A$4:$B$15000,2,FALSE),0)</f>
        <v>1.9000000000000006E-2</v>
      </c>
      <c r="E215" s="196">
        <f t="shared" ca="1" si="80"/>
        <v>1.0000746899999999</v>
      </c>
      <c r="F215" s="196">
        <f ca="1">(TRUNC(PRODUCT($E$12:$E214),16))</f>
        <v>1.0122727718210001</v>
      </c>
      <c r="G215" s="196">
        <f t="shared" si="81"/>
        <v>1</v>
      </c>
      <c r="H215" s="196">
        <f t="shared" ca="1" si="82"/>
        <v>1.01227277</v>
      </c>
      <c r="I215" s="195">
        <f t="shared" si="73"/>
        <v>3.2500000000000001E-2</v>
      </c>
      <c r="J215" s="197">
        <f t="shared" si="74"/>
        <v>43955</v>
      </c>
      <c r="K215" s="198">
        <f t="shared" si="75"/>
        <v>141</v>
      </c>
      <c r="L215" s="199">
        <f t="shared" si="76"/>
        <v>141</v>
      </c>
      <c r="M215" s="200">
        <f t="shared" si="65"/>
        <v>1.018056356</v>
      </c>
      <c r="N215" s="200">
        <f t="shared" ca="1" si="66"/>
        <v>1.0305507279999999</v>
      </c>
      <c r="O215" s="199">
        <f t="shared" si="77"/>
        <v>0</v>
      </c>
      <c r="P215" s="196">
        <f t="shared" ca="1" si="67"/>
        <v>152753.64000000001</v>
      </c>
      <c r="Q215" s="201">
        <f t="shared" si="68"/>
        <v>0</v>
      </c>
      <c r="R215" s="196">
        <f t="shared" si="69"/>
        <v>0</v>
      </c>
      <c r="S215" s="202" t="str">
        <f t="shared" si="78"/>
        <v>A+J=</v>
      </c>
      <c r="T215" s="197">
        <f t="shared" si="79"/>
        <v>44301</v>
      </c>
      <c r="U215" s="3"/>
      <c r="V215" s="54">
        <v>45176</v>
      </c>
      <c r="W215" s="54" t="s">
        <v>89</v>
      </c>
      <c r="X215" s="25"/>
      <c r="Y215" s="1"/>
      <c r="Z215" s="45"/>
      <c r="AA215" s="53"/>
      <c r="AB215" s="53"/>
      <c r="AC215" s="53"/>
      <c r="AD215" s="3"/>
      <c r="AE215" s="12"/>
      <c r="AF215" s="3"/>
      <c r="AG215" s="2"/>
      <c r="AH215" s="13"/>
      <c r="AI215" s="7"/>
      <c r="AJ215" s="2"/>
      <c r="AK215" s="2"/>
      <c r="AL215" s="51"/>
      <c r="AM215" s="51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</row>
    <row r="216" spans="1:121" ht="12.75" x14ac:dyDescent="0.2">
      <c r="A216" s="194">
        <f t="shared" si="70"/>
        <v>44159</v>
      </c>
      <c r="B216" s="18">
        <f t="shared" ca="1" si="71"/>
        <v>5153792.57</v>
      </c>
      <c r="C216" s="196">
        <f t="shared" si="72"/>
        <v>5000000</v>
      </c>
      <c r="D216" s="195">
        <f ca="1">IF(A216&lt;$B$1,VLOOKUP(A216,[1]DI!$A$4:$B$15000,2,FALSE),0)</f>
        <v>1.9000000000000006E-2</v>
      </c>
      <c r="E216" s="196">
        <f t="shared" ca="1" si="80"/>
        <v>1.0000746899999999</v>
      </c>
      <c r="F216" s="196">
        <f ca="1">(TRUNC(PRODUCT($E$12:$E215),16))</f>
        <v>1.0123483784743199</v>
      </c>
      <c r="G216" s="196">
        <f t="shared" si="81"/>
        <v>1</v>
      </c>
      <c r="H216" s="196">
        <f t="shared" ca="1" si="82"/>
        <v>1.0123483799999999</v>
      </c>
      <c r="I216" s="195">
        <f t="shared" si="73"/>
        <v>3.2500000000000001E-2</v>
      </c>
      <c r="J216" s="197">
        <f t="shared" si="74"/>
        <v>43955</v>
      </c>
      <c r="K216" s="198">
        <f t="shared" si="75"/>
        <v>142</v>
      </c>
      <c r="L216" s="199">
        <f t="shared" si="76"/>
        <v>142</v>
      </c>
      <c r="M216" s="200">
        <f t="shared" si="65"/>
        <v>1.0181855719999999</v>
      </c>
      <c r="N216" s="200">
        <f t="shared" ca="1" si="66"/>
        <v>1.030758514</v>
      </c>
      <c r="O216" s="199">
        <f t="shared" si="77"/>
        <v>0</v>
      </c>
      <c r="P216" s="196">
        <f t="shared" ca="1" si="67"/>
        <v>153792.57</v>
      </c>
      <c r="Q216" s="201">
        <f t="shared" si="68"/>
        <v>0</v>
      </c>
      <c r="R216" s="196">
        <f t="shared" si="69"/>
        <v>0</v>
      </c>
      <c r="S216" s="202" t="str">
        <f t="shared" si="78"/>
        <v>A+J=</v>
      </c>
      <c r="T216" s="197">
        <f t="shared" si="79"/>
        <v>44301</v>
      </c>
      <c r="U216" s="3"/>
      <c r="V216" s="54">
        <v>45211</v>
      </c>
      <c r="W216" s="55" t="s">
        <v>78</v>
      </c>
      <c r="X216" s="25"/>
      <c r="Y216" s="1"/>
      <c r="Z216" s="45"/>
      <c r="AA216" s="53"/>
      <c r="AB216" s="53"/>
      <c r="AC216" s="53"/>
      <c r="AD216" s="3"/>
      <c r="AE216" s="12"/>
      <c r="AF216" s="3"/>
      <c r="AG216" s="2"/>
      <c r="AH216" s="13"/>
      <c r="AI216" s="7"/>
      <c r="AJ216" s="2"/>
      <c r="AK216" s="2"/>
      <c r="AL216" s="51"/>
      <c r="AM216" s="51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</row>
    <row r="217" spans="1:121" ht="12.75" x14ac:dyDescent="0.2">
      <c r="A217" s="194">
        <f t="shared" si="70"/>
        <v>44160</v>
      </c>
      <c r="B217" s="18">
        <f t="shared" ca="1" si="71"/>
        <v>5154831.6900000004</v>
      </c>
      <c r="C217" s="196">
        <f t="shared" si="72"/>
        <v>5000000</v>
      </c>
      <c r="D217" s="195">
        <f ca="1">IF(A217&lt;$B$1,VLOOKUP(A217,[1]DI!$A$4:$B$15000,2,FALSE),0)</f>
        <v>1.9000000000000006E-2</v>
      </c>
      <c r="E217" s="196">
        <f t="shared" ca="1" si="80"/>
        <v>1.0000746899999999</v>
      </c>
      <c r="F217" s="196">
        <f ca="1">(TRUNC(PRODUCT($E$12:$E216),16))</f>
        <v>1.0124239907747099</v>
      </c>
      <c r="G217" s="196">
        <f t="shared" si="81"/>
        <v>1</v>
      </c>
      <c r="H217" s="196">
        <f t="shared" ca="1" si="82"/>
        <v>1.0124239900000001</v>
      </c>
      <c r="I217" s="195">
        <f t="shared" si="73"/>
        <v>3.2500000000000001E-2</v>
      </c>
      <c r="J217" s="197">
        <f t="shared" si="74"/>
        <v>43955</v>
      </c>
      <c r="K217" s="198">
        <f t="shared" si="75"/>
        <v>143</v>
      </c>
      <c r="L217" s="199">
        <f t="shared" si="76"/>
        <v>143</v>
      </c>
      <c r="M217" s="200">
        <f t="shared" si="65"/>
        <v>1.0183148049999999</v>
      </c>
      <c r="N217" s="200">
        <f t="shared" ca="1" si="66"/>
        <v>1.030966338</v>
      </c>
      <c r="O217" s="199">
        <f t="shared" si="77"/>
        <v>0</v>
      </c>
      <c r="P217" s="196">
        <f t="shared" ca="1" si="67"/>
        <v>154831.69</v>
      </c>
      <c r="Q217" s="201">
        <f t="shared" si="68"/>
        <v>0</v>
      </c>
      <c r="R217" s="196">
        <f t="shared" si="69"/>
        <v>0</v>
      </c>
      <c r="S217" s="202" t="str">
        <f t="shared" si="78"/>
        <v>A+J=</v>
      </c>
      <c r="T217" s="197">
        <f t="shared" si="79"/>
        <v>44301</v>
      </c>
      <c r="U217" s="3"/>
      <c r="V217" s="54">
        <v>45232</v>
      </c>
      <c r="W217" s="54" t="s">
        <v>82</v>
      </c>
      <c r="X217" s="25"/>
      <c r="Y217" s="1"/>
      <c r="Z217" s="45"/>
      <c r="AA217" s="53"/>
      <c r="AB217" s="53"/>
      <c r="AC217" s="53"/>
      <c r="AD217" s="3"/>
      <c r="AE217" s="12"/>
      <c r="AF217" s="3"/>
      <c r="AG217" s="2"/>
      <c r="AH217" s="13"/>
      <c r="AI217" s="7"/>
      <c r="AJ217" s="2"/>
      <c r="AK217" s="2"/>
      <c r="AL217" s="51"/>
      <c r="AM217" s="51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</row>
    <row r="218" spans="1:121" ht="12.75" x14ac:dyDescent="0.2">
      <c r="A218" s="194">
        <f t="shared" si="70"/>
        <v>44161</v>
      </c>
      <c r="B218" s="18">
        <f t="shared" ca="1" si="71"/>
        <v>5155871.04</v>
      </c>
      <c r="C218" s="196">
        <f t="shared" si="72"/>
        <v>5000000</v>
      </c>
      <c r="D218" s="195">
        <f ca="1">IF(A218&lt;$B$1,VLOOKUP(A218,[1]DI!$A$4:$B$15000,2,FALSE),0)</f>
        <v>1.9000000000000006E-2</v>
      </c>
      <c r="E218" s="196">
        <f t="shared" ca="1" si="80"/>
        <v>1.0000746899999999</v>
      </c>
      <c r="F218" s="196">
        <f ca="1">(TRUNC(PRODUCT($E$12:$E217),16))</f>
        <v>1.0124996087225799</v>
      </c>
      <c r="G218" s="196">
        <f t="shared" si="81"/>
        <v>1</v>
      </c>
      <c r="H218" s="196">
        <f t="shared" ca="1" si="82"/>
        <v>1.0124996100000001</v>
      </c>
      <c r="I218" s="195">
        <f t="shared" si="73"/>
        <v>3.2500000000000001E-2</v>
      </c>
      <c r="J218" s="197">
        <f t="shared" si="74"/>
        <v>43955</v>
      </c>
      <c r="K218" s="198">
        <f t="shared" si="75"/>
        <v>144</v>
      </c>
      <c r="L218" s="199">
        <f t="shared" si="76"/>
        <v>144</v>
      </c>
      <c r="M218" s="200">
        <f t="shared" si="65"/>
        <v>1.018444055</v>
      </c>
      <c r="N218" s="200">
        <f t="shared" ca="1" si="66"/>
        <v>1.0311742079999999</v>
      </c>
      <c r="O218" s="199">
        <f t="shared" si="77"/>
        <v>0</v>
      </c>
      <c r="P218" s="196">
        <f t="shared" ca="1" si="67"/>
        <v>155871.04000000001</v>
      </c>
      <c r="Q218" s="201">
        <f t="shared" si="68"/>
        <v>0</v>
      </c>
      <c r="R218" s="196">
        <f t="shared" si="69"/>
        <v>0</v>
      </c>
      <c r="S218" s="202" t="str">
        <f t="shared" si="78"/>
        <v>A+J=</v>
      </c>
      <c r="T218" s="197">
        <f t="shared" si="79"/>
        <v>44301</v>
      </c>
      <c r="U218" s="3"/>
      <c r="V218" s="54">
        <v>45245</v>
      </c>
      <c r="W218" s="54" t="s">
        <v>90</v>
      </c>
      <c r="X218" s="25"/>
      <c r="Y218" s="1"/>
      <c r="Z218" s="45"/>
      <c r="AA218" s="53"/>
      <c r="AB218" s="53"/>
      <c r="AC218" s="53"/>
      <c r="AD218" s="3"/>
      <c r="AE218" s="12"/>
      <c r="AF218" s="3"/>
      <c r="AG218" s="2"/>
      <c r="AH218" s="13"/>
      <c r="AI218" s="7"/>
      <c r="AJ218" s="2"/>
      <c r="AK218" s="2"/>
      <c r="AL218" s="51"/>
      <c r="AM218" s="51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</row>
    <row r="219" spans="1:121" ht="12.75" x14ac:dyDescent="0.2">
      <c r="A219" s="194">
        <f t="shared" si="70"/>
        <v>44162</v>
      </c>
      <c r="B219" s="18">
        <f t="shared" ca="1" si="71"/>
        <v>5156910.5750000002</v>
      </c>
      <c r="C219" s="196">
        <f t="shared" si="72"/>
        <v>5000000</v>
      </c>
      <c r="D219" s="195">
        <f ca="1">IF(A219&lt;$B$1,VLOOKUP(A219,[1]DI!$A$4:$B$15000,2,FALSE),0)</f>
        <v>1.9000000000000006E-2</v>
      </c>
      <c r="E219" s="196">
        <f t="shared" ca="1" si="80"/>
        <v>1.0000746899999999</v>
      </c>
      <c r="F219" s="196">
        <f ca="1">(TRUNC(PRODUCT($E$12:$E218),16))</f>
        <v>1.0125752323183601</v>
      </c>
      <c r="G219" s="196">
        <f t="shared" si="81"/>
        <v>1</v>
      </c>
      <c r="H219" s="196">
        <f t="shared" ca="1" si="82"/>
        <v>1.0125752299999999</v>
      </c>
      <c r="I219" s="195">
        <f t="shared" si="73"/>
        <v>3.2500000000000001E-2</v>
      </c>
      <c r="J219" s="197">
        <f t="shared" si="74"/>
        <v>43955</v>
      </c>
      <c r="K219" s="198">
        <f t="shared" si="75"/>
        <v>145</v>
      </c>
      <c r="L219" s="199">
        <f t="shared" si="76"/>
        <v>145</v>
      </c>
      <c r="M219" s="200">
        <f t="shared" si="65"/>
        <v>1.0185733210000001</v>
      </c>
      <c r="N219" s="200">
        <f t="shared" ca="1" si="66"/>
        <v>1.031382115</v>
      </c>
      <c r="O219" s="199">
        <f t="shared" si="77"/>
        <v>0</v>
      </c>
      <c r="P219" s="196">
        <f t="shared" ca="1" si="67"/>
        <v>156910.57500000001</v>
      </c>
      <c r="Q219" s="201">
        <f t="shared" si="68"/>
        <v>0</v>
      </c>
      <c r="R219" s="196">
        <f t="shared" si="69"/>
        <v>0</v>
      </c>
      <c r="S219" s="202" t="str">
        <f t="shared" si="78"/>
        <v>A+J=</v>
      </c>
      <c r="T219" s="197">
        <f t="shared" si="79"/>
        <v>44301</v>
      </c>
      <c r="U219" s="3"/>
      <c r="V219" s="54">
        <v>45285</v>
      </c>
      <c r="W219" s="54" t="s">
        <v>84</v>
      </c>
      <c r="X219" s="25"/>
      <c r="Y219" s="1"/>
      <c r="Z219" s="45"/>
      <c r="AA219" s="53"/>
      <c r="AB219" s="53"/>
      <c r="AC219" s="53"/>
      <c r="AD219" s="3"/>
      <c r="AE219" s="12"/>
      <c r="AF219" s="3"/>
      <c r="AG219" s="2"/>
      <c r="AH219" s="13"/>
      <c r="AI219" s="7"/>
      <c r="AJ219" s="2"/>
      <c r="AK219" s="2"/>
      <c r="AL219" s="51"/>
      <c r="AM219" s="51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</row>
    <row r="220" spans="1:121" ht="12.75" x14ac:dyDescent="0.2">
      <c r="A220" s="194">
        <f t="shared" si="70"/>
        <v>44163</v>
      </c>
      <c r="B220" s="18">
        <f t="shared" ca="1" si="71"/>
        <v>5157950.335</v>
      </c>
      <c r="C220" s="196">
        <f t="shared" si="72"/>
        <v>5000000</v>
      </c>
      <c r="D220" s="195">
        <f ca="1">IF(A220&lt;$B$1,VLOOKUP(A220,[1]DI!$A$4:$B$15000,2,FALSE),0)</f>
        <v>0</v>
      </c>
      <c r="E220" s="196">
        <f t="shared" ca="1" si="80"/>
        <v>1</v>
      </c>
      <c r="F220" s="196">
        <f ca="1">(TRUNC(PRODUCT($E$12:$E219),16))</f>
        <v>1.0126508615624601</v>
      </c>
      <c r="G220" s="196">
        <f t="shared" si="81"/>
        <v>1</v>
      </c>
      <c r="H220" s="196">
        <f t="shared" ca="1" si="82"/>
        <v>1.0126508599999999</v>
      </c>
      <c r="I220" s="195">
        <f t="shared" si="73"/>
        <v>3.2500000000000001E-2</v>
      </c>
      <c r="J220" s="197">
        <f t="shared" si="74"/>
        <v>43955</v>
      </c>
      <c r="K220" s="198">
        <f t="shared" si="75"/>
        <v>145</v>
      </c>
      <c r="L220" s="199">
        <f t="shared" si="76"/>
        <v>146</v>
      </c>
      <c r="M220" s="200">
        <f t="shared" si="65"/>
        <v>1.0187026029999999</v>
      </c>
      <c r="N220" s="200">
        <f t="shared" ca="1" si="66"/>
        <v>1.031590067</v>
      </c>
      <c r="O220" s="199">
        <f t="shared" si="77"/>
        <v>0</v>
      </c>
      <c r="P220" s="196">
        <f t="shared" ca="1" si="67"/>
        <v>157950.33499999999</v>
      </c>
      <c r="Q220" s="201">
        <f t="shared" si="68"/>
        <v>0</v>
      </c>
      <c r="R220" s="196">
        <f t="shared" si="69"/>
        <v>0</v>
      </c>
      <c r="S220" s="202" t="str">
        <f t="shared" si="78"/>
        <v>A+J=</v>
      </c>
      <c r="T220" s="197">
        <f t="shared" si="79"/>
        <v>44301</v>
      </c>
      <c r="U220" s="3"/>
      <c r="V220" s="54">
        <v>45292</v>
      </c>
      <c r="W220" s="54" t="s">
        <v>85</v>
      </c>
      <c r="X220" s="25"/>
      <c r="Y220" s="1"/>
      <c r="Z220" s="45"/>
      <c r="AA220" s="53"/>
      <c r="AB220" s="53"/>
      <c r="AC220" s="53"/>
      <c r="AD220" s="3"/>
      <c r="AE220" s="12"/>
      <c r="AF220" s="3"/>
      <c r="AG220" s="2"/>
      <c r="AH220" s="13"/>
      <c r="AI220" s="7"/>
      <c r="AJ220" s="2"/>
      <c r="AK220" s="2"/>
      <c r="AL220" s="51"/>
      <c r="AM220" s="51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</row>
    <row r="221" spans="1:121" ht="12.75" x14ac:dyDescent="0.2">
      <c r="A221" s="194">
        <f t="shared" si="70"/>
        <v>44164</v>
      </c>
      <c r="B221" s="18">
        <f t="shared" ca="1" si="71"/>
        <v>5157950.335</v>
      </c>
      <c r="C221" s="196">
        <f t="shared" si="72"/>
        <v>5000000</v>
      </c>
      <c r="D221" s="195">
        <f ca="1">IF(A221&lt;$B$1,VLOOKUP(A221,[1]DI!$A$4:$B$15000,2,FALSE),0)</f>
        <v>0</v>
      </c>
      <c r="E221" s="196">
        <f t="shared" ca="1" si="80"/>
        <v>1</v>
      </c>
      <c r="F221" s="196">
        <f ca="1">(TRUNC(PRODUCT($E$12:$E220),16))</f>
        <v>1.0126508615624601</v>
      </c>
      <c r="G221" s="196">
        <f t="shared" si="81"/>
        <v>1</v>
      </c>
      <c r="H221" s="196">
        <f t="shared" ca="1" si="82"/>
        <v>1.0126508599999999</v>
      </c>
      <c r="I221" s="195">
        <f t="shared" si="73"/>
        <v>3.2500000000000001E-2</v>
      </c>
      <c r="J221" s="197">
        <f t="shared" si="74"/>
        <v>43955</v>
      </c>
      <c r="K221" s="198">
        <f t="shared" si="75"/>
        <v>145</v>
      </c>
      <c r="L221" s="199">
        <f t="shared" si="76"/>
        <v>146</v>
      </c>
      <c r="M221" s="200">
        <f t="shared" si="65"/>
        <v>1.0187026029999999</v>
      </c>
      <c r="N221" s="200">
        <f t="shared" ca="1" si="66"/>
        <v>1.031590067</v>
      </c>
      <c r="O221" s="199">
        <f t="shared" si="77"/>
        <v>0</v>
      </c>
      <c r="P221" s="196">
        <f t="shared" ca="1" si="67"/>
        <v>157950.33499999999</v>
      </c>
      <c r="Q221" s="201">
        <f t="shared" si="68"/>
        <v>0</v>
      </c>
      <c r="R221" s="196">
        <f t="shared" si="69"/>
        <v>0</v>
      </c>
      <c r="S221" s="202" t="str">
        <f t="shared" si="78"/>
        <v>A+J=</v>
      </c>
      <c r="T221" s="197">
        <f t="shared" si="79"/>
        <v>44301</v>
      </c>
      <c r="U221" s="3"/>
      <c r="V221" s="54">
        <v>45334</v>
      </c>
      <c r="W221" s="54" t="s">
        <v>76</v>
      </c>
      <c r="X221" s="25"/>
      <c r="Y221" s="1"/>
      <c r="Z221" s="45"/>
      <c r="AA221" s="53"/>
      <c r="AB221" s="53"/>
      <c r="AC221" s="53"/>
      <c r="AD221" s="3"/>
      <c r="AE221" s="12"/>
      <c r="AF221" s="3"/>
      <c r="AG221" s="2"/>
      <c r="AH221" s="13"/>
      <c r="AI221" s="7"/>
      <c r="AJ221" s="2"/>
      <c r="AK221" s="2"/>
      <c r="AL221" s="51"/>
      <c r="AM221" s="51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</row>
    <row r="222" spans="1:121" ht="12.75" x14ac:dyDescent="0.2">
      <c r="A222" s="194">
        <f t="shared" si="70"/>
        <v>44165</v>
      </c>
      <c r="B222" s="18">
        <f t="shared" ca="1" si="71"/>
        <v>5157950.335</v>
      </c>
      <c r="C222" s="196">
        <f t="shared" si="72"/>
        <v>5000000</v>
      </c>
      <c r="D222" s="195">
        <f ca="1">IF(A222&lt;$B$1,VLOOKUP(A222,[1]DI!$A$4:$B$15000,2,FALSE),0)</f>
        <v>1.9000000000000006E-2</v>
      </c>
      <c r="E222" s="196">
        <f t="shared" ca="1" si="80"/>
        <v>1.0000746899999999</v>
      </c>
      <c r="F222" s="196">
        <f ca="1">(TRUNC(PRODUCT($E$12:$E221),16))</f>
        <v>1.0126508615624601</v>
      </c>
      <c r="G222" s="196">
        <f t="shared" si="81"/>
        <v>1</v>
      </c>
      <c r="H222" s="196">
        <f t="shared" ca="1" si="82"/>
        <v>1.0126508599999999</v>
      </c>
      <c r="I222" s="195">
        <f t="shared" si="73"/>
        <v>3.2500000000000001E-2</v>
      </c>
      <c r="J222" s="197">
        <f t="shared" si="74"/>
        <v>43955</v>
      </c>
      <c r="K222" s="198">
        <f t="shared" si="75"/>
        <v>146</v>
      </c>
      <c r="L222" s="199">
        <f t="shared" si="76"/>
        <v>146</v>
      </c>
      <c r="M222" s="200">
        <f t="shared" si="65"/>
        <v>1.0187026029999999</v>
      </c>
      <c r="N222" s="200">
        <f t="shared" ca="1" si="66"/>
        <v>1.031590067</v>
      </c>
      <c r="O222" s="199">
        <f t="shared" si="77"/>
        <v>0</v>
      </c>
      <c r="P222" s="196">
        <f t="shared" ca="1" si="67"/>
        <v>157950.33499999999</v>
      </c>
      <c r="Q222" s="201">
        <f t="shared" si="68"/>
        <v>0</v>
      </c>
      <c r="R222" s="196">
        <f t="shared" si="69"/>
        <v>0</v>
      </c>
      <c r="S222" s="202" t="str">
        <f t="shared" si="78"/>
        <v>A+J=</v>
      </c>
      <c r="T222" s="197">
        <f t="shared" si="79"/>
        <v>44301</v>
      </c>
      <c r="U222" s="3"/>
      <c r="V222" s="54">
        <v>45335</v>
      </c>
      <c r="W222" s="54" t="s">
        <v>76</v>
      </c>
      <c r="X222" s="25"/>
      <c r="Y222" s="1"/>
      <c r="Z222" s="45"/>
      <c r="AA222" s="53"/>
      <c r="AB222" s="53"/>
      <c r="AC222" s="53"/>
      <c r="AD222" s="3"/>
      <c r="AE222" s="12"/>
      <c r="AF222" s="3"/>
      <c r="AG222" s="2"/>
      <c r="AH222" s="13"/>
      <c r="AI222" s="7"/>
      <c r="AJ222" s="2"/>
      <c r="AK222" s="2"/>
      <c r="AL222" s="51"/>
      <c r="AM222" s="51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</row>
    <row r="223" spans="1:121" ht="12.75" x14ac:dyDescent="0.2">
      <c r="A223" s="194">
        <f t="shared" si="70"/>
        <v>44166</v>
      </c>
      <c r="B223" s="18">
        <f t="shared" ca="1" si="71"/>
        <v>5158990.33</v>
      </c>
      <c r="C223" s="196">
        <f t="shared" si="72"/>
        <v>5000000</v>
      </c>
      <c r="D223" s="195">
        <f ca="1">IF(A223&lt;$B$1,VLOOKUP(A223,[1]DI!$A$4:$B$15000,2,FALSE),0)</f>
        <v>1.9000000000000006E-2</v>
      </c>
      <c r="E223" s="196">
        <f t="shared" ca="1" si="80"/>
        <v>1.0000746899999999</v>
      </c>
      <c r="F223" s="196">
        <f ca="1">(TRUNC(PRODUCT($E$12:$E222),16))</f>
        <v>1.01272649645531</v>
      </c>
      <c r="G223" s="196">
        <f t="shared" si="81"/>
        <v>1</v>
      </c>
      <c r="H223" s="196">
        <f t="shared" ca="1" si="82"/>
        <v>1.0127265000000001</v>
      </c>
      <c r="I223" s="195">
        <f t="shared" si="73"/>
        <v>3.2500000000000001E-2</v>
      </c>
      <c r="J223" s="197">
        <f t="shared" si="74"/>
        <v>43955</v>
      </c>
      <c r="K223" s="198">
        <f t="shared" si="75"/>
        <v>147</v>
      </c>
      <c r="L223" s="199">
        <f t="shared" si="76"/>
        <v>147</v>
      </c>
      <c r="M223" s="200">
        <f t="shared" si="65"/>
        <v>1.0188319020000001</v>
      </c>
      <c r="N223" s="200">
        <f t="shared" ca="1" si="66"/>
        <v>1.0317980659999999</v>
      </c>
      <c r="O223" s="199">
        <f t="shared" si="77"/>
        <v>0</v>
      </c>
      <c r="P223" s="196">
        <f t="shared" ca="1" si="67"/>
        <v>158990.32999999999</v>
      </c>
      <c r="Q223" s="201">
        <f t="shared" si="68"/>
        <v>0</v>
      </c>
      <c r="R223" s="196">
        <f t="shared" si="69"/>
        <v>0</v>
      </c>
      <c r="S223" s="202" t="str">
        <f t="shared" si="78"/>
        <v>A+J=</v>
      </c>
      <c r="T223" s="197">
        <f t="shared" si="79"/>
        <v>44301</v>
      </c>
      <c r="U223" s="3"/>
      <c r="V223" s="54">
        <v>45380</v>
      </c>
      <c r="W223" s="54" t="s">
        <v>86</v>
      </c>
      <c r="X223" s="25"/>
      <c r="Y223" s="1"/>
      <c r="Z223" s="45"/>
      <c r="AA223" s="53"/>
      <c r="AB223" s="53"/>
      <c r="AC223" s="53"/>
      <c r="AD223" s="3"/>
      <c r="AE223" s="12"/>
      <c r="AF223" s="3"/>
      <c r="AG223" s="2"/>
      <c r="AH223" s="13"/>
      <c r="AI223" s="7"/>
      <c r="AJ223" s="2"/>
      <c r="AK223" s="2"/>
      <c r="AL223" s="51"/>
      <c r="AM223" s="51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</row>
    <row r="224" spans="1:121" ht="12.75" x14ac:dyDescent="0.2">
      <c r="A224" s="194">
        <f t="shared" si="70"/>
        <v>44167</v>
      </c>
      <c r="B224" s="18">
        <f t="shared" ca="1" si="71"/>
        <v>5160030.5049999896</v>
      </c>
      <c r="C224" s="196">
        <f t="shared" si="72"/>
        <v>5000000</v>
      </c>
      <c r="D224" s="195">
        <f ca="1">IF(A224&lt;$B$1,VLOOKUP(A224,[1]DI!$A$4:$B$15000,2,FALSE),0)</f>
        <v>1.9000000000000006E-2</v>
      </c>
      <c r="E224" s="196">
        <f t="shared" ca="1" si="80"/>
        <v>1.0000746899999999</v>
      </c>
      <c r="F224" s="196">
        <f ca="1">(TRUNC(PRODUCT($E$12:$E223),16))</f>
        <v>1.0128021369973299</v>
      </c>
      <c r="G224" s="196">
        <f t="shared" si="81"/>
        <v>1</v>
      </c>
      <c r="H224" s="196">
        <f t="shared" ca="1" si="82"/>
        <v>1.01280214</v>
      </c>
      <c r="I224" s="195">
        <f t="shared" si="73"/>
        <v>3.2500000000000001E-2</v>
      </c>
      <c r="J224" s="197">
        <f t="shared" si="74"/>
        <v>43955</v>
      </c>
      <c r="K224" s="198">
        <f t="shared" si="75"/>
        <v>148</v>
      </c>
      <c r="L224" s="199">
        <f t="shared" si="76"/>
        <v>148</v>
      </c>
      <c r="M224" s="200">
        <f t="shared" si="65"/>
        <v>1.018961217</v>
      </c>
      <c r="N224" s="200">
        <f t="shared" ca="1" si="66"/>
        <v>1.0320061009999999</v>
      </c>
      <c r="O224" s="199">
        <f t="shared" si="77"/>
        <v>0</v>
      </c>
      <c r="P224" s="196">
        <f t="shared" ca="1" si="67"/>
        <v>160030.50499998999</v>
      </c>
      <c r="Q224" s="201">
        <f t="shared" si="68"/>
        <v>0</v>
      </c>
      <c r="R224" s="196">
        <f t="shared" si="69"/>
        <v>0</v>
      </c>
      <c r="S224" s="202" t="str">
        <f t="shared" si="78"/>
        <v>A+J=</v>
      </c>
      <c r="T224" s="197">
        <f t="shared" si="79"/>
        <v>44301</v>
      </c>
      <c r="U224" s="3"/>
      <c r="V224" s="54">
        <v>45413</v>
      </c>
      <c r="W224" s="54" t="s">
        <v>88</v>
      </c>
      <c r="X224" s="25"/>
      <c r="Y224" s="1"/>
      <c r="Z224" s="45"/>
      <c r="AA224" s="53"/>
      <c r="AB224" s="53"/>
      <c r="AC224" s="53"/>
      <c r="AD224" s="3"/>
      <c r="AE224" s="12"/>
      <c r="AF224" s="3"/>
      <c r="AG224" s="2"/>
      <c r="AH224" s="13"/>
      <c r="AI224" s="7"/>
      <c r="AJ224" s="2"/>
      <c r="AK224" s="2"/>
      <c r="AL224" s="51"/>
      <c r="AM224" s="51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</row>
    <row r="225" spans="1:121" ht="12.75" x14ac:dyDescent="0.2">
      <c r="A225" s="194">
        <f t="shared" si="70"/>
        <v>44168</v>
      </c>
      <c r="B225" s="18">
        <f t="shared" ca="1" si="71"/>
        <v>5161070.8600000003</v>
      </c>
      <c r="C225" s="196">
        <f t="shared" si="72"/>
        <v>5000000</v>
      </c>
      <c r="D225" s="195">
        <f ca="1">IF(A225&lt;$B$1,VLOOKUP(A225,[1]DI!$A$4:$B$15000,2,FALSE),0)</f>
        <v>1.9000000000000006E-2</v>
      </c>
      <c r="E225" s="196">
        <f t="shared" ca="1" si="80"/>
        <v>1.0000746899999999</v>
      </c>
      <c r="F225" s="196">
        <f ca="1">(TRUNC(PRODUCT($E$12:$E224),16))</f>
        <v>1.01287778318894</v>
      </c>
      <c r="G225" s="196">
        <f t="shared" si="81"/>
        <v>1</v>
      </c>
      <c r="H225" s="196">
        <f t="shared" ca="1" si="82"/>
        <v>1.0128777799999999</v>
      </c>
      <c r="I225" s="195">
        <f t="shared" si="73"/>
        <v>3.2500000000000001E-2</v>
      </c>
      <c r="J225" s="197">
        <f t="shared" si="74"/>
        <v>43955</v>
      </c>
      <c r="K225" s="198">
        <f t="shared" si="75"/>
        <v>149</v>
      </c>
      <c r="L225" s="199">
        <f t="shared" si="76"/>
        <v>149</v>
      </c>
      <c r="M225" s="200">
        <f t="shared" si="65"/>
        <v>1.0190905480000001</v>
      </c>
      <c r="N225" s="200">
        <f t="shared" ca="1" si="66"/>
        <v>1.032214172</v>
      </c>
      <c r="O225" s="199">
        <f t="shared" si="77"/>
        <v>0</v>
      </c>
      <c r="P225" s="196">
        <f t="shared" ca="1" si="67"/>
        <v>161070.85999999999</v>
      </c>
      <c r="Q225" s="201">
        <f t="shared" si="68"/>
        <v>0</v>
      </c>
      <c r="R225" s="196">
        <f t="shared" si="69"/>
        <v>0</v>
      </c>
      <c r="S225" s="202" t="str">
        <f t="shared" si="78"/>
        <v>A+J=</v>
      </c>
      <c r="T225" s="197">
        <f t="shared" si="79"/>
        <v>44301</v>
      </c>
      <c r="U225" s="3"/>
      <c r="V225" s="54">
        <v>45442</v>
      </c>
      <c r="W225" s="54" t="s">
        <v>87</v>
      </c>
      <c r="X225" s="25"/>
      <c r="Y225" s="1"/>
      <c r="Z225" s="45"/>
      <c r="AA225" s="53"/>
      <c r="AB225" s="53"/>
      <c r="AC225" s="53"/>
      <c r="AD225" s="3"/>
      <c r="AE225" s="12"/>
      <c r="AF225" s="3"/>
      <c r="AG225" s="2"/>
      <c r="AH225" s="13"/>
      <c r="AI225" s="7"/>
      <c r="AJ225" s="2"/>
      <c r="AK225" s="2"/>
      <c r="AL225" s="51"/>
      <c r="AM225" s="51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</row>
    <row r="226" spans="1:121" ht="12.75" x14ac:dyDescent="0.2">
      <c r="A226" s="194">
        <f t="shared" si="70"/>
        <v>44169</v>
      </c>
      <c r="B226" s="18">
        <f t="shared" ca="1" si="71"/>
        <v>5162111.5</v>
      </c>
      <c r="C226" s="196">
        <f t="shared" si="72"/>
        <v>5000000</v>
      </c>
      <c r="D226" s="195">
        <f ca="1">IF(A226&lt;$B$1,VLOOKUP(A226,[1]DI!$A$4:$B$15000,2,FALSE),0)</f>
        <v>1.9000000000000006E-2</v>
      </c>
      <c r="E226" s="196">
        <f t="shared" ca="1" si="80"/>
        <v>1.0000746899999999</v>
      </c>
      <c r="F226" s="196">
        <f ca="1">(TRUNC(PRODUCT($E$12:$E225),16))</f>
        <v>1.01295343503057</v>
      </c>
      <c r="G226" s="196">
        <f t="shared" si="81"/>
        <v>1</v>
      </c>
      <c r="H226" s="196">
        <f t="shared" ca="1" si="82"/>
        <v>1.01295344</v>
      </c>
      <c r="I226" s="195">
        <f t="shared" si="73"/>
        <v>3.2500000000000001E-2</v>
      </c>
      <c r="J226" s="197">
        <f t="shared" si="74"/>
        <v>43955</v>
      </c>
      <c r="K226" s="198">
        <f t="shared" si="75"/>
        <v>150</v>
      </c>
      <c r="L226" s="199">
        <f t="shared" si="76"/>
        <v>150</v>
      </c>
      <c r="M226" s="200">
        <f t="shared" si="65"/>
        <v>1.0192198960000001</v>
      </c>
      <c r="N226" s="200">
        <f t="shared" ca="1" si="66"/>
        <v>1.0324222999999999</v>
      </c>
      <c r="O226" s="199">
        <f t="shared" si="77"/>
        <v>0</v>
      </c>
      <c r="P226" s="196">
        <f t="shared" ca="1" si="67"/>
        <v>162111.5</v>
      </c>
      <c r="Q226" s="201">
        <f t="shared" si="68"/>
        <v>0</v>
      </c>
      <c r="R226" s="196">
        <f t="shared" si="69"/>
        <v>0</v>
      </c>
      <c r="S226" s="202" t="str">
        <f t="shared" si="78"/>
        <v>A+J=</v>
      </c>
      <c r="T226" s="197">
        <f t="shared" si="79"/>
        <v>44301</v>
      </c>
      <c r="U226" s="3"/>
      <c r="V226" s="54">
        <v>45611</v>
      </c>
      <c r="W226" s="54" t="s">
        <v>90</v>
      </c>
      <c r="X226" s="25"/>
      <c r="Y226" s="1"/>
      <c r="Z226" s="45"/>
      <c r="AA226" s="53"/>
      <c r="AB226" s="53"/>
      <c r="AC226" s="53"/>
      <c r="AD226" s="3"/>
      <c r="AE226" s="12"/>
      <c r="AF226" s="3"/>
      <c r="AG226" s="2"/>
      <c r="AH226" s="13"/>
      <c r="AI226" s="7"/>
      <c r="AJ226" s="2"/>
      <c r="AK226" s="2"/>
      <c r="AL226" s="51"/>
      <c r="AM226" s="51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</row>
    <row r="227" spans="1:121" ht="12.75" x14ac:dyDescent="0.2">
      <c r="A227" s="194">
        <f t="shared" si="70"/>
        <v>44170</v>
      </c>
      <c r="B227" s="18">
        <f t="shared" ca="1" si="71"/>
        <v>5163152.2699999996</v>
      </c>
      <c r="C227" s="196">
        <f t="shared" si="72"/>
        <v>5000000</v>
      </c>
      <c r="D227" s="195">
        <f ca="1">IF(A227&lt;$B$1,VLOOKUP(A227,[1]DI!$A$4:$B$15000,2,FALSE),0)</f>
        <v>0</v>
      </c>
      <c r="E227" s="196">
        <f t="shared" ca="1" si="80"/>
        <v>1</v>
      </c>
      <c r="F227" s="196">
        <f ca="1">(TRUNC(PRODUCT($E$12:$E226),16))</f>
        <v>1.01302909252263</v>
      </c>
      <c r="G227" s="196">
        <f t="shared" si="81"/>
        <v>1</v>
      </c>
      <c r="H227" s="196">
        <f t="shared" ca="1" si="82"/>
        <v>1.0130290900000001</v>
      </c>
      <c r="I227" s="195">
        <f t="shared" si="73"/>
        <v>3.2500000000000001E-2</v>
      </c>
      <c r="J227" s="197">
        <f t="shared" si="74"/>
        <v>43955</v>
      </c>
      <c r="K227" s="198">
        <f t="shared" si="75"/>
        <v>150</v>
      </c>
      <c r="L227" s="199">
        <f t="shared" si="76"/>
        <v>151</v>
      </c>
      <c r="M227" s="200">
        <f t="shared" si="65"/>
        <v>1.0193492609999999</v>
      </c>
      <c r="N227" s="200">
        <f t="shared" ca="1" si="66"/>
        <v>1.032630454</v>
      </c>
      <c r="O227" s="199">
        <f t="shared" si="77"/>
        <v>0</v>
      </c>
      <c r="P227" s="196">
        <f t="shared" ca="1" si="67"/>
        <v>163152.26999999999</v>
      </c>
      <c r="Q227" s="201">
        <f t="shared" si="68"/>
        <v>0</v>
      </c>
      <c r="R227" s="196">
        <f t="shared" si="69"/>
        <v>0</v>
      </c>
      <c r="S227" s="202" t="str">
        <f t="shared" si="78"/>
        <v>A+J=</v>
      </c>
      <c r="T227" s="197">
        <f t="shared" si="79"/>
        <v>44301</v>
      </c>
      <c r="U227" s="3"/>
      <c r="V227" s="54">
        <v>45651</v>
      </c>
      <c r="W227" s="54" t="s">
        <v>84</v>
      </c>
      <c r="X227" s="25"/>
      <c r="Y227" s="1"/>
      <c r="Z227" s="45"/>
      <c r="AA227" s="53"/>
      <c r="AB227" s="53"/>
      <c r="AC227" s="53"/>
      <c r="AD227" s="3"/>
      <c r="AE227" s="12"/>
      <c r="AF227" s="3"/>
      <c r="AG227" s="2"/>
      <c r="AH227" s="13"/>
      <c r="AI227" s="7"/>
      <c r="AJ227" s="2"/>
      <c r="AK227" s="2"/>
      <c r="AL227" s="51"/>
      <c r="AM227" s="51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</row>
    <row r="228" spans="1:121" ht="12.75" x14ac:dyDescent="0.2">
      <c r="A228" s="194">
        <f t="shared" si="70"/>
        <v>44171</v>
      </c>
      <c r="B228" s="18">
        <f t="shared" ca="1" si="71"/>
        <v>5163152.2699999996</v>
      </c>
      <c r="C228" s="196">
        <f t="shared" si="72"/>
        <v>5000000</v>
      </c>
      <c r="D228" s="195">
        <f ca="1">IF(A228&lt;$B$1,VLOOKUP(A228,[1]DI!$A$4:$B$15000,2,FALSE),0)</f>
        <v>0</v>
      </c>
      <c r="E228" s="196">
        <f t="shared" ca="1" si="80"/>
        <v>1</v>
      </c>
      <c r="F228" s="196">
        <f ca="1">(TRUNC(PRODUCT($E$12:$E227),16))</f>
        <v>1.01302909252263</v>
      </c>
      <c r="G228" s="196">
        <f t="shared" si="81"/>
        <v>1</v>
      </c>
      <c r="H228" s="196">
        <f t="shared" ca="1" si="82"/>
        <v>1.0130290900000001</v>
      </c>
      <c r="I228" s="195">
        <f t="shared" si="73"/>
        <v>3.2500000000000001E-2</v>
      </c>
      <c r="J228" s="197">
        <f t="shared" si="74"/>
        <v>43955</v>
      </c>
      <c r="K228" s="198">
        <f t="shared" si="75"/>
        <v>150</v>
      </c>
      <c r="L228" s="199">
        <f t="shared" si="76"/>
        <v>151</v>
      </c>
      <c r="M228" s="200">
        <f t="shared" si="65"/>
        <v>1.0193492609999999</v>
      </c>
      <c r="N228" s="200">
        <f t="shared" ca="1" si="66"/>
        <v>1.032630454</v>
      </c>
      <c r="O228" s="199">
        <f t="shared" si="77"/>
        <v>0</v>
      </c>
      <c r="P228" s="196">
        <f t="shared" ca="1" si="67"/>
        <v>163152.26999999999</v>
      </c>
      <c r="Q228" s="201">
        <f t="shared" si="68"/>
        <v>0</v>
      </c>
      <c r="R228" s="196">
        <f t="shared" si="69"/>
        <v>0</v>
      </c>
      <c r="S228" s="202" t="str">
        <f t="shared" si="78"/>
        <v>A+J=</v>
      </c>
      <c r="T228" s="197">
        <f t="shared" si="79"/>
        <v>44301</v>
      </c>
      <c r="U228" s="3"/>
      <c r="V228" s="54">
        <v>45658</v>
      </c>
      <c r="W228" s="54" t="s">
        <v>85</v>
      </c>
      <c r="X228" s="25"/>
      <c r="Y228" s="1"/>
      <c r="Z228" s="45"/>
      <c r="AA228" s="53"/>
      <c r="AB228" s="53"/>
      <c r="AC228" s="53"/>
      <c r="AD228" s="3"/>
      <c r="AE228" s="12"/>
      <c r="AF228" s="3"/>
      <c r="AG228" s="2"/>
      <c r="AH228" s="13"/>
      <c r="AI228" s="7"/>
      <c r="AJ228" s="2"/>
      <c r="AK228" s="2"/>
      <c r="AL228" s="51"/>
      <c r="AM228" s="51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</row>
    <row r="229" spans="1:121" ht="12.75" x14ac:dyDescent="0.2">
      <c r="A229" s="194">
        <f t="shared" si="70"/>
        <v>44172</v>
      </c>
      <c r="B229" s="18">
        <f t="shared" ca="1" si="71"/>
        <v>5163152.2699999996</v>
      </c>
      <c r="C229" s="196">
        <f t="shared" si="72"/>
        <v>5000000</v>
      </c>
      <c r="D229" s="195">
        <f ca="1">IF(A229&lt;$B$1,VLOOKUP(A229,[1]DI!$A$4:$B$15000,2,FALSE),0)</f>
        <v>1.9000000000000006E-2</v>
      </c>
      <c r="E229" s="196">
        <f t="shared" ca="1" si="80"/>
        <v>1.0000746899999999</v>
      </c>
      <c r="F229" s="196">
        <f ca="1">(TRUNC(PRODUCT($E$12:$E228),16))</f>
        <v>1.01302909252263</v>
      </c>
      <c r="G229" s="196">
        <f t="shared" si="81"/>
        <v>1</v>
      </c>
      <c r="H229" s="196">
        <f t="shared" ca="1" si="82"/>
        <v>1.0130290900000001</v>
      </c>
      <c r="I229" s="195">
        <f t="shared" si="73"/>
        <v>3.2500000000000001E-2</v>
      </c>
      <c r="J229" s="197">
        <f t="shared" si="74"/>
        <v>43955</v>
      </c>
      <c r="K229" s="198">
        <f t="shared" si="75"/>
        <v>151</v>
      </c>
      <c r="L229" s="199">
        <f t="shared" si="76"/>
        <v>151</v>
      </c>
      <c r="M229" s="200">
        <f t="shared" si="65"/>
        <v>1.0193492609999999</v>
      </c>
      <c r="N229" s="200">
        <f t="shared" ca="1" si="66"/>
        <v>1.032630454</v>
      </c>
      <c r="O229" s="199">
        <f t="shared" si="77"/>
        <v>0</v>
      </c>
      <c r="P229" s="196">
        <f t="shared" ca="1" si="67"/>
        <v>163152.26999999999</v>
      </c>
      <c r="Q229" s="201">
        <f t="shared" si="68"/>
        <v>0</v>
      </c>
      <c r="R229" s="196">
        <f t="shared" si="69"/>
        <v>0</v>
      </c>
      <c r="S229" s="202" t="str">
        <f t="shared" si="78"/>
        <v>A+J=</v>
      </c>
      <c r="T229" s="197">
        <f t="shared" si="79"/>
        <v>44301</v>
      </c>
      <c r="U229" s="3"/>
      <c r="V229" s="54">
        <v>45719</v>
      </c>
      <c r="W229" s="54" t="s">
        <v>76</v>
      </c>
      <c r="X229" s="25"/>
      <c r="Y229" s="1"/>
      <c r="Z229" s="45"/>
      <c r="AA229" s="53"/>
      <c r="AB229" s="53"/>
      <c r="AC229" s="53"/>
      <c r="AD229" s="3"/>
      <c r="AE229" s="12"/>
      <c r="AF229" s="3"/>
      <c r="AG229" s="2"/>
      <c r="AH229" s="13"/>
      <c r="AI229" s="7"/>
      <c r="AJ229" s="2"/>
      <c r="AK229" s="2"/>
      <c r="AL229" s="51"/>
      <c r="AM229" s="51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</row>
    <row r="230" spans="1:121" ht="12.75" x14ac:dyDescent="0.2">
      <c r="A230" s="194">
        <f t="shared" si="70"/>
        <v>44173</v>
      </c>
      <c r="B230" s="18">
        <f t="shared" ca="1" si="71"/>
        <v>5164193.3250000002</v>
      </c>
      <c r="C230" s="196">
        <f t="shared" si="72"/>
        <v>5000000</v>
      </c>
      <c r="D230" s="195">
        <f ca="1">IF(A230&lt;$B$1,VLOOKUP(A230,[1]DI!$A$4:$B$15000,2,FALSE),0)</f>
        <v>1.9000000000000006E-2</v>
      </c>
      <c r="E230" s="196">
        <f t="shared" ca="1" si="80"/>
        <v>1.0000746899999999</v>
      </c>
      <c r="F230" s="196">
        <f ca="1">(TRUNC(PRODUCT($E$12:$E229),16))</f>
        <v>1.0131047556655499</v>
      </c>
      <c r="G230" s="196">
        <f t="shared" si="81"/>
        <v>1</v>
      </c>
      <c r="H230" s="196">
        <f t="shared" ca="1" si="82"/>
        <v>1.01310476</v>
      </c>
      <c r="I230" s="195">
        <f t="shared" si="73"/>
        <v>3.2500000000000001E-2</v>
      </c>
      <c r="J230" s="197">
        <f t="shared" si="74"/>
        <v>43955</v>
      </c>
      <c r="K230" s="198">
        <f t="shared" si="75"/>
        <v>152</v>
      </c>
      <c r="L230" s="199">
        <f t="shared" si="76"/>
        <v>152</v>
      </c>
      <c r="M230" s="200">
        <f t="shared" si="65"/>
        <v>1.0194786419999999</v>
      </c>
      <c r="N230" s="200">
        <f t="shared" ca="1" si="66"/>
        <v>1.0328386650000001</v>
      </c>
      <c r="O230" s="199">
        <f t="shared" si="77"/>
        <v>0</v>
      </c>
      <c r="P230" s="196">
        <f t="shared" ca="1" si="67"/>
        <v>164193.32500000001</v>
      </c>
      <c r="Q230" s="201">
        <f t="shared" si="68"/>
        <v>0</v>
      </c>
      <c r="R230" s="196">
        <f t="shared" si="69"/>
        <v>0</v>
      </c>
      <c r="S230" s="202" t="str">
        <f t="shared" si="78"/>
        <v>A+J=</v>
      </c>
      <c r="T230" s="197">
        <f t="shared" si="79"/>
        <v>44301</v>
      </c>
      <c r="U230" s="3"/>
      <c r="V230" s="54">
        <v>45720</v>
      </c>
      <c r="W230" s="54" t="s">
        <v>76</v>
      </c>
      <c r="X230" s="25"/>
      <c r="Y230" s="1"/>
      <c r="Z230" s="45"/>
      <c r="AA230" s="53"/>
      <c r="AB230" s="53"/>
      <c r="AC230" s="53"/>
      <c r="AD230" s="3"/>
      <c r="AE230" s="12"/>
      <c r="AF230" s="3"/>
      <c r="AG230" s="2"/>
      <c r="AH230" s="2"/>
      <c r="AI230" s="2"/>
      <c r="AJ230" s="2"/>
      <c r="AK230" s="2"/>
      <c r="AL230" s="51"/>
      <c r="AM230" s="51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</row>
    <row r="231" spans="1:121" ht="12.75" x14ac:dyDescent="0.2">
      <c r="A231" s="194">
        <f t="shared" si="70"/>
        <v>44174</v>
      </c>
      <c r="B231" s="18">
        <f t="shared" ca="1" si="71"/>
        <v>5165234.5049999999</v>
      </c>
      <c r="C231" s="196">
        <f t="shared" si="72"/>
        <v>5000000</v>
      </c>
      <c r="D231" s="195">
        <f ca="1">IF(A231&lt;$B$1,VLOOKUP(A231,[1]DI!$A$4:$B$15000,2,FALSE),0)</f>
        <v>1.9000000000000006E-2</v>
      </c>
      <c r="E231" s="196">
        <f t="shared" ca="1" si="80"/>
        <v>1.0000746899999999</v>
      </c>
      <c r="F231" s="196">
        <f ca="1">(TRUNC(PRODUCT($E$12:$E230),16))</f>
        <v>1.01318042445975</v>
      </c>
      <c r="G231" s="196">
        <f t="shared" si="81"/>
        <v>1</v>
      </c>
      <c r="H231" s="196">
        <f t="shared" ca="1" si="82"/>
        <v>1.0131804200000001</v>
      </c>
      <c r="I231" s="195">
        <f t="shared" si="73"/>
        <v>3.2500000000000001E-2</v>
      </c>
      <c r="J231" s="197">
        <f t="shared" si="74"/>
        <v>43955</v>
      </c>
      <c r="K231" s="198">
        <f t="shared" si="75"/>
        <v>153</v>
      </c>
      <c r="L231" s="199">
        <f t="shared" si="76"/>
        <v>153</v>
      </c>
      <c r="M231" s="200">
        <f t="shared" si="65"/>
        <v>1.019608039</v>
      </c>
      <c r="N231" s="200">
        <f t="shared" ca="1" si="66"/>
        <v>1.0330469010000001</v>
      </c>
      <c r="O231" s="199">
        <f t="shared" si="77"/>
        <v>0</v>
      </c>
      <c r="P231" s="196">
        <f t="shared" ca="1" si="67"/>
        <v>165234.505</v>
      </c>
      <c r="Q231" s="201">
        <f t="shared" si="68"/>
        <v>0</v>
      </c>
      <c r="R231" s="196">
        <f t="shared" si="69"/>
        <v>0</v>
      </c>
      <c r="S231" s="202" t="str">
        <f t="shared" si="78"/>
        <v>A+J=</v>
      </c>
      <c r="T231" s="197">
        <f t="shared" si="79"/>
        <v>44301</v>
      </c>
      <c r="U231" s="3"/>
      <c r="V231" s="54">
        <v>45765</v>
      </c>
      <c r="W231" s="54" t="s">
        <v>86</v>
      </c>
      <c r="X231" s="25"/>
      <c r="Y231" s="1"/>
      <c r="Z231" s="45"/>
      <c r="AA231" s="53"/>
      <c r="AB231" s="53"/>
      <c r="AC231" s="53"/>
      <c r="AD231" s="3"/>
      <c r="AE231" s="12"/>
      <c r="AF231" s="3"/>
      <c r="AG231" s="2"/>
      <c r="AH231" s="2"/>
      <c r="AI231" s="2"/>
      <c r="AJ231" s="2"/>
      <c r="AK231" s="2"/>
      <c r="AL231" s="51"/>
      <c r="AM231" s="51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</row>
    <row r="232" spans="1:121" ht="12.75" x14ac:dyDescent="0.2">
      <c r="A232" s="194">
        <f t="shared" si="70"/>
        <v>44175</v>
      </c>
      <c r="B232" s="18">
        <f t="shared" ca="1" si="71"/>
        <v>5166275.9749999996</v>
      </c>
      <c r="C232" s="196">
        <f t="shared" si="72"/>
        <v>5000000</v>
      </c>
      <c r="D232" s="195">
        <f ca="1">IF(A232&lt;$B$1,VLOOKUP(A232,[1]DI!$A$4:$B$15000,2,FALSE),0)</f>
        <v>1.9000000000000006E-2</v>
      </c>
      <c r="E232" s="196">
        <f t="shared" ca="1" si="80"/>
        <v>1.0000746899999999</v>
      </c>
      <c r="F232" s="196">
        <f ca="1">(TRUNC(PRODUCT($E$12:$E231),16))</f>
        <v>1.01325609890565</v>
      </c>
      <c r="G232" s="196">
        <f t="shared" si="81"/>
        <v>1</v>
      </c>
      <c r="H232" s="196">
        <f t="shared" ca="1" si="82"/>
        <v>1.0132561</v>
      </c>
      <c r="I232" s="195">
        <f t="shared" si="73"/>
        <v>3.2500000000000001E-2</v>
      </c>
      <c r="J232" s="197">
        <f t="shared" si="74"/>
        <v>43955</v>
      </c>
      <c r="K232" s="198">
        <f t="shared" si="75"/>
        <v>154</v>
      </c>
      <c r="L232" s="199">
        <f t="shared" si="76"/>
        <v>154</v>
      </c>
      <c r="M232" s="200">
        <f t="shared" si="65"/>
        <v>1.0197374530000001</v>
      </c>
      <c r="N232" s="200">
        <f t="shared" ca="1" si="66"/>
        <v>1.033255195</v>
      </c>
      <c r="O232" s="199">
        <f t="shared" si="77"/>
        <v>0</v>
      </c>
      <c r="P232" s="196">
        <f t="shared" ca="1" si="67"/>
        <v>166275.97500000001</v>
      </c>
      <c r="Q232" s="201">
        <f t="shared" si="68"/>
        <v>0</v>
      </c>
      <c r="R232" s="196">
        <f t="shared" si="69"/>
        <v>0</v>
      </c>
      <c r="S232" s="202" t="str">
        <f t="shared" si="78"/>
        <v>A+J=</v>
      </c>
      <c r="T232" s="197">
        <f t="shared" si="79"/>
        <v>44301</v>
      </c>
      <c r="U232" s="3"/>
      <c r="V232" s="54">
        <v>45768</v>
      </c>
      <c r="W232" s="54" t="s">
        <v>77</v>
      </c>
      <c r="X232" s="25"/>
      <c r="Y232" s="1"/>
      <c r="Z232" s="45"/>
      <c r="AA232" s="53"/>
      <c r="AB232" s="53"/>
      <c r="AC232" s="53"/>
      <c r="AD232" s="3"/>
      <c r="AE232" s="12"/>
      <c r="AF232" s="3"/>
      <c r="AG232" s="2"/>
      <c r="AH232" s="2"/>
      <c r="AI232" s="2"/>
      <c r="AJ232" s="2"/>
      <c r="AK232" s="2"/>
      <c r="AL232" s="51"/>
      <c r="AM232" s="51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</row>
    <row r="233" spans="1:121" ht="12.75" x14ac:dyDescent="0.2">
      <c r="A233" s="194">
        <f t="shared" si="70"/>
        <v>44176</v>
      </c>
      <c r="B233" s="18">
        <f t="shared" ca="1" si="71"/>
        <v>5167317.62</v>
      </c>
      <c r="C233" s="196">
        <f t="shared" si="72"/>
        <v>5000000</v>
      </c>
      <c r="D233" s="195">
        <f ca="1">IF(A233&lt;$B$1,VLOOKUP(A233,[1]DI!$A$4:$B$15000,2,FALSE),0)</f>
        <v>1.9000000000000006E-2</v>
      </c>
      <c r="E233" s="196">
        <f t="shared" ca="1" si="80"/>
        <v>1.0000746899999999</v>
      </c>
      <c r="F233" s="196">
        <f ca="1">(TRUNC(PRODUCT($E$12:$E232),16))</f>
        <v>1.01333177900368</v>
      </c>
      <c r="G233" s="196">
        <f t="shared" si="81"/>
        <v>1</v>
      </c>
      <c r="H233" s="196">
        <f t="shared" ca="1" si="82"/>
        <v>1.0133317799999999</v>
      </c>
      <c r="I233" s="195">
        <f t="shared" si="73"/>
        <v>3.2500000000000001E-2</v>
      </c>
      <c r="J233" s="197">
        <f t="shared" si="74"/>
        <v>43955</v>
      </c>
      <c r="K233" s="198">
        <f t="shared" si="75"/>
        <v>155</v>
      </c>
      <c r="L233" s="199">
        <f t="shared" si="76"/>
        <v>155</v>
      </c>
      <c r="M233" s="200">
        <f t="shared" si="65"/>
        <v>1.0198668829999999</v>
      </c>
      <c r="N233" s="200">
        <f t="shared" ca="1" si="66"/>
        <v>1.0334635240000001</v>
      </c>
      <c r="O233" s="199">
        <f t="shared" si="77"/>
        <v>0</v>
      </c>
      <c r="P233" s="196">
        <f t="shared" ca="1" si="67"/>
        <v>167317.62</v>
      </c>
      <c r="Q233" s="201">
        <f t="shared" si="68"/>
        <v>0</v>
      </c>
      <c r="R233" s="196">
        <f t="shared" si="69"/>
        <v>0</v>
      </c>
      <c r="S233" s="202" t="str">
        <f t="shared" si="78"/>
        <v>A+J=</v>
      </c>
      <c r="T233" s="197">
        <f t="shared" si="79"/>
        <v>44301</v>
      </c>
      <c r="U233" s="3"/>
      <c r="V233" s="54">
        <v>45778</v>
      </c>
      <c r="W233" s="54" t="s">
        <v>79</v>
      </c>
      <c r="X233" s="25"/>
      <c r="Y233" s="1"/>
      <c r="Z233" s="45"/>
      <c r="AA233" s="53"/>
      <c r="AB233" s="53"/>
      <c r="AC233" s="53"/>
      <c r="AD233" s="3"/>
      <c r="AE233" s="12"/>
      <c r="AF233" s="3"/>
      <c r="AG233" s="2"/>
      <c r="AH233" s="2"/>
      <c r="AI233" s="2"/>
      <c r="AJ233" s="2"/>
      <c r="AK233" s="2"/>
      <c r="AL233" s="51"/>
      <c r="AM233" s="51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</row>
    <row r="234" spans="1:121" ht="12.75" x14ac:dyDescent="0.2">
      <c r="A234" s="194">
        <f t="shared" si="70"/>
        <v>44177</v>
      </c>
      <c r="B234" s="18">
        <f t="shared" ca="1" si="71"/>
        <v>5168359.4450000003</v>
      </c>
      <c r="C234" s="196">
        <f t="shared" si="72"/>
        <v>5000000</v>
      </c>
      <c r="D234" s="195">
        <f ca="1">IF(A234&lt;$B$1,VLOOKUP(A234,[1]DI!$A$4:$B$15000,2,FALSE),0)</f>
        <v>0</v>
      </c>
      <c r="E234" s="196">
        <f t="shared" ca="1" si="80"/>
        <v>1</v>
      </c>
      <c r="F234" s="196">
        <f ca="1">(TRUNC(PRODUCT($E$12:$E233),16))</f>
        <v>1.0134074647542499</v>
      </c>
      <c r="G234" s="196">
        <f t="shared" si="81"/>
        <v>1</v>
      </c>
      <c r="H234" s="196">
        <f t="shared" ca="1" si="82"/>
        <v>1.01340746</v>
      </c>
      <c r="I234" s="195">
        <f t="shared" si="73"/>
        <v>3.2500000000000001E-2</v>
      </c>
      <c r="J234" s="197">
        <f t="shared" si="74"/>
        <v>43955</v>
      </c>
      <c r="K234" s="198">
        <f t="shared" si="75"/>
        <v>155</v>
      </c>
      <c r="L234" s="199">
        <f t="shared" si="76"/>
        <v>156</v>
      </c>
      <c r="M234" s="200">
        <f t="shared" si="65"/>
        <v>1.019996329</v>
      </c>
      <c r="N234" s="200">
        <f t="shared" ca="1" si="66"/>
        <v>1.0336718890000001</v>
      </c>
      <c r="O234" s="199">
        <f t="shared" si="77"/>
        <v>0</v>
      </c>
      <c r="P234" s="196">
        <f t="shared" ca="1" si="67"/>
        <v>168359.44500000001</v>
      </c>
      <c r="Q234" s="201">
        <f t="shared" si="68"/>
        <v>0</v>
      </c>
      <c r="R234" s="196">
        <f t="shared" si="69"/>
        <v>0</v>
      </c>
      <c r="S234" s="202" t="str">
        <f t="shared" si="78"/>
        <v>A+J=</v>
      </c>
      <c r="T234" s="197">
        <f t="shared" si="79"/>
        <v>44301</v>
      </c>
      <c r="U234" s="3"/>
      <c r="V234" s="54">
        <v>45827</v>
      </c>
      <c r="W234" s="54" t="s">
        <v>87</v>
      </c>
      <c r="X234" s="25"/>
      <c r="Y234" s="1"/>
      <c r="Z234" s="45"/>
      <c r="AA234" s="53"/>
      <c r="AB234" s="53"/>
      <c r="AC234" s="53"/>
      <c r="AD234" s="3"/>
      <c r="AE234" s="12"/>
      <c r="AF234" s="3"/>
      <c r="AG234" s="2"/>
      <c r="AH234" s="2"/>
      <c r="AI234" s="2"/>
      <c r="AJ234" s="2"/>
      <c r="AK234" s="2"/>
      <c r="AL234" s="51"/>
      <c r="AM234" s="51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</row>
    <row r="235" spans="1:121" ht="12.75" x14ac:dyDescent="0.2">
      <c r="A235" s="194">
        <f t="shared" si="70"/>
        <v>44178</v>
      </c>
      <c r="B235" s="18">
        <f t="shared" ca="1" si="71"/>
        <v>5168359.4450000003</v>
      </c>
      <c r="C235" s="196">
        <f t="shared" si="72"/>
        <v>5000000</v>
      </c>
      <c r="D235" s="195">
        <f ca="1">IF(A235&lt;$B$1,VLOOKUP(A235,[1]DI!$A$4:$B$15000,2,FALSE),0)</f>
        <v>0</v>
      </c>
      <c r="E235" s="196">
        <f t="shared" ca="1" si="80"/>
        <v>1</v>
      </c>
      <c r="F235" s="196">
        <f ca="1">(TRUNC(PRODUCT($E$12:$E234),16))</f>
        <v>1.0134074647542499</v>
      </c>
      <c r="G235" s="196">
        <f t="shared" si="81"/>
        <v>1</v>
      </c>
      <c r="H235" s="196">
        <f t="shared" ca="1" si="82"/>
        <v>1.01340746</v>
      </c>
      <c r="I235" s="195">
        <f t="shared" si="73"/>
        <v>3.2500000000000001E-2</v>
      </c>
      <c r="J235" s="197">
        <f t="shared" si="74"/>
        <v>43955</v>
      </c>
      <c r="K235" s="198">
        <f t="shared" si="75"/>
        <v>155</v>
      </c>
      <c r="L235" s="199">
        <f t="shared" si="76"/>
        <v>156</v>
      </c>
      <c r="M235" s="200">
        <f t="shared" si="65"/>
        <v>1.019996329</v>
      </c>
      <c r="N235" s="200">
        <f t="shared" ca="1" si="66"/>
        <v>1.0336718890000001</v>
      </c>
      <c r="O235" s="199">
        <f t="shared" si="77"/>
        <v>0</v>
      </c>
      <c r="P235" s="196">
        <f t="shared" ca="1" si="67"/>
        <v>168359.44500000001</v>
      </c>
      <c r="Q235" s="201">
        <f t="shared" si="68"/>
        <v>0</v>
      </c>
      <c r="R235" s="196">
        <f t="shared" si="69"/>
        <v>0</v>
      </c>
      <c r="S235" s="202" t="str">
        <f t="shared" si="78"/>
        <v>A+J=</v>
      </c>
      <c r="T235" s="197">
        <f t="shared" si="79"/>
        <v>44301</v>
      </c>
      <c r="U235" s="3"/>
      <c r="V235" s="54">
        <v>46016</v>
      </c>
      <c r="W235" s="54" t="s">
        <v>84</v>
      </c>
      <c r="X235" s="25"/>
      <c r="Y235" s="1"/>
      <c r="Z235" s="45"/>
      <c r="AA235" s="53"/>
      <c r="AB235" s="53"/>
      <c r="AC235" s="53"/>
      <c r="AD235" s="3"/>
      <c r="AE235" s="12"/>
      <c r="AF235" s="3"/>
      <c r="AG235" s="2"/>
      <c r="AH235" s="2"/>
      <c r="AI235" s="2"/>
      <c r="AJ235" s="2"/>
      <c r="AK235" s="2"/>
      <c r="AL235" s="51"/>
      <c r="AM235" s="51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</row>
    <row r="236" spans="1:121" ht="12.75" x14ac:dyDescent="0.2">
      <c r="A236" s="194">
        <f t="shared" si="70"/>
        <v>44179</v>
      </c>
      <c r="B236" s="18">
        <f t="shared" ca="1" si="71"/>
        <v>5168359.4450000003</v>
      </c>
      <c r="C236" s="196">
        <f t="shared" si="72"/>
        <v>5000000</v>
      </c>
      <c r="D236" s="195">
        <f ca="1">IF(A236&lt;$B$1,VLOOKUP(A236,[1]DI!$A$4:$B$15000,2,FALSE),0)</f>
        <v>1.9000000000000006E-2</v>
      </c>
      <c r="E236" s="196">
        <f t="shared" ca="1" si="80"/>
        <v>1.0000746899999999</v>
      </c>
      <c r="F236" s="196">
        <f ca="1">(TRUNC(PRODUCT($E$12:$E235),16))</f>
        <v>1.0134074647542499</v>
      </c>
      <c r="G236" s="196">
        <f t="shared" si="81"/>
        <v>1</v>
      </c>
      <c r="H236" s="196">
        <f t="shared" ca="1" si="82"/>
        <v>1.01340746</v>
      </c>
      <c r="I236" s="195">
        <f t="shared" si="73"/>
        <v>3.2500000000000001E-2</v>
      </c>
      <c r="J236" s="197">
        <f t="shared" si="74"/>
        <v>43955</v>
      </c>
      <c r="K236" s="198">
        <f t="shared" si="75"/>
        <v>156</v>
      </c>
      <c r="L236" s="199">
        <f t="shared" si="76"/>
        <v>156</v>
      </c>
      <c r="M236" s="200">
        <f t="shared" si="65"/>
        <v>1.019996329</v>
      </c>
      <c r="N236" s="200">
        <f t="shared" ca="1" si="66"/>
        <v>1.0336718890000001</v>
      </c>
      <c r="O236" s="199">
        <f t="shared" si="77"/>
        <v>0</v>
      </c>
      <c r="P236" s="196">
        <f t="shared" ca="1" si="67"/>
        <v>168359.44500000001</v>
      </c>
      <c r="Q236" s="201">
        <f t="shared" si="68"/>
        <v>0</v>
      </c>
      <c r="R236" s="196">
        <f t="shared" si="69"/>
        <v>0</v>
      </c>
      <c r="S236" s="202" t="str">
        <f t="shared" si="78"/>
        <v>A+J=</v>
      </c>
      <c r="T236" s="197">
        <f t="shared" si="79"/>
        <v>44301</v>
      </c>
      <c r="U236" s="3"/>
      <c r="V236" s="54">
        <v>46023</v>
      </c>
      <c r="W236" s="54" t="s">
        <v>85</v>
      </c>
      <c r="X236" s="25"/>
      <c r="Y236" s="1"/>
      <c r="Z236" s="45"/>
      <c r="AA236" s="53"/>
      <c r="AB236" s="53"/>
      <c r="AC236" s="53"/>
      <c r="AD236" s="3"/>
      <c r="AE236" s="12"/>
      <c r="AF236" s="3"/>
      <c r="AG236" s="2"/>
      <c r="AH236" s="2"/>
      <c r="AI236" s="2"/>
      <c r="AJ236" s="2"/>
      <c r="AK236" s="2"/>
      <c r="AL236" s="51"/>
      <c r="AM236" s="51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</row>
    <row r="237" spans="1:121" ht="12.75" x14ac:dyDescent="0.2">
      <c r="A237" s="194">
        <f t="shared" si="70"/>
        <v>44180</v>
      </c>
      <c r="B237" s="18">
        <f t="shared" ca="1" si="71"/>
        <v>5169401.5549999997</v>
      </c>
      <c r="C237" s="196">
        <f t="shared" si="72"/>
        <v>5000000</v>
      </c>
      <c r="D237" s="195">
        <f ca="1">IF(A237&lt;$B$1,VLOOKUP(A237,[1]DI!$A$4:$B$15000,2,FALSE),0)</f>
        <v>1.9000000000000006E-2</v>
      </c>
      <c r="E237" s="196">
        <f t="shared" ca="1" si="80"/>
        <v>1.0000746899999999</v>
      </c>
      <c r="F237" s="196">
        <f ca="1">(TRUNC(PRODUCT($E$12:$E236),16))</f>
        <v>1.0134831561577999</v>
      </c>
      <c r="G237" s="196">
        <f t="shared" si="81"/>
        <v>1</v>
      </c>
      <c r="H237" s="196">
        <f t="shared" ca="1" si="82"/>
        <v>1.01348316</v>
      </c>
      <c r="I237" s="195">
        <f t="shared" si="73"/>
        <v>3.2500000000000001E-2</v>
      </c>
      <c r="J237" s="197">
        <f t="shared" si="74"/>
        <v>43955</v>
      </c>
      <c r="K237" s="198">
        <f t="shared" si="75"/>
        <v>157</v>
      </c>
      <c r="L237" s="199">
        <f t="shared" si="76"/>
        <v>157</v>
      </c>
      <c r="M237" s="200">
        <f t="shared" si="65"/>
        <v>1.020125792</v>
      </c>
      <c r="N237" s="200">
        <f t="shared" ca="1" si="66"/>
        <v>1.0338803110000001</v>
      </c>
      <c r="O237" s="199">
        <f t="shared" si="77"/>
        <v>0</v>
      </c>
      <c r="P237" s="196">
        <f t="shared" ca="1" si="67"/>
        <v>169401.55499999999</v>
      </c>
      <c r="Q237" s="201">
        <f t="shared" si="68"/>
        <v>0</v>
      </c>
      <c r="R237" s="196">
        <f t="shared" si="69"/>
        <v>0</v>
      </c>
      <c r="S237" s="202" t="str">
        <f t="shared" si="78"/>
        <v>A+J=</v>
      </c>
      <c r="T237" s="197">
        <f t="shared" si="79"/>
        <v>44301</v>
      </c>
      <c r="U237" s="3"/>
      <c r="V237" s="54">
        <v>46069</v>
      </c>
      <c r="W237" s="54" t="s">
        <v>76</v>
      </c>
      <c r="X237" s="25"/>
      <c r="Y237" s="1"/>
      <c r="Z237" s="45"/>
      <c r="AA237" s="53"/>
      <c r="AB237" s="53"/>
      <c r="AC237" s="53"/>
      <c r="AD237" s="3"/>
      <c r="AE237" s="12"/>
      <c r="AF237" s="3"/>
      <c r="AG237" s="2"/>
      <c r="AH237" s="2"/>
      <c r="AI237" s="2"/>
      <c r="AJ237" s="2"/>
      <c r="AK237" s="2"/>
      <c r="AL237" s="51"/>
      <c r="AM237" s="51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</row>
    <row r="238" spans="1:121" ht="12.75" x14ac:dyDescent="0.2">
      <c r="A238" s="194">
        <f t="shared" si="70"/>
        <v>44181</v>
      </c>
      <c r="B238" s="18">
        <f t="shared" ca="1" si="71"/>
        <v>5170443.7949999999</v>
      </c>
      <c r="C238" s="196">
        <f t="shared" si="72"/>
        <v>5000000</v>
      </c>
      <c r="D238" s="195">
        <f ca="1">IF(A238&lt;$B$1,VLOOKUP(A238,[1]DI!$A$4:$B$15000,2,FALSE),0)</f>
        <v>1.9000000000000006E-2</v>
      </c>
      <c r="E238" s="196">
        <f t="shared" ca="1" si="80"/>
        <v>1.0000746899999999</v>
      </c>
      <c r="F238" s="196">
        <f ca="1">(TRUNC(PRODUCT($E$12:$E237),16))</f>
        <v>1.0135588532147299</v>
      </c>
      <c r="G238" s="196">
        <f t="shared" si="81"/>
        <v>1</v>
      </c>
      <c r="H238" s="196">
        <f t="shared" ca="1" si="82"/>
        <v>1.0135588499999999</v>
      </c>
      <c r="I238" s="195">
        <f t="shared" si="73"/>
        <v>3.2500000000000001E-2</v>
      </c>
      <c r="J238" s="197">
        <f t="shared" si="74"/>
        <v>43955</v>
      </c>
      <c r="K238" s="198">
        <f t="shared" si="75"/>
        <v>158</v>
      </c>
      <c r="L238" s="199">
        <f t="shared" si="76"/>
        <v>158</v>
      </c>
      <c r="M238" s="200">
        <f t="shared" si="65"/>
        <v>1.0202552709999999</v>
      </c>
      <c r="N238" s="200">
        <f t="shared" ca="1" si="66"/>
        <v>1.0340887590000001</v>
      </c>
      <c r="O238" s="199">
        <f t="shared" si="77"/>
        <v>0</v>
      </c>
      <c r="P238" s="196">
        <f t="shared" ca="1" si="67"/>
        <v>170443.79500000001</v>
      </c>
      <c r="Q238" s="201">
        <f t="shared" si="68"/>
        <v>0</v>
      </c>
      <c r="R238" s="196">
        <f t="shared" si="69"/>
        <v>0</v>
      </c>
      <c r="S238" s="202" t="str">
        <f t="shared" si="78"/>
        <v>A+J=</v>
      </c>
      <c r="T238" s="197">
        <f t="shared" si="79"/>
        <v>44301</v>
      </c>
      <c r="U238" s="3"/>
      <c r="V238" s="54">
        <v>46070</v>
      </c>
      <c r="W238" s="54" t="s">
        <v>76</v>
      </c>
      <c r="X238" s="25"/>
      <c r="Y238" s="1"/>
      <c r="Z238" s="45"/>
      <c r="AA238" s="53"/>
      <c r="AB238" s="53"/>
      <c r="AC238" s="53"/>
      <c r="AD238" s="3"/>
      <c r="AE238" s="12"/>
      <c r="AF238" s="3"/>
      <c r="AG238" s="2"/>
      <c r="AH238" s="2"/>
      <c r="AI238" s="2"/>
      <c r="AJ238" s="2"/>
      <c r="AK238" s="2"/>
      <c r="AL238" s="51"/>
      <c r="AM238" s="51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</row>
    <row r="239" spans="1:121" ht="12.75" x14ac:dyDescent="0.2">
      <c r="A239" s="194">
        <f t="shared" si="70"/>
        <v>44182</v>
      </c>
      <c r="B239" s="18">
        <f t="shared" ca="1" si="71"/>
        <v>5171486.32</v>
      </c>
      <c r="C239" s="196">
        <f t="shared" si="72"/>
        <v>5000000</v>
      </c>
      <c r="D239" s="195">
        <f ca="1">IF(A239&lt;$B$1,VLOOKUP(A239,[1]DI!$A$4:$B$15000,2,FALSE),0)</f>
        <v>1.9000000000000006E-2</v>
      </c>
      <c r="E239" s="196">
        <f t="shared" ca="1" si="80"/>
        <v>1.0000746899999999</v>
      </c>
      <c r="F239" s="196">
        <f ca="1">(TRUNC(PRODUCT($E$12:$E238),16))</f>
        <v>1.01363455592548</v>
      </c>
      <c r="G239" s="196">
        <f t="shared" si="81"/>
        <v>1</v>
      </c>
      <c r="H239" s="196">
        <f t="shared" ca="1" si="82"/>
        <v>1.0136345600000001</v>
      </c>
      <c r="I239" s="195">
        <f t="shared" si="73"/>
        <v>3.2500000000000001E-2</v>
      </c>
      <c r="J239" s="197">
        <f t="shared" si="74"/>
        <v>43955</v>
      </c>
      <c r="K239" s="198">
        <f t="shared" si="75"/>
        <v>159</v>
      </c>
      <c r="L239" s="199">
        <f t="shared" si="76"/>
        <v>159</v>
      </c>
      <c r="M239" s="200">
        <f t="shared" si="65"/>
        <v>1.0203847669999999</v>
      </c>
      <c r="N239" s="200">
        <f t="shared" ca="1" si="66"/>
        <v>1.0342972640000001</v>
      </c>
      <c r="O239" s="199">
        <f t="shared" si="77"/>
        <v>0</v>
      </c>
      <c r="P239" s="196">
        <f t="shared" ca="1" si="67"/>
        <v>171486.32</v>
      </c>
      <c r="Q239" s="201">
        <f t="shared" si="68"/>
        <v>0</v>
      </c>
      <c r="R239" s="196">
        <f t="shared" si="69"/>
        <v>0</v>
      </c>
      <c r="S239" s="202" t="str">
        <f t="shared" si="78"/>
        <v>A+J=</v>
      </c>
      <c r="T239" s="197">
        <f t="shared" si="79"/>
        <v>44301</v>
      </c>
      <c r="U239" s="3"/>
      <c r="V239" s="54">
        <v>46115</v>
      </c>
      <c r="W239" s="54" t="s">
        <v>86</v>
      </c>
      <c r="X239" s="25"/>
      <c r="Y239" s="1"/>
      <c r="Z239" s="45"/>
      <c r="AA239" s="53"/>
      <c r="AB239" s="53"/>
      <c r="AC239" s="53"/>
      <c r="AD239" s="3"/>
      <c r="AE239" s="12"/>
      <c r="AF239" s="3"/>
      <c r="AG239" s="2"/>
      <c r="AH239" s="2"/>
      <c r="AI239" s="2"/>
      <c r="AJ239" s="2"/>
      <c r="AK239" s="2"/>
      <c r="AL239" s="51"/>
      <c r="AM239" s="51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</row>
    <row r="240" spans="1:121" ht="12.75" x14ac:dyDescent="0.2">
      <c r="A240" s="194">
        <f t="shared" si="70"/>
        <v>44183</v>
      </c>
      <c r="B240" s="18">
        <f t="shared" ca="1" si="71"/>
        <v>5172528.9749999996</v>
      </c>
      <c r="C240" s="196">
        <f t="shared" si="72"/>
        <v>5000000</v>
      </c>
      <c r="D240" s="195">
        <f ca="1">IF(A240&lt;$B$1,VLOOKUP(A240,[1]DI!$A$4:$B$15000,2,FALSE),0)</f>
        <v>1.9000000000000006E-2</v>
      </c>
      <c r="E240" s="196">
        <f t="shared" ca="1" si="80"/>
        <v>1.0000746899999999</v>
      </c>
      <c r="F240" s="196">
        <f ca="1">(TRUNC(PRODUCT($E$12:$E239),16))</f>
        <v>1.0137102642904601</v>
      </c>
      <c r="G240" s="196">
        <f t="shared" si="81"/>
        <v>1</v>
      </c>
      <c r="H240" s="196">
        <f t="shared" ca="1" si="82"/>
        <v>1.0137102600000001</v>
      </c>
      <c r="I240" s="195">
        <f t="shared" si="73"/>
        <v>3.2500000000000001E-2</v>
      </c>
      <c r="J240" s="197">
        <f t="shared" si="74"/>
        <v>43955</v>
      </c>
      <c r="K240" s="198">
        <f t="shared" si="75"/>
        <v>160</v>
      </c>
      <c r="L240" s="199">
        <f t="shared" si="76"/>
        <v>160</v>
      </c>
      <c r="M240" s="200">
        <f t="shared" si="65"/>
        <v>1.0205142789999999</v>
      </c>
      <c r="N240" s="200">
        <f t="shared" ca="1" si="66"/>
        <v>1.0345057950000001</v>
      </c>
      <c r="O240" s="199">
        <f t="shared" si="77"/>
        <v>0</v>
      </c>
      <c r="P240" s="196">
        <f t="shared" ca="1" si="67"/>
        <v>172528.97500000001</v>
      </c>
      <c r="Q240" s="201">
        <f t="shared" si="68"/>
        <v>0</v>
      </c>
      <c r="R240" s="196">
        <f t="shared" si="69"/>
        <v>0</v>
      </c>
      <c r="S240" s="202" t="str">
        <f t="shared" si="78"/>
        <v>A+J=</v>
      </c>
      <c r="T240" s="197">
        <f t="shared" si="79"/>
        <v>44301</v>
      </c>
      <c r="U240" s="3"/>
      <c r="V240" s="54">
        <v>46133</v>
      </c>
      <c r="W240" s="54" t="s">
        <v>77</v>
      </c>
      <c r="X240" s="25"/>
      <c r="Y240" s="1"/>
      <c r="Z240" s="45"/>
      <c r="AA240" s="53"/>
      <c r="AB240" s="53"/>
      <c r="AC240" s="53"/>
      <c r="AD240" s="3"/>
      <c r="AE240" s="12"/>
      <c r="AF240" s="3"/>
      <c r="AG240" s="2"/>
      <c r="AH240" s="2"/>
      <c r="AI240" s="2"/>
      <c r="AJ240" s="2"/>
      <c r="AK240" s="2"/>
      <c r="AL240" s="51"/>
      <c r="AM240" s="51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</row>
    <row r="241" spans="1:121" ht="12.75" x14ac:dyDescent="0.2">
      <c r="A241" s="194">
        <f t="shared" si="70"/>
        <v>44184</v>
      </c>
      <c r="B241" s="18">
        <f t="shared" ca="1" si="71"/>
        <v>5173571.915</v>
      </c>
      <c r="C241" s="196">
        <f t="shared" si="72"/>
        <v>5000000</v>
      </c>
      <c r="D241" s="195">
        <f ca="1">IF(A241&lt;$B$1,VLOOKUP(A241,[1]DI!$A$4:$B$15000,2,FALSE),0)</f>
        <v>0</v>
      </c>
      <c r="E241" s="196">
        <f t="shared" ca="1" si="80"/>
        <v>1</v>
      </c>
      <c r="F241" s="196">
        <f ca="1">(TRUNC(PRODUCT($E$12:$E240),16))</f>
        <v>1.0137859783101</v>
      </c>
      <c r="G241" s="196">
        <f t="shared" si="81"/>
        <v>1</v>
      </c>
      <c r="H241" s="196">
        <f t="shared" ca="1" si="82"/>
        <v>1.01378598</v>
      </c>
      <c r="I241" s="195">
        <f t="shared" si="73"/>
        <v>3.2500000000000001E-2</v>
      </c>
      <c r="J241" s="197">
        <f t="shared" si="74"/>
        <v>43955</v>
      </c>
      <c r="K241" s="198">
        <f t="shared" si="75"/>
        <v>160</v>
      </c>
      <c r="L241" s="199">
        <f t="shared" si="76"/>
        <v>161</v>
      </c>
      <c r="M241" s="200">
        <f t="shared" si="65"/>
        <v>1.020643808</v>
      </c>
      <c r="N241" s="200">
        <f t="shared" ca="1" si="66"/>
        <v>1.0347143830000001</v>
      </c>
      <c r="O241" s="199">
        <f t="shared" si="77"/>
        <v>0</v>
      </c>
      <c r="P241" s="196">
        <f t="shared" ca="1" si="67"/>
        <v>173571.91500000001</v>
      </c>
      <c r="Q241" s="201">
        <f t="shared" si="68"/>
        <v>0</v>
      </c>
      <c r="R241" s="196">
        <f t="shared" si="69"/>
        <v>0</v>
      </c>
      <c r="S241" s="202" t="str">
        <f t="shared" si="78"/>
        <v>A+J=</v>
      </c>
      <c r="T241" s="197">
        <f t="shared" si="79"/>
        <v>44301</v>
      </c>
      <c r="U241" s="3"/>
      <c r="V241" s="54">
        <v>46143</v>
      </c>
      <c r="W241" s="54" t="s">
        <v>88</v>
      </c>
      <c r="X241" s="25"/>
      <c r="Y241" s="1"/>
      <c r="Z241" s="45"/>
      <c r="AA241" s="53"/>
      <c r="AB241" s="53"/>
      <c r="AC241" s="53"/>
      <c r="AD241" s="3"/>
      <c r="AE241" s="12"/>
      <c r="AF241" s="3"/>
      <c r="AG241" s="2"/>
      <c r="AH241" s="2"/>
      <c r="AI241" s="2"/>
      <c r="AJ241" s="2"/>
      <c r="AK241" s="2"/>
      <c r="AL241" s="51"/>
      <c r="AM241" s="51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</row>
    <row r="242" spans="1:121" ht="12.75" x14ac:dyDescent="0.2">
      <c r="A242" s="194">
        <f t="shared" si="70"/>
        <v>44185</v>
      </c>
      <c r="B242" s="18">
        <f t="shared" ca="1" si="71"/>
        <v>5173571.915</v>
      </c>
      <c r="C242" s="196">
        <f t="shared" si="72"/>
        <v>5000000</v>
      </c>
      <c r="D242" s="195">
        <f ca="1">IF(A242&lt;$B$1,VLOOKUP(A242,[1]DI!$A$4:$B$15000,2,FALSE),0)</f>
        <v>0</v>
      </c>
      <c r="E242" s="196">
        <f t="shared" ca="1" si="80"/>
        <v>1</v>
      </c>
      <c r="F242" s="196">
        <f ca="1">(TRUNC(PRODUCT($E$12:$E241),16))</f>
        <v>1.0137859783101</v>
      </c>
      <c r="G242" s="196">
        <f t="shared" si="81"/>
        <v>1</v>
      </c>
      <c r="H242" s="196">
        <f t="shared" ca="1" si="82"/>
        <v>1.01378598</v>
      </c>
      <c r="I242" s="195">
        <f t="shared" si="73"/>
        <v>3.2500000000000001E-2</v>
      </c>
      <c r="J242" s="197">
        <f t="shared" si="74"/>
        <v>43955</v>
      </c>
      <c r="K242" s="198">
        <f t="shared" si="75"/>
        <v>160</v>
      </c>
      <c r="L242" s="199">
        <f t="shared" si="76"/>
        <v>161</v>
      </c>
      <c r="M242" s="200">
        <f t="shared" si="65"/>
        <v>1.020643808</v>
      </c>
      <c r="N242" s="200">
        <f t="shared" ca="1" si="66"/>
        <v>1.0347143830000001</v>
      </c>
      <c r="O242" s="199">
        <f t="shared" si="77"/>
        <v>0</v>
      </c>
      <c r="P242" s="196">
        <f t="shared" ca="1" si="67"/>
        <v>173571.91500000001</v>
      </c>
      <c r="Q242" s="201">
        <f t="shared" si="68"/>
        <v>0</v>
      </c>
      <c r="R242" s="196">
        <f t="shared" si="69"/>
        <v>0</v>
      </c>
      <c r="S242" s="202" t="str">
        <f t="shared" si="78"/>
        <v>A+J=</v>
      </c>
      <c r="T242" s="197">
        <f t="shared" si="79"/>
        <v>44301</v>
      </c>
      <c r="U242" s="3"/>
      <c r="V242" s="54">
        <v>46177</v>
      </c>
      <c r="W242" s="54" t="s">
        <v>87</v>
      </c>
      <c r="X242" s="25"/>
      <c r="Y242" s="1"/>
      <c r="Z242" s="45"/>
      <c r="AA242" s="53"/>
      <c r="AB242" s="53"/>
      <c r="AC242" s="53"/>
      <c r="AD242" s="3"/>
      <c r="AE242" s="12"/>
      <c r="AF242" s="3"/>
      <c r="AG242" s="2"/>
      <c r="AH242" s="2"/>
      <c r="AI242" s="2"/>
      <c r="AJ242" s="2"/>
      <c r="AK242" s="2"/>
      <c r="AL242" s="51"/>
      <c r="AM242" s="51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</row>
    <row r="243" spans="1:121" ht="12.75" x14ac:dyDescent="0.2">
      <c r="A243" s="194">
        <f t="shared" si="70"/>
        <v>44186</v>
      </c>
      <c r="B243" s="18">
        <f t="shared" ca="1" si="71"/>
        <v>5173571.915</v>
      </c>
      <c r="C243" s="196">
        <f t="shared" si="72"/>
        <v>5000000</v>
      </c>
      <c r="D243" s="195">
        <f ca="1">IF(A243&lt;$B$1,VLOOKUP(A243,[1]DI!$A$4:$B$15000,2,FALSE),0)</f>
        <v>1.9000000000000006E-2</v>
      </c>
      <c r="E243" s="196">
        <f t="shared" ca="1" si="80"/>
        <v>1.0000746899999999</v>
      </c>
      <c r="F243" s="196">
        <f ca="1">(TRUNC(PRODUCT($E$12:$E242),16))</f>
        <v>1.0137859783101</v>
      </c>
      <c r="G243" s="196">
        <f t="shared" si="81"/>
        <v>1</v>
      </c>
      <c r="H243" s="196">
        <f t="shared" ca="1" si="82"/>
        <v>1.01378598</v>
      </c>
      <c r="I243" s="195">
        <f t="shared" si="73"/>
        <v>3.2500000000000001E-2</v>
      </c>
      <c r="J243" s="197">
        <f t="shared" si="74"/>
        <v>43955</v>
      </c>
      <c r="K243" s="198">
        <f t="shared" si="75"/>
        <v>161</v>
      </c>
      <c r="L243" s="199">
        <f t="shared" si="76"/>
        <v>161</v>
      </c>
      <c r="M243" s="200">
        <f t="shared" si="65"/>
        <v>1.020643808</v>
      </c>
      <c r="N243" s="200">
        <f t="shared" ca="1" si="66"/>
        <v>1.0347143830000001</v>
      </c>
      <c r="O243" s="199">
        <f t="shared" si="77"/>
        <v>0</v>
      </c>
      <c r="P243" s="196">
        <f t="shared" ca="1" si="67"/>
        <v>173571.91500000001</v>
      </c>
      <c r="Q243" s="201">
        <f t="shared" si="68"/>
        <v>0</v>
      </c>
      <c r="R243" s="196">
        <f t="shared" si="69"/>
        <v>0</v>
      </c>
      <c r="S243" s="202" t="str">
        <f t="shared" si="78"/>
        <v>A+J=</v>
      </c>
      <c r="T243" s="197">
        <f t="shared" si="79"/>
        <v>44301</v>
      </c>
      <c r="U243" s="3"/>
      <c r="V243" s="54">
        <v>46272</v>
      </c>
      <c r="W243" s="54" t="s">
        <v>89</v>
      </c>
      <c r="X243" s="25"/>
      <c r="Y243" s="1"/>
      <c r="Z243" s="45"/>
      <c r="AA243" s="53"/>
      <c r="AB243" s="53"/>
      <c r="AC243" s="53"/>
      <c r="AD243" s="3"/>
      <c r="AE243" s="12"/>
      <c r="AF243" s="3"/>
      <c r="AG243" s="2"/>
      <c r="AH243" s="2"/>
      <c r="AI243" s="2"/>
      <c r="AJ243" s="2"/>
      <c r="AK243" s="2"/>
      <c r="AL243" s="51"/>
      <c r="AM243" s="51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</row>
    <row r="244" spans="1:121" ht="12.75" x14ac:dyDescent="0.2">
      <c r="A244" s="194">
        <f t="shared" si="70"/>
        <v>44187</v>
      </c>
      <c r="B244" s="18">
        <f t="shared" ca="1" si="71"/>
        <v>5174615.0350000001</v>
      </c>
      <c r="C244" s="196">
        <f t="shared" si="72"/>
        <v>5000000</v>
      </c>
      <c r="D244" s="195">
        <f ca="1">IF(A244&lt;$B$1,VLOOKUP(A244,[1]DI!$A$4:$B$15000,2,FALSE),0)</f>
        <v>1.9000000000000006E-2</v>
      </c>
      <c r="E244" s="196">
        <f t="shared" ca="1" si="80"/>
        <v>1.0000746899999999</v>
      </c>
      <c r="F244" s="196">
        <f ca="1">(TRUNC(PRODUCT($E$12:$E243),16))</f>
        <v>1.0138616979848201</v>
      </c>
      <c r="G244" s="196">
        <f t="shared" si="81"/>
        <v>1</v>
      </c>
      <c r="H244" s="196">
        <f t="shared" ca="1" si="82"/>
        <v>1.0138617000000001</v>
      </c>
      <c r="I244" s="195">
        <f t="shared" si="73"/>
        <v>3.2500000000000001E-2</v>
      </c>
      <c r="J244" s="197">
        <f t="shared" si="74"/>
        <v>43955</v>
      </c>
      <c r="K244" s="198">
        <f t="shared" si="75"/>
        <v>162</v>
      </c>
      <c r="L244" s="199">
        <f t="shared" si="76"/>
        <v>162</v>
      </c>
      <c r="M244" s="200">
        <f t="shared" si="65"/>
        <v>1.020773353</v>
      </c>
      <c r="N244" s="200">
        <f t="shared" ca="1" si="66"/>
        <v>1.034923007</v>
      </c>
      <c r="O244" s="199">
        <f t="shared" si="77"/>
        <v>0</v>
      </c>
      <c r="P244" s="196">
        <f t="shared" ca="1" si="67"/>
        <v>174615.035</v>
      </c>
      <c r="Q244" s="201">
        <f t="shared" si="68"/>
        <v>0</v>
      </c>
      <c r="R244" s="196">
        <f t="shared" si="69"/>
        <v>0</v>
      </c>
      <c r="S244" s="202" t="str">
        <f t="shared" si="78"/>
        <v>A+J=</v>
      </c>
      <c r="T244" s="197">
        <f t="shared" si="79"/>
        <v>44301</v>
      </c>
      <c r="U244" s="3"/>
      <c r="V244" s="54">
        <v>46307</v>
      </c>
      <c r="W244" s="55" t="s">
        <v>78</v>
      </c>
      <c r="X244" s="25"/>
      <c r="Y244" s="1"/>
      <c r="Z244" s="45"/>
      <c r="AA244" s="53"/>
      <c r="AB244" s="53"/>
      <c r="AC244" s="53"/>
      <c r="AD244" s="3"/>
      <c r="AE244" s="12"/>
      <c r="AF244" s="3"/>
      <c r="AG244" s="2"/>
      <c r="AH244" s="2"/>
      <c r="AI244" s="2"/>
      <c r="AJ244" s="2"/>
      <c r="AK244" s="2"/>
      <c r="AL244" s="51"/>
      <c r="AM244" s="51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</row>
    <row r="245" spans="1:121" ht="12.75" x14ac:dyDescent="0.2">
      <c r="A245" s="194">
        <f t="shared" si="70"/>
        <v>44188</v>
      </c>
      <c r="B245" s="18">
        <f t="shared" ca="1" si="71"/>
        <v>5175658.34</v>
      </c>
      <c r="C245" s="196">
        <f t="shared" si="72"/>
        <v>5000000</v>
      </c>
      <c r="D245" s="195">
        <f ca="1">IF(A245&lt;$B$1,VLOOKUP(A245,[1]DI!$A$4:$B$15000,2,FALSE),0)</f>
        <v>1.9000000000000006E-2</v>
      </c>
      <c r="E245" s="196">
        <f t="shared" ca="1" si="80"/>
        <v>1.0000746899999999</v>
      </c>
      <c r="F245" s="196">
        <f ca="1">(TRUNC(PRODUCT($E$12:$E244),16))</f>
        <v>1.01393742331504</v>
      </c>
      <c r="G245" s="196">
        <f t="shared" si="81"/>
        <v>1</v>
      </c>
      <c r="H245" s="196">
        <f t="shared" ca="1" si="82"/>
        <v>1.01393742</v>
      </c>
      <c r="I245" s="195">
        <f t="shared" si="73"/>
        <v>3.2500000000000001E-2</v>
      </c>
      <c r="J245" s="197">
        <f t="shared" si="74"/>
        <v>43955</v>
      </c>
      <c r="K245" s="198">
        <f t="shared" si="75"/>
        <v>163</v>
      </c>
      <c r="L245" s="199">
        <f t="shared" si="76"/>
        <v>163</v>
      </c>
      <c r="M245" s="200">
        <f t="shared" si="65"/>
        <v>1.020902915</v>
      </c>
      <c r="N245" s="200">
        <f t="shared" ca="1" si="66"/>
        <v>1.035131668</v>
      </c>
      <c r="O245" s="199">
        <f t="shared" si="77"/>
        <v>0</v>
      </c>
      <c r="P245" s="196">
        <f t="shared" ca="1" si="67"/>
        <v>175658.34</v>
      </c>
      <c r="Q245" s="201">
        <f t="shared" si="68"/>
        <v>0</v>
      </c>
      <c r="R245" s="196">
        <f t="shared" si="69"/>
        <v>0</v>
      </c>
      <c r="S245" s="202" t="str">
        <f t="shared" si="78"/>
        <v>A+J=</v>
      </c>
      <c r="T245" s="197">
        <f t="shared" si="79"/>
        <v>44301</v>
      </c>
      <c r="U245" s="3"/>
      <c r="V245" s="54">
        <v>46328</v>
      </c>
      <c r="W245" s="54" t="s">
        <v>82</v>
      </c>
      <c r="X245" s="25"/>
      <c r="Y245" s="1"/>
      <c r="Z245" s="45"/>
      <c r="AA245" s="53"/>
      <c r="AB245" s="53"/>
      <c r="AC245" s="53"/>
      <c r="AD245" s="3"/>
      <c r="AE245" s="12"/>
      <c r="AF245" s="3"/>
      <c r="AG245" s="2"/>
      <c r="AH245" s="2"/>
      <c r="AI245" s="2"/>
      <c r="AJ245" s="2"/>
      <c r="AK245" s="2"/>
      <c r="AL245" s="51"/>
      <c r="AM245" s="51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</row>
    <row r="246" spans="1:121" ht="12.75" x14ac:dyDescent="0.2">
      <c r="A246" s="194">
        <f t="shared" si="70"/>
        <v>44189</v>
      </c>
      <c r="B246" s="18">
        <f t="shared" ca="1" si="71"/>
        <v>5176701.87</v>
      </c>
      <c r="C246" s="196">
        <f t="shared" si="72"/>
        <v>5000000</v>
      </c>
      <c r="D246" s="195">
        <f ca="1">IF(A246&lt;$B$1,VLOOKUP(A246,[1]DI!$A$4:$B$15000,2,FALSE),0)</f>
        <v>1.9000000000000006E-2</v>
      </c>
      <c r="E246" s="196">
        <f t="shared" ca="1" si="80"/>
        <v>1.0000746899999999</v>
      </c>
      <c r="F246" s="196">
        <f ca="1">(TRUNC(PRODUCT($E$12:$E245),16))</f>
        <v>1.0140131543011901</v>
      </c>
      <c r="G246" s="196">
        <f t="shared" si="81"/>
        <v>1</v>
      </c>
      <c r="H246" s="196">
        <f t="shared" ca="1" si="82"/>
        <v>1.01401315</v>
      </c>
      <c r="I246" s="195">
        <f t="shared" si="73"/>
        <v>3.2500000000000001E-2</v>
      </c>
      <c r="J246" s="197">
        <f t="shared" si="74"/>
        <v>43955</v>
      </c>
      <c r="K246" s="198">
        <f t="shared" si="75"/>
        <v>164</v>
      </c>
      <c r="L246" s="199">
        <f t="shared" si="76"/>
        <v>164</v>
      </c>
      <c r="M246" s="200">
        <f t="shared" si="65"/>
        <v>1.0210324930000001</v>
      </c>
      <c r="N246" s="200">
        <f t="shared" ca="1" si="66"/>
        <v>1.035340374</v>
      </c>
      <c r="O246" s="199">
        <f t="shared" si="77"/>
        <v>0</v>
      </c>
      <c r="P246" s="196">
        <f t="shared" ca="1" si="67"/>
        <v>176701.87</v>
      </c>
      <c r="Q246" s="201">
        <f t="shared" si="68"/>
        <v>0</v>
      </c>
      <c r="R246" s="196">
        <f t="shared" si="69"/>
        <v>0</v>
      </c>
      <c r="S246" s="202" t="str">
        <f t="shared" si="78"/>
        <v>A+J=</v>
      </c>
      <c r="T246" s="197">
        <f t="shared" si="79"/>
        <v>44301</v>
      </c>
      <c r="U246" s="3"/>
      <c r="V246" s="54">
        <v>46381</v>
      </c>
      <c r="W246" s="54" t="s">
        <v>84</v>
      </c>
      <c r="X246" s="25"/>
      <c r="Y246" s="1"/>
      <c r="Z246" s="45"/>
      <c r="AA246" s="53"/>
      <c r="AB246" s="53"/>
      <c r="AC246" s="53"/>
      <c r="AD246" s="3"/>
      <c r="AE246" s="12"/>
      <c r="AF246" s="3"/>
      <c r="AG246" s="2"/>
      <c r="AH246" s="2"/>
      <c r="AI246" s="2"/>
      <c r="AJ246" s="2"/>
      <c r="AK246" s="2"/>
      <c r="AL246" s="51"/>
      <c r="AM246" s="51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</row>
    <row r="247" spans="1:121" ht="12.75" x14ac:dyDescent="0.2">
      <c r="A247" s="194">
        <f t="shared" si="70"/>
        <v>44190</v>
      </c>
      <c r="B247" s="18">
        <f t="shared" ca="1" si="71"/>
        <v>5177745.6349999998</v>
      </c>
      <c r="C247" s="196">
        <f t="shared" si="72"/>
        <v>5000000</v>
      </c>
      <c r="D247" s="195">
        <f ca="1">IF(A247&lt;$B$1,VLOOKUP(A247,[1]DI!$A$4:$B$15000,2,FALSE),0)</f>
        <v>0</v>
      </c>
      <c r="E247" s="196">
        <f t="shared" ca="1" si="80"/>
        <v>1</v>
      </c>
      <c r="F247" s="196">
        <f ca="1">(TRUNC(PRODUCT($E$12:$E246),16))</f>
        <v>1.01408889094368</v>
      </c>
      <c r="G247" s="196">
        <f t="shared" si="81"/>
        <v>1</v>
      </c>
      <c r="H247" s="196">
        <f t="shared" ca="1" si="82"/>
        <v>1.01408889</v>
      </c>
      <c r="I247" s="195">
        <f t="shared" si="73"/>
        <v>3.2500000000000001E-2</v>
      </c>
      <c r="J247" s="197">
        <f t="shared" si="74"/>
        <v>43955</v>
      </c>
      <c r="K247" s="198">
        <f t="shared" si="75"/>
        <v>164</v>
      </c>
      <c r="L247" s="199">
        <f t="shared" si="76"/>
        <v>165</v>
      </c>
      <c r="M247" s="200">
        <f t="shared" si="65"/>
        <v>1.021162087</v>
      </c>
      <c r="N247" s="200">
        <f t="shared" ca="1" si="66"/>
        <v>1.0355491269999999</v>
      </c>
      <c r="O247" s="199">
        <f t="shared" si="77"/>
        <v>0</v>
      </c>
      <c r="P247" s="196">
        <f t="shared" ca="1" si="67"/>
        <v>177745.63500000001</v>
      </c>
      <c r="Q247" s="201">
        <f t="shared" si="68"/>
        <v>0</v>
      </c>
      <c r="R247" s="196">
        <f t="shared" si="69"/>
        <v>0</v>
      </c>
      <c r="S247" s="202" t="str">
        <f t="shared" si="78"/>
        <v>A+J=</v>
      </c>
      <c r="T247" s="197">
        <f t="shared" si="79"/>
        <v>44301</v>
      </c>
      <c r="U247" s="3"/>
      <c r="V247" s="54">
        <v>46388</v>
      </c>
      <c r="W247" s="54" t="s">
        <v>85</v>
      </c>
      <c r="X247" s="25"/>
      <c r="Y247" s="1"/>
      <c r="Z247" s="45"/>
      <c r="AA247" s="53"/>
      <c r="AB247" s="53"/>
      <c r="AC247" s="53"/>
      <c r="AD247" s="3"/>
      <c r="AE247" s="12"/>
      <c r="AF247" s="3"/>
      <c r="AG247" s="2"/>
      <c r="AH247" s="2"/>
      <c r="AI247" s="2"/>
      <c r="AJ247" s="2"/>
      <c r="AK247" s="2"/>
      <c r="AL247" s="51"/>
      <c r="AM247" s="51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</row>
    <row r="248" spans="1:121" ht="12.75" x14ac:dyDescent="0.2">
      <c r="A248" s="194">
        <f t="shared" si="70"/>
        <v>44191</v>
      </c>
      <c r="B248" s="18">
        <f t="shared" ca="1" si="71"/>
        <v>5177745.6349999998</v>
      </c>
      <c r="C248" s="196">
        <f t="shared" si="72"/>
        <v>5000000</v>
      </c>
      <c r="D248" s="195">
        <f ca="1">IF(A248&lt;$B$1,VLOOKUP(A248,[1]DI!$A$4:$B$15000,2,FALSE),0)</f>
        <v>0</v>
      </c>
      <c r="E248" s="196">
        <f t="shared" ca="1" si="80"/>
        <v>1</v>
      </c>
      <c r="F248" s="196">
        <f ca="1">(TRUNC(PRODUCT($E$12:$E247),16))</f>
        <v>1.01408889094368</v>
      </c>
      <c r="G248" s="196">
        <f t="shared" si="81"/>
        <v>1</v>
      </c>
      <c r="H248" s="196">
        <f t="shared" ca="1" si="82"/>
        <v>1.01408889</v>
      </c>
      <c r="I248" s="195">
        <f t="shared" si="73"/>
        <v>3.2500000000000001E-2</v>
      </c>
      <c r="J248" s="197">
        <f t="shared" si="74"/>
        <v>43955</v>
      </c>
      <c r="K248" s="198">
        <f t="shared" si="75"/>
        <v>164</v>
      </c>
      <c r="L248" s="199">
        <f t="shared" si="76"/>
        <v>165</v>
      </c>
      <c r="M248" s="200">
        <f t="shared" si="65"/>
        <v>1.021162087</v>
      </c>
      <c r="N248" s="200">
        <f t="shared" ca="1" si="66"/>
        <v>1.0355491269999999</v>
      </c>
      <c r="O248" s="199">
        <f t="shared" si="77"/>
        <v>0</v>
      </c>
      <c r="P248" s="196">
        <f t="shared" ca="1" si="67"/>
        <v>177745.63500000001</v>
      </c>
      <c r="Q248" s="201">
        <f t="shared" si="68"/>
        <v>0</v>
      </c>
      <c r="R248" s="196">
        <f t="shared" si="69"/>
        <v>0</v>
      </c>
      <c r="S248" s="202" t="str">
        <f t="shared" si="78"/>
        <v>A+J=</v>
      </c>
      <c r="T248" s="197">
        <f t="shared" si="79"/>
        <v>44301</v>
      </c>
      <c r="U248" s="3"/>
      <c r="V248" s="54">
        <v>46426</v>
      </c>
      <c r="W248" s="54" t="s">
        <v>76</v>
      </c>
      <c r="X248" s="25"/>
      <c r="Y248" s="1"/>
      <c r="Z248" s="45"/>
      <c r="AA248" s="53"/>
      <c r="AB248" s="53"/>
      <c r="AC248" s="53"/>
      <c r="AD248" s="3"/>
      <c r="AE248" s="12"/>
      <c r="AF248" s="3"/>
      <c r="AG248" s="2"/>
      <c r="AH248" s="2"/>
      <c r="AI248" s="2"/>
      <c r="AJ248" s="2"/>
      <c r="AK248" s="2"/>
      <c r="AL248" s="51"/>
      <c r="AM248" s="51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</row>
    <row r="249" spans="1:121" ht="12.75" x14ac:dyDescent="0.2">
      <c r="A249" s="194">
        <f t="shared" si="70"/>
        <v>44192</v>
      </c>
      <c r="B249" s="18">
        <f t="shared" ca="1" si="71"/>
        <v>5177745.6349999998</v>
      </c>
      <c r="C249" s="196">
        <f t="shared" si="72"/>
        <v>5000000</v>
      </c>
      <c r="D249" s="195">
        <f ca="1">IF(A249&lt;$B$1,VLOOKUP(A249,[1]DI!$A$4:$B$15000,2,FALSE),0)</f>
        <v>0</v>
      </c>
      <c r="E249" s="196">
        <f t="shared" ca="1" si="80"/>
        <v>1</v>
      </c>
      <c r="F249" s="196">
        <f ca="1">(TRUNC(PRODUCT($E$12:$E248),16))</f>
        <v>1.01408889094368</v>
      </c>
      <c r="G249" s="196">
        <f t="shared" si="81"/>
        <v>1</v>
      </c>
      <c r="H249" s="196">
        <f t="shared" ca="1" si="82"/>
        <v>1.01408889</v>
      </c>
      <c r="I249" s="195">
        <f t="shared" si="73"/>
        <v>3.2500000000000001E-2</v>
      </c>
      <c r="J249" s="197">
        <f t="shared" si="74"/>
        <v>43955</v>
      </c>
      <c r="K249" s="198">
        <f t="shared" si="75"/>
        <v>164</v>
      </c>
      <c r="L249" s="199">
        <f t="shared" si="76"/>
        <v>165</v>
      </c>
      <c r="M249" s="200">
        <f t="shared" si="65"/>
        <v>1.021162087</v>
      </c>
      <c r="N249" s="200">
        <f t="shared" ca="1" si="66"/>
        <v>1.0355491269999999</v>
      </c>
      <c r="O249" s="199">
        <f t="shared" si="77"/>
        <v>0</v>
      </c>
      <c r="P249" s="196">
        <f t="shared" ca="1" si="67"/>
        <v>177745.63500000001</v>
      </c>
      <c r="Q249" s="201">
        <f t="shared" si="68"/>
        <v>0</v>
      </c>
      <c r="R249" s="196">
        <f t="shared" si="69"/>
        <v>0</v>
      </c>
      <c r="S249" s="202" t="str">
        <f t="shared" si="78"/>
        <v>A+J=</v>
      </c>
      <c r="T249" s="197">
        <f t="shared" si="79"/>
        <v>44301</v>
      </c>
      <c r="U249" s="3"/>
      <c r="V249" s="54">
        <v>46427</v>
      </c>
      <c r="W249" s="54" t="s">
        <v>76</v>
      </c>
      <c r="X249" s="25"/>
      <c r="Y249" s="1"/>
      <c r="Z249" s="45"/>
      <c r="AA249" s="53"/>
      <c r="AB249" s="53"/>
      <c r="AC249" s="53"/>
      <c r="AD249" s="3"/>
      <c r="AE249" s="12"/>
      <c r="AF249" s="3"/>
      <c r="AG249" s="2"/>
      <c r="AH249" s="2"/>
      <c r="AI249" s="2"/>
      <c r="AJ249" s="2"/>
      <c r="AK249" s="2"/>
      <c r="AL249" s="51"/>
      <c r="AM249" s="51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</row>
    <row r="250" spans="1:121" ht="12.75" x14ac:dyDescent="0.2">
      <c r="A250" s="194">
        <f t="shared" si="70"/>
        <v>44193</v>
      </c>
      <c r="B250" s="18">
        <f t="shared" ca="1" si="71"/>
        <v>5177745.6349999998</v>
      </c>
      <c r="C250" s="196">
        <f t="shared" si="72"/>
        <v>5000000</v>
      </c>
      <c r="D250" s="195">
        <f ca="1">IF(A250&lt;$B$1,VLOOKUP(A250,[1]DI!$A$4:$B$15000,2,FALSE),0)</f>
        <v>1.9000000000000006E-2</v>
      </c>
      <c r="E250" s="196">
        <f t="shared" ca="1" si="80"/>
        <v>1.0000746899999999</v>
      </c>
      <c r="F250" s="196">
        <f ca="1">(TRUNC(PRODUCT($E$12:$E249),16))</f>
        <v>1.01408889094368</v>
      </c>
      <c r="G250" s="196">
        <f t="shared" si="81"/>
        <v>1</v>
      </c>
      <c r="H250" s="196">
        <f t="shared" ca="1" si="82"/>
        <v>1.01408889</v>
      </c>
      <c r="I250" s="195">
        <f t="shared" si="73"/>
        <v>3.2500000000000001E-2</v>
      </c>
      <c r="J250" s="197">
        <f t="shared" si="74"/>
        <v>43955</v>
      </c>
      <c r="K250" s="198">
        <f t="shared" si="75"/>
        <v>165</v>
      </c>
      <c r="L250" s="199">
        <f t="shared" si="76"/>
        <v>165</v>
      </c>
      <c r="M250" s="200">
        <f t="shared" si="65"/>
        <v>1.021162087</v>
      </c>
      <c r="N250" s="200">
        <f t="shared" ca="1" si="66"/>
        <v>1.0355491269999999</v>
      </c>
      <c r="O250" s="199">
        <f t="shared" si="77"/>
        <v>0</v>
      </c>
      <c r="P250" s="196">
        <f t="shared" ca="1" si="67"/>
        <v>177745.63500000001</v>
      </c>
      <c r="Q250" s="201">
        <f t="shared" si="68"/>
        <v>0</v>
      </c>
      <c r="R250" s="196">
        <f t="shared" si="69"/>
        <v>0</v>
      </c>
      <c r="S250" s="202" t="str">
        <f t="shared" si="78"/>
        <v>A+J=</v>
      </c>
      <c r="T250" s="197">
        <f t="shared" si="79"/>
        <v>44301</v>
      </c>
      <c r="U250" s="3"/>
      <c r="V250" s="54">
        <v>46472</v>
      </c>
      <c r="W250" s="54" t="s">
        <v>86</v>
      </c>
      <c r="X250" s="25"/>
      <c r="Y250" s="1"/>
      <c r="Z250" s="45"/>
      <c r="AA250" s="53"/>
      <c r="AB250" s="53"/>
      <c r="AC250" s="53"/>
      <c r="AD250" s="3"/>
      <c r="AE250" s="12"/>
      <c r="AF250" s="3"/>
      <c r="AG250" s="2"/>
      <c r="AH250" s="2"/>
      <c r="AI250" s="2"/>
      <c r="AJ250" s="2"/>
      <c r="AK250" s="2"/>
      <c r="AL250" s="51"/>
      <c r="AM250" s="51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</row>
    <row r="251" spans="1:121" ht="12.75" x14ac:dyDescent="0.2">
      <c r="A251" s="194">
        <f t="shared" si="70"/>
        <v>44194</v>
      </c>
      <c r="B251" s="18">
        <f t="shared" ca="1" si="71"/>
        <v>5178789.585</v>
      </c>
      <c r="C251" s="196">
        <f t="shared" si="72"/>
        <v>5000000</v>
      </c>
      <c r="D251" s="195">
        <f ca="1">IF(A251&lt;$B$1,VLOOKUP(A251,[1]DI!$A$4:$B$15000,2,FALSE),0)</f>
        <v>1.9000000000000006E-2</v>
      </c>
      <c r="E251" s="196">
        <f t="shared" ca="1" si="80"/>
        <v>1.0000746899999999</v>
      </c>
      <c r="F251" s="196">
        <f ca="1">(TRUNC(PRODUCT($E$12:$E250),16))</f>
        <v>1.0141646332429499</v>
      </c>
      <c r="G251" s="196">
        <f t="shared" si="81"/>
        <v>1</v>
      </c>
      <c r="H251" s="196">
        <f t="shared" ca="1" si="82"/>
        <v>1.01416463</v>
      </c>
      <c r="I251" s="195">
        <f t="shared" si="73"/>
        <v>3.2500000000000001E-2</v>
      </c>
      <c r="J251" s="197">
        <f t="shared" si="74"/>
        <v>43955</v>
      </c>
      <c r="K251" s="198">
        <f t="shared" si="75"/>
        <v>166</v>
      </c>
      <c r="L251" s="199">
        <f t="shared" si="76"/>
        <v>166</v>
      </c>
      <c r="M251" s="200">
        <f t="shared" si="65"/>
        <v>1.021291698</v>
      </c>
      <c r="N251" s="200">
        <f t="shared" ca="1" si="66"/>
        <v>1.035757917</v>
      </c>
      <c r="O251" s="199">
        <f t="shared" si="77"/>
        <v>0</v>
      </c>
      <c r="P251" s="196">
        <f t="shared" ca="1" si="67"/>
        <v>178789.58499999999</v>
      </c>
      <c r="Q251" s="201">
        <f t="shared" si="68"/>
        <v>0</v>
      </c>
      <c r="R251" s="196">
        <f t="shared" si="69"/>
        <v>0</v>
      </c>
      <c r="S251" s="202" t="str">
        <f t="shared" si="78"/>
        <v>A+J=</v>
      </c>
      <c r="T251" s="197">
        <f t="shared" si="79"/>
        <v>44301</v>
      </c>
      <c r="U251" s="3"/>
      <c r="V251" s="54">
        <v>46498</v>
      </c>
      <c r="W251" s="54" t="s">
        <v>77</v>
      </c>
      <c r="X251" s="25"/>
      <c r="Y251" s="1"/>
      <c r="Z251" s="45"/>
      <c r="AA251" s="53"/>
      <c r="AB251" s="53"/>
      <c r="AC251" s="53"/>
      <c r="AD251" s="3"/>
      <c r="AE251" s="12"/>
      <c r="AF251" s="3"/>
      <c r="AG251" s="2"/>
      <c r="AH251" s="2"/>
      <c r="AI251" s="2"/>
      <c r="AJ251" s="2"/>
      <c r="AK251" s="2"/>
      <c r="AL251" s="51"/>
      <c r="AM251" s="51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</row>
    <row r="252" spans="1:121" ht="12.75" x14ac:dyDescent="0.2">
      <c r="A252" s="194">
        <f t="shared" si="70"/>
        <v>44195</v>
      </c>
      <c r="B252" s="18">
        <f t="shared" ca="1" si="71"/>
        <v>5179833.7699999996</v>
      </c>
      <c r="C252" s="196">
        <f t="shared" si="72"/>
        <v>5000000</v>
      </c>
      <c r="D252" s="195">
        <f ca="1">IF(A252&lt;$B$1,VLOOKUP(A252,[1]DI!$A$4:$B$15000,2,FALSE),0)</f>
        <v>1.9000000000000006E-2</v>
      </c>
      <c r="E252" s="196">
        <f t="shared" ca="1" si="80"/>
        <v>1.0000746899999999</v>
      </c>
      <c r="F252" s="196">
        <f ca="1">(TRUNC(PRODUCT($E$12:$E251),16))</f>
        <v>1.0142403811994001</v>
      </c>
      <c r="G252" s="196">
        <f t="shared" si="81"/>
        <v>1</v>
      </c>
      <c r="H252" s="196">
        <f t="shared" ca="1" si="82"/>
        <v>1.0142403799999999</v>
      </c>
      <c r="I252" s="195">
        <f t="shared" si="73"/>
        <v>3.2500000000000001E-2</v>
      </c>
      <c r="J252" s="197">
        <f t="shared" si="74"/>
        <v>43955</v>
      </c>
      <c r="K252" s="198">
        <f t="shared" si="75"/>
        <v>167</v>
      </c>
      <c r="L252" s="199">
        <f t="shared" si="76"/>
        <v>167</v>
      </c>
      <c r="M252" s="200">
        <f t="shared" si="65"/>
        <v>1.021421326</v>
      </c>
      <c r="N252" s="200">
        <f t="shared" ca="1" si="66"/>
        <v>1.0359667539999999</v>
      </c>
      <c r="O252" s="199">
        <f t="shared" si="77"/>
        <v>0</v>
      </c>
      <c r="P252" s="196">
        <f t="shared" ca="1" si="67"/>
        <v>179833.77</v>
      </c>
      <c r="Q252" s="201">
        <f t="shared" si="68"/>
        <v>0</v>
      </c>
      <c r="R252" s="196">
        <f t="shared" si="69"/>
        <v>0</v>
      </c>
      <c r="S252" s="202" t="str">
        <f t="shared" si="78"/>
        <v>A+J=</v>
      </c>
      <c r="T252" s="197">
        <f t="shared" si="79"/>
        <v>44301</v>
      </c>
      <c r="U252" s="3"/>
      <c r="V252" s="54">
        <v>46534</v>
      </c>
      <c r="W252" s="54" t="s">
        <v>87</v>
      </c>
      <c r="X252" s="25"/>
      <c r="Y252" s="1"/>
      <c r="Z252" s="45"/>
      <c r="AA252" s="53"/>
      <c r="AB252" s="53"/>
      <c r="AC252" s="53"/>
      <c r="AD252" s="3"/>
      <c r="AE252" s="12"/>
      <c r="AF252" s="3"/>
      <c r="AG252" s="2"/>
      <c r="AH252" s="2"/>
      <c r="AI252" s="2"/>
      <c r="AJ252" s="2"/>
      <c r="AK252" s="2"/>
      <c r="AL252" s="51"/>
      <c r="AM252" s="51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</row>
    <row r="253" spans="1:121" ht="12.75" x14ac:dyDescent="0.2">
      <c r="A253" s="194">
        <f t="shared" si="70"/>
        <v>44196</v>
      </c>
      <c r="B253" s="18">
        <f t="shared" ca="1" si="71"/>
        <v>5180878.125</v>
      </c>
      <c r="C253" s="196">
        <f t="shared" si="72"/>
        <v>5000000</v>
      </c>
      <c r="D253" s="195">
        <f ca="1">IF(A253&lt;$B$1,VLOOKUP(A253,[1]DI!$A$4:$B$15000,2,FALSE),0)</f>
        <v>1.9000000000000006E-2</v>
      </c>
      <c r="E253" s="196">
        <f t="shared" ca="1" si="80"/>
        <v>1.0000746899999999</v>
      </c>
      <c r="F253" s="196">
        <f ca="1">(TRUNC(PRODUCT($E$12:$E252),16))</f>
        <v>1.0143161348134799</v>
      </c>
      <c r="G253" s="196">
        <f t="shared" si="81"/>
        <v>1</v>
      </c>
      <c r="H253" s="196">
        <f t="shared" ca="1" si="82"/>
        <v>1.0143161300000001</v>
      </c>
      <c r="I253" s="195">
        <f t="shared" si="73"/>
        <v>3.2500000000000001E-2</v>
      </c>
      <c r="J253" s="197">
        <f t="shared" si="74"/>
        <v>43955</v>
      </c>
      <c r="K253" s="198">
        <f t="shared" si="75"/>
        <v>168</v>
      </c>
      <c r="L253" s="199">
        <f t="shared" si="76"/>
        <v>168</v>
      </c>
      <c r="M253" s="200">
        <f t="shared" si="65"/>
        <v>1.021550969</v>
      </c>
      <c r="N253" s="200">
        <f t="shared" ca="1" si="66"/>
        <v>1.036175625</v>
      </c>
      <c r="O253" s="199">
        <f t="shared" si="77"/>
        <v>0</v>
      </c>
      <c r="P253" s="196">
        <f t="shared" ca="1" si="67"/>
        <v>180878.125</v>
      </c>
      <c r="Q253" s="201">
        <f t="shared" si="68"/>
        <v>0</v>
      </c>
      <c r="R253" s="196">
        <f t="shared" si="69"/>
        <v>0</v>
      </c>
      <c r="S253" s="202" t="str">
        <f t="shared" si="78"/>
        <v>A+J=</v>
      </c>
      <c r="T253" s="197">
        <f t="shared" si="79"/>
        <v>44301</v>
      </c>
      <c r="U253" s="3"/>
      <c r="V253" s="54">
        <v>46637</v>
      </c>
      <c r="W253" s="54" t="s">
        <v>81</v>
      </c>
      <c r="X253" s="25"/>
      <c r="Y253" s="1"/>
      <c r="Z253" s="45"/>
      <c r="AA253" s="53"/>
      <c r="AB253" s="53"/>
      <c r="AC253" s="53"/>
      <c r="AD253" s="3"/>
      <c r="AE253" s="12"/>
      <c r="AF253" s="3"/>
      <c r="AG253" s="2"/>
      <c r="AH253" s="2"/>
      <c r="AI253" s="2"/>
      <c r="AJ253" s="2"/>
      <c r="AK253" s="2"/>
      <c r="AL253" s="51"/>
      <c r="AM253" s="51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</row>
    <row r="254" spans="1:121" ht="12.75" x14ac:dyDescent="0.2">
      <c r="A254" s="194">
        <f t="shared" si="70"/>
        <v>44197</v>
      </c>
      <c r="B254" s="18">
        <f t="shared" ca="1" si="71"/>
        <v>5181922.7249999996</v>
      </c>
      <c r="C254" s="196">
        <f t="shared" si="72"/>
        <v>5000000</v>
      </c>
      <c r="D254" s="195">
        <f ca="1">IF(A254&lt;$B$1,VLOOKUP(A254,[1]DI!$A$4:$B$15000,2,FALSE),0)</f>
        <v>0</v>
      </c>
      <c r="E254" s="196">
        <f t="shared" ca="1" si="80"/>
        <v>1</v>
      </c>
      <c r="F254" s="196">
        <f ca="1">(TRUNC(PRODUCT($E$12:$E253),16))</f>
        <v>1.0143918940855901</v>
      </c>
      <c r="G254" s="196">
        <f t="shared" si="81"/>
        <v>1</v>
      </c>
      <c r="H254" s="196">
        <f t="shared" ca="1" si="82"/>
        <v>1.01439189</v>
      </c>
      <c r="I254" s="195">
        <f t="shared" si="73"/>
        <v>3.2500000000000001E-2</v>
      </c>
      <c r="J254" s="197">
        <f t="shared" si="74"/>
        <v>43955</v>
      </c>
      <c r="K254" s="198">
        <f t="shared" si="75"/>
        <v>168</v>
      </c>
      <c r="L254" s="199">
        <f t="shared" si="76"/>
        <v>169</v>
      </c>
      <c r="M254" s="200">
        <f t="shared" si="65"/>
        <v>1.0216806300000001</v>
      </c>
      <c r="N254" s="200">
        <f t="shared" ca="1" si="66"/>
        <v>1.036384545</v>
      </c>
      <c r="O254" s="199">
        <f t="shared" si="77"/>
        <v>0</v>
      </c>
      <c r="P254" s="196">
        <f t="shared" ca="1" si="67"/>
        <v>181922.72500000001</v>
      </c>
      <c r="Q254" s="201">
        <f t="shared" si="68"/>
        <v>0</v>
      </c>
      <c r="R254" s="196">
        <f t="shared" si="69"/>
        <v>0</v>
      </c>
      <c r="S254" s="202" t="str">
        <f t="shared" si="78"/>
        <v>A+J=</v>
      </c>
      <c r="T254" s="197">
        <f t="shared" si="79"/>
        <v>44301</v>
      </c>
      <c r="U254" s="3"/>
      <c r="V254" s="54">
        <v>46672</v>
      </c>
      <c r="W254" s="55" t="s">
        <v>78</v>
      </c>
      <c r="X254" s="25"/>
      <c r="Y254" s="1"/>
      <c r="Z254" s="45"/>
      <c r="AA254" s="53"/>
      <c r="AB254" s="53"/>
      <c r="AC254" s="53"/>
      <c r="AD254" s="3"/>
      <c r="AE254" s="12"/>
      <c r="AF254" s="3"/>
      <c r="AG254" s="2"/>
      <c r="AH254" s="2"/>
      <c r="AI254" s="2"/>
      <c r="AJ254" s="2"/>
      <c r="AK254" s="2"/>
      <c r="AL254" s="51"/>
      <c r="AM254" s="51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</row>
    <row r="255" spans="1:121" ht="12.75" x14ac:dyDescent="0.2">
      <c r="A255" s="194">
        <f t="shared" si="70"/>
        <v>44198</v>
      </c>
      <c r="B255" s="18">
        <f t="shared" ca="1" si="71"/>
        <v>5181922.7249999996</v>
      </c>
      <c r="C255" s="196">
        <f t="shared" si="72"/>
        <v>5000000</v>
      </c>
      <c r="D255" s="195">
        <f ca="1">IF(A255&lt;$B$1,VLOOKUP(A255,[1]DI!$A$4:$B$15000,2,FALSE),0)</f>
        <v>0</v>
      </c>
      <c r="E255" s="196">
        <f t="shared" ca="1" si="80"/>
        <v>1</v>
      </c>
      <c r="F255" s="196">
        <f ca="1">(TRUNC(PRODUCT($E$12:$E254),16))</f>
        <v>1.0143918940855901</v>
      </c>
      <c r="G255" s="196">
        <f t="shared" si="81"/>
        <v>1</v>
      </c>
      <c r="H255" s="196">
        <f t="shared" ca="1" si="82"/>
        <v>1.01439189</v>
      </c>
      <c r="I255" s="195">
        <f t="shared" si="73"/>
        <v>3.2500000000000001E-2</v>
      </c>
      <c r="J255" s="197">
        <f t="shared" si="74"/>
        <v>43955</v>
      </c>
      <c r="K255" s="198">
        <f t="shared" si="75"/>
        <v>168</v>
      </c>
      <c r="L255" s="199">
        <f t="shared" si="76"/>
        <v>169</v>
      </c>
      <c r="M255" s="200">
        <f t="shared" si="65"/>
        <v>1.0216806300000001</v>
      </c>
      <c r="N255" s="200">
        <f t="shared" ca="1" si="66"/>
        <v>1.036384545</v>
      </c>
      <c r="O255" s="199">
        <f t="shared" si="77"/>
        <v>0</v>
      </c>
      <c r="P255" s="196">
        <f t="shared" ca="1" si="67"/>
        <v>181922.72500000001</v>
      </c>
      <c r="Q255" s="201">
        <f t="shared" si="68"/>
        <v>0</v>
      </c>
      <c r="R255" s="196">
        <f t="shared" si="69"/>
        <v>0</v>
      </c>
      <c r="S255" s="202" t="str">
        <f t="shared" si="78"/>
        <v>A+J=</v>
      </c>
      <c r="T255" s="197">
        <f t="shared" si="79"/>
        <v>44301</v>
      </c>
      <c r="U255" s="3"/>
      <c r="V255" s="54">
        <v>46693</v>
      </c>
      <c r="W255" s="54" t="s">
        <v>82</v>
      </c>
      <c r="X255" s="25"/>
      <c r="Y255" s="1"/>
      <c r="Z255" s="45"/>
      <c r="AA255" s="53"/>
      <c r="AB255" s="53"/>
      <c r="AC255" s="53"/>
      <c r="AD255" s="3"/>
      <c r="AE255" s="12"/>
      <c r="AF255" s="3"/>
      <c r="AG255" s="2"/>
      <c r="AH255" s="2"/>
      <c r="AI255" s="2"/>
      <c r="AJ255" s="2"/>
      <c r="AK255" s="2"/>
      <c r="AL255" s="51"/>
      <c r="AM255" s="51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</row>
    <row r="256" spans="1:121" ht="12.75" x14ac:dyDescent="0.2">
      <c r="A256" s="194">
        <f t="shared" si="70"/>
        <v>44199</v>
      </c>
      <c r="B256" s="18">
        <f t="shared" ca="1" si="71"/>
        <v>5181922.7249999996</v>
      </c>
      <c r="C256" s="196">
        <f t="shared" si="72"/>
        <v>5000000</v>
      </c>
      <c r="D256" s="195">
        <f ca="1">IF(A256&lt;$B$1,VLOOKUP(A256,[1]DI!$A$4:$B$15000,2,FALSE),0)</f>
        <v>0</v>
      </c>
      <c r="E256" s="196">
        <f t="shared" ca="1" si="80"/>
        <v>1</v>
      </c>
      <c r="F256" s="196">
        <f ca="1">(TRUNC(PRODUCT($E$12:$E255),16))</f>
        <v>1.0143918940855901</v>
      </c>
      <c r="G256" s="196">
        <f t="shared" si="81"/>
        <v>1</v>
      </c>
      <c r="H256" s="196">
        <f t="shared" ca="1" si="82"/>
        <v>1.01439189</v>
      </c>
      <c r="I256" s="195">
        <f t="shared" si="73"/>
        <v>3.2500000000000001E-2</v>
      </c>
      <c r="J256" s="197">
        <f t="shared" si="74"/>
        <v>43955</v>
      </c>
      <c r="K256" s="198">
        <f t="shared" si="75"/>
        <v>168</v>
      </c>
      <c r="L256" s="199">
        <f t="shared" si="76"/>
        <v>169</v>
      </c>
      <c r="M256" s="200">
        <f t="shared" si="65"/>
        <v>1.0216806300000001</v>
      </c>
      <c r="N256" s="200">
        <f t="shared" ca="1" si="66"/>
        <v>1.036384545</v>
      </c>
      <c r="O256" s="199">
        <f t="shared" si="77"/>
        <v>0</v>
      </c>
      <c r="P256" s="196">
        <f t="shared" ca="1" si="67"/>
        <v>181922.72500000001</v>
      </c>
      <c r="Q256" s="201">
        <f t="shared" si="68"/>
        <v>0</v>
      </c>
      <c r="R256" s="196">
        <f t="shared" si="69"/>
        <v>0</v>
      </c>
      <c r="S256" s="202" t="str">
        <f t="shared" si="78"/>
        <v>A+J=</v>
      </c>
      <c r="T256" s="197">
        <f t="shared" si="79"/>
        <v>44301</v>
      </c>
      <c r="U256" s="3"/>
      <c r="V256" s="54">
        <v>46706</v>
      </c>
      <c r="W256" s="54" t="s">
        <v>90</v>
      </c>
      <c r="X256" s="25"/>
      <c r="Y256" s="1"/>
      <c r="Z256" s="45"/>
      <c r="AA256" s="53"/>
      <c r="AB256" s="53"/>
      <c r="AC256" s="53"/>
      <c r="AD256" s="3"/>
      <c r="AE256" s="12"/>
      <c r="AF256" s="3"/>
      <c r="AG256" s="2"/>
      <c r="AH256" s="2"/>
      <c r="AI256" s="2"/>
      <c r="AJ256" s="2"/>
      <c r="AK256" s="2"/>
      <c r="AL256" s="51"/>
      <c r="AM256" s="51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</row>
    <row r="257" spans="1:121" ht="12.75" x14ac:dyDescent="0.2">
      <c r="A257" s="194">
        <f t="shared" si="70"/>
        <v>44200</v>
      </c>
      <c r="B257" s="18">
        <f t="shared" ca="1" si="71"/>
        <v>5181922.7249999996</v>
      </c>
      <c r="C257" s="196">
        <f t="shared" si="72"/>
        <v>5000000</v>
      </c>
      <c r="D257" s="195">
        <f ca="1">IF(A257&lt;$B$1,VLOOKUP(A257,[1]DI!$A$4:$B$15000,2,FALSE),0)</f>
        <v>1.9000000000000006E-2</v>
      </c>
      <c r="E257" s="196">
        <f t="shared" ca="1" si="80"/>
        <v>1.0000746899999999</v>
      </c>
      <c r="F257" s="196">
        <f ca="1">(TRUNC(PRODUCT($E$12:$E256),16))</f>
        <v>1.0143918940855901</v>
      </c>
      <c r="G257" s="196">
        <f t="shared" si="81"/>
        <v>1</v>
      </c>
      <c r="H257" s="196">
        <f t="shared" ca="1" si="82"/>
        <v>1.01439189</v>
      </c>
      <c r="I257" s="195">
        <f t="shared" si="73"/>
        <v>3.2500000000000001E-2</v>
      </c>
      <c r="J257" s="197">
        <f t="shared" si="74"/>
        <v>43955</v>
      </c>
      <c r="K257" s="198">
        <f t="shared" si="75"/>
        <v>169</v>
      </c>
      <c r="L257" s="199">
        <f t="shared" si="76"/>
        <v>169</v>
      </c>
      <c r="M257" s="200">
        <f t="shared" si="65"/>
        <v>1.0216806300000001</v>
      </c>
      <c r="N257" s="200">
        <f t="shared" ca="1" si="66"/>
        <v>1.036384545</v>
      </c>
      <c r="O257" s="199">
        <f t="shared" si="77"/>
        <v>0</v>
      </c>
      <c r="P257" s="196">
        <f t="shared" ca="1" si="67"/>
        <v>181922.72500000001</v>
      </c>
      <c r="Q257" s="201">
        <f t="shared" si="68"/>
        <v>0</v>
      </c>
      <c r="R257" s="196">
        <f t="shared" si="69"/>
        <v>0</v>
      </c>
      <c r="S257" s="202" t="str">
        <f t="shared" si="78"/>
        <v>A+J=</v>
      </c>
      <c r="T257" s="197">
        <f t="shared" si="79"/>
        <v>44301</v>
      </c>
      <c r="U257" s="3"/>
      <c r="V257" s="54">
        <v>46811</v>
      </c>
      <c r="W257" s="54" t="s">
        <v>76</v>
      </c>
      <c r="X257" s="25"/>
      <c r="Y257" s="1"/>
      <c r="Z257" s="45"/>
      <c r="AA257" s="53"/>
      <c r="AB257" s="53"/>
      <c r="AC257" s="53"/>
      <c r="AD257" s="3"/>
      <c r="AE257" s="12"/>
      <c r="AF257" s="3"/>
      <c r="AG257" s="2"/>
      <c r="AH257" s="2"/>
      <c r="AI257" s="2"/>
      <c r="AJ257" s="2"/>
      <c r="AK257" s="2"/>
      <c r="AL257" s="51"/>
      <c r="AM257" s="51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</row>
    <row r="258" spans="1:121" ht="12.75" x14ac:dyDescent="0.2">
      <c r="A258" s="194">
        <f t="shared" si="70"/>
        <v>44201</v>
      </c>
      <c r="B258" s="18">
        <f t="shared" ca="1" si="71"/>
        <v>5182967.55</v>
      </c>
      <c r="C258" s="196">
        <f t="shared" si="72"/>
        <v>5000000</v>
      </c>
      <c r="D258" s="195">
        <f ca="1">IF(A258&lt;$B$1,VLOOKUP(A258,[1]DI!$A$4:$B$15000,2,FALSE),0)</f>
        <v>1.9000000000000006E-2</v>
      </c>
      <c r="E258" s="196">
        <f t="shared" ca="1" si="80"/>
        <v>1.0000746899999999</v>
      </c>
      <c r="F258" s="196">
        <f ca="1">(TRUNC(PRODUCT($E$12:$E257),16))</f>
        <v>1.0144676590161501</v>
      </c>
      <c r="G258" s="196">
        <f t="shared" si="81"/>
        <v>1</v>
      </c>
      <c r="H258" s="196">
        <f t="shared" ca="1" si="82"/>
        <v>1.01446766</v>
      </c>
      <c r="I258" s="195">
        <f t="shared" si="73"/>
        <v>3.2500000000000001E-2</v>
      </c>
      <c r="J258" s="197">
        <f t="shared" si="74"/>
        <v>43955</v>
      </c>
      <c r="K258" s="198">
        <f t="shared" si="75"/>
        <v>170</v>
      </c>
      <c r="L258" s="199">
        <f t="shared" si="76"/>
        <v>170</v>
      </c>
      <c r="M258" s="200">
        <f t="shared" si="65"/>
        <v>1.0218103059999999</v>
      </c>
      <c r="N258" s="200">
        <f t="shared" ca="1" si="66"/>
        <v>1.0365935100000001</v>
      </c>
      <c r="O258" s="199">
        <f t="shared" si="77"/>
        <v>0</v>
      </c>
      <c r="P258" s="196">
        <f t="shared" ca="1" si="67"/>
        <v>182967.55</v>
      </c>
      <c r="Q258" s="201">
        <f t="shared" si="68"/>
        <v>0</v>
      </c>
      <c r="R258" s="196">
        <f t="shared" si="69"/>
        <v>0</v>
      </c>
      <c r="S258" s="202" t="str">
        <f t="shared" si="78"/>
        <v>A+J=</v>
      </c>
      <c r="T258" s="197">
        <f t="shared" si="79"/>
        <v>44301</v>
      </c>
      <c r="U258" s="3"/>
      <c r="V258" s="54">
        <v>46812</v>
      </c>
      <c r="W258" s="54" t="s">
        <v>76</v>
      </c>
      <c r="X258" s="25"/>
      <c r="Y258" s="1"/>
      <c r="Z258" s="45"/>
      <c r="AA258" s="53"/>
      <c r="AB258" s="53"/>
      <c r="AC258" s="53"/>
      <c r="AD258" s="3"/>
      <c r="AE258" s="12"/>
      <c r="AF258" s="3"/>
      <c r="AG258" s="2"/>
      <c r="AH258" s="2"/>
      <c r="AI258" s="2"/>
      <c r="AJ258" s="2"/>
      <c r="AK258" s="2"/>
      <c r="AL258" s="51"/>
      <c r="AM258" s="51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</row>
    <row r="259" spans="1:121" ht="12.75" x14ac:dyDescent="0.2">
      <c r="A259" s="194">
        <f t="shared" si="70"/>
        <v>44202</v>
      </c>
      <c r="B259" s="18">
        <f t="shared" ca="1" si="71"/>
        <v>5184012.5599999996</v>
      </c>
      <c r="C259" s="196">
        <f t="shared" si="72"/>
        <v>5000000</v>
      </c>
      <c r="D259" s="195">
        <f ca="1">IF(A259&lt;$B$1,VLOOKUP(A259,[1]DI!$A$4:$B$15000,2,FALSE),0)</f>
        <v>1.9000000000000006E-2</v>
      </c>
      <c r="E259" s="196">
        <f t="shared" ca="1" si="80"/>
        <v>1.0000746899999999</v>
      </c>
      <c r="F259" s="196">
        <f ca="1">(TRUNC(PRODUCT($E$12:$E258),16))</f>
        <v>1.0145434296056099</v>
      </c>
      <c r="G259" s="196">
        <f t="shared" si="81"/>
        <v>1</v>
      </c>
      <c r="H259" s="196">
        <f t="shared" ca="1" si="82"/>
        <v>1.01454343</v>
      </c>
      <c r="I259" s="195">
        <f t="shared" si="73"/>
        <v>3.2500000000000001E-2</v>
      </c>
      <c r="J259" s="197">
        <f t="shared" si="74"/>
        <v>43955</v>
      </c>
      <c r="K259" s="198">
        <f t="shared" si="75"/>
        <v>171</v>
      </c>
      <c r="L259" s="199">
        <f t="shared" si="76"/>
        <v>171</v>
      </c>
      <c r="M259" s="200">
        <f t="shared" si="65"/>
        <v>1.021939999</v>
      </c>
      <c r="N259" s="200">
        <f t="shared" ca="1" si="66"/>
        <v>1.036802512</v>
      </c>
      <c r="O259" s="199">
        <f t="shared" si="77"/>
        <v>0</v>
      </c>
      <c r="P259" s="196">
        <f t="shared" ca="1" si="67"/>
        <v>184012.56</v>
      </c>
      <c r="Q259" s="201">
        <f t="shared" si="68"/>
        <v>0</v>
      </c>
      <c r="R259" s="196">
        <f t="shared" si="69"/>
        <v>0</v>
      </c>
      <c r="S259" s="202" t="str">
        <f t="shared" si="78"/>
        <v>A+J=</v>
      </c>
      <c r="T259" s="197">
        <f t="shared" si="79"/>
        <v>44301</v>
      </c>
      <c r="U259" s="3"/>
      <c r="V259" s="54">
        <v>46857</v>
      </c>
      <c r="W259" s="54" t="s">
        <v>86</v>
      </c>
      <c r="X259" s="25"/>
      <c r="Y259" s="1"/>
      <c r="Z259" s="45"/>
      <c r="AA259" s="53"/>
      <c r="AB259" s="53"/>
      <c r="AC259" s="53"/>
      <c r="AD259" s="3"/>
      <c r="AE259" s="12"/>
      <c r="AF259" s="3"/>
      <c r="AG259" s="2"/>
      <c r="AH259" s="2"/>
      <c r="AI259" s="2"/>
      <c r="AJ259" s="2"/>
      <c r="AK259" s="2"/>
      <c r="AL259" s="51"/>
      <c r="AM259" s="51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</row>
    <row r="260" spans="1:121" ht="12.75" x14ac:dyDescent="0.2">
      <c r="A260" s="194">
        <f t="shared" si="70"/>
        <v>44203</v>
      </c>
      <c r="B260" s="18">
        <f t="shared" ca="1" si="71"/>
        <v>5185057.8049999997</v>
      </c>
      <c r="C260" s="196">
        <f t="shared" si="72"/>
        <v>5000000</v>
      </c>
      <c r="D260" s="195">
        <f ca="1">IF(A260&lt;$B$1,VLOOKUP(A260,[1]DI!$A$4:$B$15000,2,FALSE),0)</f>
        <v>1.9000000000000006E-2</v>
      </c>
      <c r="E260" s="196">
        <f t="shared" ca="1" si="80"/>
        <v>1.0000746899999999</v>
      </c>
      <c r="F260" s="196">
        <f ca="1">(TRUNC(PRODUCT($E$12:$E259),16))</f>
        <v>1.0146192058543599</v>
      </c>
      <c r="G260" s="196">
        <f t="shared" si="81"/>
        <v>1</v>
      </c>
      <c r="H260" s="196">
        <f t="shared" ca="1" si="82"/>
        <v>1.01461921</v>
      </c>
      <c r="I260" s="195">
        <f t="shared" si="73"/>
        <v>3.2500000000000001E-2</v>
      </c>
      <c r="J260" s="197">
        <f t="shared" si="74"/>
        <v>43955</v>
      </c>
      <c r="K260" s="198">
        <f t="shared" si="75"/>
        <v>172</v>
      </c>
      <c r="L260" s="199">
        <f t="shared" si="76"/>
        <v>172</v>
      </c>
      <c r="M260" s="200">
        <f t="shared" si="65"/>
        <v>1.0220697089999999</v>
      </c>
      <c r="N260" s="200">
        <f t="shared" ca="1" si="66"/>
        <v>1.0370115609999999</v>
      </c>
      <c r="O260" s="199">
        <f t="shared" si="77"/>
        <v>0</v>
      </c>
      <c r="P260" s="196">
        <f t="shared" ca="1" si="67"/>
        <v>185057.80499999999</v>
      </c>
      <c r="Q260" s="201">
        <f t="shared" si="68"/>
        <v>0</v>
      </c>
      <c r="R260" s="196">
        <f t="shared" si="69"/>
        <v>0</v>
      </c>
      <c r="S260" s="202" t="str">
        <f t="shared" si="78"/>
        <v>A+J=</v>
      </c>
      <c r="T260" s="197">
        <f t="shared" si="79"/>
        <v>44301</v>
      </c>
      <c r="U260" s="3"/>
      <c r="V260" s="54">
        <v>46864</v>
      </c>
      <c r="W260" s="54" t="s">
        <v>77</v>
      </c>
      <c r="X260" s="25"/>
      <c r="Y260" s="1"/>
      <c r="Z260" s="45"/>
      <c r="AA260" s="53"/>
      <c r="AB260" s="53"/>
      <c r="AC260" s="53"/>
      <c r="AD260" s="3"/>
      <c r="AE260" s="12"/>
      <c r="AF260" s="3"/>
      <c r="AG260" s="2"/>
      <c r="AH260" s="2"/>
      <c r="AI260" s="2"/>
      <c r="AJ260" s="2"/>
      <c r="AK260" s="2"/>
      <c r="AL260" s="51"/>
      <c r="AM260" s="51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</row>
    <row r="261" spans="1:121" ht="12.75" x14ac:dyDescent="0.2">
      <c r="A261" s="194">
        <f t="shared" si="70"/>
        <v>44204</v>
      </c>
      <c r="B261" s="18">
        <f t="shared" ca="1" si="71"/>
        <v>5186103.2249999996</v>
      </c>
      <c r="C261" s="196">
        <f t="shared" si="72"/>
        <v>5000000</v>
      </c>
      <c r="D261" s="195">
        <f ca="1">IF(A261&lt;$B$1,VLOOKUP(A261,[1]DI!$A$4:$B$15000,2,FALSE),0)</f>
        <v>1.9000000000000006E-2</v>
      </c>
      <c r="E261" s="196">
        <f t="shared" ca="1" si="80"/>
        <v>1.0000746899999999</v>
      </c>
      <c r="F261" s="196">
        <f ca="1">(TRUNC(PRODUCT($E$12:$E260),16))</f>
        <v>1.0146949877628499</v>
      </c>
      <c r="G261" s="196">
        <f t="shared" si="81"/>
        <v>1</v>
      </c>
      <c r="H261" s="196">
        <f t="shared" ca="1" si="82"/>
        <v>1.01469499</v>
      </c>
      <c r="I261" s="195">
        <f t="shared" si="73"/>
        <v>3.2500000000000001E-2</v>
      </c>
      <c r="J261" s="197">
        <f t="shared" si="74"/>
        <v>43955</v>
      </c>
      <c r="K261" s="198">
        <f t="shared" si="75"/>
        <v>173</v>
      </c>
      <c r="L261" s="199">
        <f t="shared" si="76"/>
        <v>173</v>
      </c>
      <c r="M261" s="200">
        <f t="shared" si="65"/>
        <v>1.0221994350000001</v>
      </c>
      <c r="N261" s="200">
        <f t="shared" ca="1" si="66"/>
        <v>1.0372206450000001</v>
      </c>
      <c r="O261" s="199">
        <f t="shared" si="77"/>
        <v>0</v>
      </c>
      <c r="P261" s="196">
        <f t="shared" ca="1" si="67"/>
        <v>186103.22500000001</v>
      </c>
      <c r="Q261" s="201">
        <f t="shared" si="68"/>
        <v>0</v>
      </c>
      <c r="R261" s="196">
        <f t="shared" si="69"/>
        <v>0</v>
      </c>
      <c r="S261" s="202" t="str">
        <f t="shared" si="78"/>
        <v>A+J=</v>
      </c>
      <c r="T261" s="197">
        <f t="shared" si="79"/>
        <v>44301</v>
      </c>
      <c r="U261" s="3"/>
      <c r="V261" s="54">
        <v>46874</v>
      </c>
      <c r="W261" s="54" t="s">
        <v>88</v>
      </c>
      <c r="X261" s="25"/>
      <c r="Y261" s="1"/>
      <c r="Z261" s="45"/>
      <c r="AA261" s="53"/>
      <c r="AB261" s="53"/>
      <c r="AC261" s="53"/>
      <c r="AD261" s="3"/>
      <c r="AE261" s="12"/>
      <c r="AF261" s="3"/>
      <c r="AG261" s="2"/>
      <c r="AH261" s="2"/>
      <c r="AI261" s="2"/>
      <c r="AJ261" s="2"/>
      <c r="AK261" s="2"/>
      <c r="AL261" s="51"/>
      <c r="AM261" s="51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</row>
    <row r="262" spans="1:121" ht="12.75" x14ac:dyDescent="0.2">
      <c r="A262" s="194">
        <f t="shared" si="70"/>
        <v>44205</v>
      </c>
      <c r="B262" s="18">
        <f t="shared" ca="1" si="71"/>
        <v>5187148.8849999998</v>
      </c>
      <c r="C262" s="196">
        <f t="shared" si="72"/>
        <v>5000000</v>
      </c>
      <c r="D262" s="195">
        <f ca="1">IF(A262&lt;$B$1,VLOOKUP(A262,[1]DI!$A$4:$B$15000,2,FALSE),0)</f>
        <v>0</v>
      </c>
      <c r="E262" s="196">
        <f t="shared" ca="1" si="80"/>
        <v>1</v>
      </c>
      <c r="F262" s="196">
        <f ca="1">(TRUNC(PRODUCT($E$12:$E261),16))</f>
        <v>1.0147707753314801</v>
      </c>
      <c r="G262" s="196">
        <f t="shared" si="81"/>
        <v>1</v>
      </c>
      <c r="H262" s="196">
        <f t="shared" ca="1" si="82"/>
        <v>1.0147707800000001</v>
      </c>
      <c r="I262" s="195">
        <f t="shared" si="73"/>
        <v>3.2500000000000001E-2</v>
      </c>
      <c r="J262" s="197">
        <f t="shared" si="74"/>
        <v>43955</v>
      </c>
      <c r="K262" s="198">
        <f t="shared" si="75"/>
        <v>173</v>
      </c>
      <c r="L262" s="199">
        <f t="shared" si="76"/>
        <v>174</v>
      </c>
      <c r="M262" s="200">
        <f t="shared" si="65"/>
        <v>1.0223291779999999</v>
      </c>
      <c r="N262" s="200">
        <f t="shared" ca="1" si="66"/>
        <v>1.0374297770000001</v>
      </c>
      <c r="O262" s="199">
        <f t="shared" si="77"/>
        <v>0</v>
      </c>
      <c r="P262" s="196">
        <f t="shared" ca="1" si="67"/>
        <v>187148.88500000001</v>
      </c>
      <c r="Q262" s="201">
        <f t="shared" si="68"/>
        <v>0</v>
      </c>
      <c r="R262" s="196">
        <f t="shared" si="69"/>
        <v>0</v>
      </c>
      <c r="S262" s="202" t="str">
        <f t="shared" si="78"/>
        <v>A+J=</v>
      </c>
      <c r="T262" s="197">
        <f t="shared" si="79"/>
        <v>44301</v>
      </c>
      <c r="U262" s="3"/>
      <c r="V262" s="54">
        <v>46919</v>
      </c>
      <c r="W262" s="54" t="s">
        <v>87</v>
      </c>
      <c r="X262" s="25"/>
      <c r="Y262" s="1"/>
      <c r="Z262" s="45"/>
      <c r="AA262" s="53"/>
      <c r="AB262" s="53"/>
      <c r="AC262" s="53"/>
      <c r="AD262" s="3"/>
      <c r="AE262" s="12"/>
      <c r="AF262" s="3"/>
      <c r="AG262" s="2"/>
      <c r="AH262" s="2"/>
      <c r="AI262" s="2"/>
      <c r="AJ262" s="2"/>
      <c r="AK262" s="2"/>
      <c r="AL262" s="51"/>
      <c r="AM262" s="51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</row>
    <row r="263" spans="1:121" ht="12.75" x14ac:dyDescent="0.2">
      <c r="A263" s="194">
        <f t="shared" si="70"/>
        <v>44206</v>
      </c>
      <c r="B263" s="18">
        <f t="shared" ca="1" si="71"/>
        <v>5187148.8849999998</v>
      </c>
      <c r="C263" s="196">
        <f t="shared" si="72"/>
        <v>5000000</v>
      </c>
      <c r="D263" s="195">
        <f ca="1">IF(A263&lt;$B$1,VLOOKUP(A263,[1]DI!$A$4:$B$15000,2,FALSE),0)</f>
        <v>0</v>
      </c>
      <c r="E263" s="196">
        <f t="shared" ca="1" si="80"/>
        <v>1</v>
      </c>
      <c r="F263" s="196">
        <f ca="1">(TRUNC(PRODUCT($E$12:$E262),16))</f>
        <v>1.0147707753314801</v>
      </c>
      <c r="G263" s="196">
        <f t="shared" si="81"/>
        <v>1</v>
      </c>
      <c r="H263" s="196">
        <f t="shared" ca="1" si="82"/>
        <v>1.0147707800000001</v>
      </c>
      <c r="I263" s="195">
        <f t="shared" si="73"/>
        <v>3.2500000000000001E-2</v>
      </c>
      <c r="J263" s="197">
        <f t="shared" si="74"/>
        <v>43955</v>
      </c>
      <c r="K263" s="198">
        <f t="shared" si="75"/>
        <v>173</v>
      </c>
      <c r="L263" s="199">
        <f t="shared" si="76"/>
        <v>174</v>
      </c>
      <c r="M263" s="200">
        <f t="shared" si="65"/>
        <v>1.0223291779999999</v>
      </c>
      <c r="N263" s="200">
        <f t="shared" ca="1" si="66"/>
        <v>1.0374297770000001</v>
      </c>
      <c r="O263" s="199">
        <f t="shared" si="77"/>
        <v>0</v>
      </c>
      <c r="P263" s="196">
        <f t="shared" ca="1" si="67"/>
        <v>187148.88500000001</v>
      </c>
      <c r="Q263" s="201">
        <f t="shared" si="68"/>
        <v>0</v>
      </c>
      <c r="R263" s="196">
        <f t="shared" si="69"/>
        <v>0</v>
      </c>
      <c r="S263" s="202" t="str">
        <f t="shared" si="78"/>
        <v>A+J=</v>
      </c>
      <c r="T263" s="197">
        <f t="shared" si="79"/>
        <v>44301</v>
      </c>
      <c r="U263" s="3"/>
      <c r="V263" s="54">
        <v>47003</v>
      </c>
      <c r="W263" s="54" t="s">
        <v>89</v>
      </c>
      <c r="X263" s="25"/>
      <c r="Y263" s="1"/>
      <c r="Z263" s="45"/>
      <c r="AA263" s="53"/>
      <c r="AB263" s="53"/>
      <c r="AC263" s="53"/>
      <c r="AD263" s="3"/>
      <c r="AE263" s="12"/>
      <c r="AF263" s="3"/>
      <c r="AG263" s="2"/>
      <c r="AH263" s="2"/>
      <c r="AI263" s="2"/>
      <c r="AJ263" s="2"/>
      <c r="AK263" s="2"/>
      <c r="AL263" s="51"/>
      <c r="AM263" s="51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</row>
    <row r="264" spans="1:121" ht="12.75" x14ac:dyDescent="0.2">
      <c r="A264" s="194">
        <f t="shared" si="70"/>
        <v>44207</v>
      </c>
      <c r="B264" s="18">
        <f t="shared" ca="1" si="71"/>
        <v>5187148.8849999998</v>
      </c>
      <c r="C264" s="196">
        <f t="shared" si="72"/>
        <v>5000000</v>
      </c>
      <c r="D264" s="195">
        <f ca="1">IF(A264&lt;$B$1,VLOOKUP(A264,[1]DI!$A$4:$B$15000,2,FALSE),0)</f>
        <v>1.9000000000000006E-2</v>
      </c>
      <c r="E264" s="196">
        <f t="shared" ca="1" si="80"/>
        <v>1.0000746899999999</v>
      </c>
      <c r="F264" s="196">
        <f ca="1">(TRUNC(PRODUCT($E$12:$E263),16))</f>
        <v>1.0147707753314801</v>
      </c>
      <c r="G264" s="196">
        <f t="shared" si="81"/>
        <v>1</v>
      </c>
      <c r="H264" s="196">
        <f t="shared" ca="1" si="82"/>
        <v>1.0147707800000001</v>
      </c>
      <c r="I264" s="195">
        <f t="shared" si="73"/>
        <v>3.2500000000000001E-2</v>
      </c>
      <c r="J264" s="197">
        <f t="shared" si="74"/>
        <v>43955</v>
      </c>
      <c r="K264" s="198">
        <f t="shared" si="75"/>
        <v>174</v>
      </c>
      <c r="L264" s="199">
        <f t="shared" si="76"/>
        <v>174</v>
      </c>
      <c r="M264" s="200">
        <f t="shared" si="65"/>
        <v>1.0223291779999999</v>
      </c>
      <c r="N264" s="200">
        <f t="shared" ca="1" si="66"/>
        <v>1.0374297770000001</v>
      </c>
      <c r="O264" s="199">
        <f t="shared" si="77"/>
        <v>0</v>
      </c>
      <c r="P264" s="196">
        <f t="shared" ca="1" si="67"/>
        <v>187148.88500000001</v>
      </c>
      <c r="Q264" s="201">
        <f t="shared" si="68"/>
        <v>0</v>
      </c>
      <c r="R264" s="196">
        <f t="shared" si="69"/>
        <v>0</v>
      </c>
      <c r="S264" s="202" t="str">
        <f t="shared" si="78"/>
        <v>A+J=</v>
      </c>
      <c r="T264" s="197">
        <f t="shared" si="79"/>
        <v>44301</v>
      </c>
      <c r="U264" s="3"/>
      <c r="V264" s="54">
        <v>47038</v>
      </c>
      <c r="W264" s="55" t="s">
        <v>78</v>
      </c>
      <c r="X264" s="25"/>
      <c r="Y264" s="1"/>
      <c r="Z264" s="45"/>
      <c r="AA264" s="53"/>
      <c r="AB264" s="53"/>
      <c r="AC264" s="53"/>
      <c r="AD264" s="3"/>
      <c r="AE264" s="12"/>
      <c r="AF264" s="3"/>
      <c r="AG264" s="2"/>
      <c r="AH264" s="2"/>
      <c r="AI264" s="2"/>
      <c r="AJ264" s="2"/>
      <c r="AK264" s="2"/>
      <c r="AL264" s="51"/>
      <c r="AM264" s="51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</row>
    <row r="265" spans="1:121" ht="12.75" x14ac:dyDescent="0.2">
      <c r="A265" s="194">
        <f t="shared" si="70"/>
        <v>44208</v>
      </c>
      <c r="B265" s="18">
        <f t="shared" ca="1" si="71"/>
        <v>5188194.7249999996</v>
      </c>
      <c r="C265" s="196">
        <f t="shared" si="72"/>
        <v>5000000</v>
      </c>
      <c r="D265" s="195">
        <f ca="1">IF(A265&lt;$B$1,VLOOKUP(A265,[1]DI!$A$4:$B$15000,2,FALSE),0)</f>
        <v>1.9000000000000006E-2</v>
      </c>
      <c r="E265" s="196">
        <f t="shared" ca="1" si="80"/>
        <v>1.0000746899999999</v>
      </c>
      <c r="F265" s="196">
        <f ca="1">(TRUNC(PRODUCT($E$12:$E264),16))</f>
        <v>1.01484656856069</v>
      </c>
      <c r="G265" s="196">
        <f t="shared" si="81"/>
        <v>1</v>
      </c>
      <c r="H265" s="196">
        <f t="shared" ca="1" si="82"/>
        <v>1.01484657</v>
      </c>
      <c r="I265" s="195">
        <f t="shared" si="73"/>
        <v>3.2500000000000001E-2</v>
      </c>
      <c r="J265" s="197">
        <f t="shared" si="74"/>
        <v>43955</v>
      </c>
      <c r="K265" s="198">
        <f t="shared" si="75"/>
        <v>175</v>
      </c>
      <c r="L265" s="199">
        <f t="shared" si="76"/>
        <v>175</v>
      </c>
      <c r="M265" s="200">
        <f t="shared" si="65"/>
        <v>1.0224589369999999</v>
      </c>
      <c r="N265" s="200">
        <f t="shared" ca="1" si="66"/>
        <v>1.0376389450000001</v>
      </c>
      <c r="O265" s="199">
        <f t="shared" si="77"/>
        <v>0</v>
      </c>
      <c r="P265" s="196">
        <f t="shared" ca="1" si="67"/>
        <v>188194.72500000001</v>
      </c>
      <c r="Q265" s="201">
        <f t="shared" si="68"/>
        <v>0</v>
      </c>
      <c r="R265" s="196">
        <f t="shared" si="69"/>
        <v>0</v>
      </c>
      <c r="S265" s="202" t="str">
        <f t="shared" si="78"/>
        <v>A+J=</v>
      </c>
      <c r="T265" s="197">
        <f t="shared" si="79"/>
        <v>44301</v>
      </c>
      <c r="U265" s="3"/>
      <c r="V265" s="54">
        <v>47059</v>
      </c>
      <c r="W265" s="54" t="s">
        <v>82</v>
      </c>
      <c r="X265" s="25"/>
      <c r="Y265" s="1"/>
      <c r="Z265" s="45"/>
      <c r="AA265" s="53"/>
      <c r="AB265" s="53"/>
      <c r="AC265" s="53"/>
      <c r="AD265" s="3"/>
      <c r="AE265" s="12"/>
      <c r="AF265" s="3"/>
      <c r="AG265" s="2"/>
      <c r="AH265" s="2"/>
      <c r="AI265" s="2"/>
      <c r="AJ265" s="2"/>
      <c r="AK265" s="2"/>
      <c r="AL265" s="51"/>
      <c r="AM265" s="51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</row>
    <row r="266" spans="1:121" ht="12.75" x14ac:dyDescent="0.2">
      <c r="A266" s="194">
        <f t="shared" si="70"/>
        <v>44209</v>
      </c>
      <c r="B266" s="18">
        <f t="shared" ca="1" si="71"/>
        <v>5189240.7949999999</v>
      </c>
      <c r="C266" s="196">
        <f t="shared" si="72"/>
        <v>5000000</v>
      </c>
      <c r="D266" s="195">
        <f ca="1">IF(A266&lt;$B$1,VLOOKUP(A266,[1]DI!$A$4:$B$15000,2,FALSE),0)</f>
        <v>1.9000000000000006E-2</v>
      </c>
      <c r="E266" s="196">
        <f t="shared" ca="1" si="80"/>
        <v>1.0000746899999999</v>
      </c>
      <c r="F266" s="196">
        <f ca="1">(TRUNC(PRODUCT($E$12:$E265),16))</f>
        <v>1.0149223674509</v>
      </c>
      <c r="G266" s="196">
        <f t="shared" si="81"/>
        <v>1</v>
      </c>
      <c r="H266" s="196">
        <f t="shared" ca="1" si="82"/>
        <v>1.0149223700000001</v>
      </c>
      <c r="I266" s="195">
        <f t="shared" si="73"/>
        <v>3.2500000000000001E-2</v>
      </c>
      <c r="J266" s="197">
        <f t="shared" si="74"/>
        <v>43955</v>
      </c>
      <c r="K266" s="198">
        <f t="shared" si="75"/>
        <v>176</v>
      </c>
      <c r="L266" s="199">
        <f t="shared" si="76"/>
        <v>176</v>
      </c>
      <c r="M266" s="200">
        <f t="shared" si="65"/>
        <v>1.0225887119999999</v>
      </c>
      <c r="N266" s="200">
        <f t="shared" ca="1" si="66"/>
        <v>1.0378481589999999</v>
      </c>
      <c r="O266" s="199">
        <f t="shared" si="77"/>
        <v>0</v>
      </c>
      <c r="P266" s="196">
        <f t="shared" ca="1" si="67"/>
        <v>189240.79500000001</v>
      </c>
      <c r="Q266" s="201">
        <f t="shared" si="68"/>
        <v>0</v>
      </c>
      <c r="R266" s="196">
        <f t="shared" si="69"/>
        <v>0</v>
      </c>
      <c r="S266" s="202" t="str">
        <f t="shared" si="78"/>
        <v>A+J=</v>
      </c>
      <c r="T266" s="197">
        <f t="shared" si="79"/>
        <v>44301</v>
      </c>
      <c r="U266" s="3"/>
      <c r="V266" s="54">
        <v>47072</v>
      </c>
      <c r="W266" s="54" t="s">
        <v>90</v>
      </c>
      <c r="X266" s="25"/>
      <c r="Y266" s="1"/>
      <c r="Z266" s="45"/>
      <c r="AA266" s="53"/>
      <c r="AB266" s="53"/>
      <c r="AC266" s="53"/>
      <c r="AD266" s="3"/>
      <c r="AE266" s="12"/>
      <c r="AF266" s="3"/>
      <c r="AG266" s="2"/>
      <c r="AH266" s="2"/>
      <c r="AI266" s="2"/>
      <c r="AJ266" s="2"/>
      <c r="AK266" s="2"/>
      <c r="AL266" s="51"/>
      <c r="AM266" s="51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</row>
    <row r="267" spans="1:121" ht="12.75" x14ac:dyDescent="0.2">
      <c r="A267" s="194">
        <f t="shared" si="70"/>
        <v>44210</v>
      </c>
      <c r="B267" s="18">
        <f t="shared" ca="1" si="71"/>
        <v>5190287.05</v>
      </c>
      <c r="C267" s="196">
        <f t="shared" si="72"/>
        <v>5000000</v>
      </c>
      <c r="D267" s="195">
        <f ca="1">IF(A267&lt;$B$1,VLOOKUP(A267,[1]DI!$A$4:$B$15000,2,FALSE),0)</f>
        <v>1.9000000000000006E-2</v>
      </c>
      <c r="E267" s="196">
        <f t="shared" ca="1" si="80"/>
        <v>1.0000746899999999</v>
      </c>
      <c r="F267" s="196">
        <f ca="1">(TRUNC(PRODUCT($E$12:$E266),16))</f>
        <v>1.0149981720025201</v>
      </c>
      <c r="G267" s="196">
        <f t="shared" si="81"/>
        <v>1</v>
      </c>
      <c r="H267" s="196">
        <f t="shared" ca="1" si="82"/>
        <v>1.0149981699999999</v>
      </c>
      <c r="I267" s="195">
        <f t="shared" si="73"/>
        <v>3.2500000000000001E-2</v>
      </c>
      <c r="J267" s="197">
        <f t="shared" si="74"/>
        <v>43955</v>
      </c>
      <c r="K267" s="198">
        <f t="shared" si="75"/>
        <v>177</v>
      </c>
      <c r="L267" s="199">
        <f t="shared" si="76"/>
        <v>177</v>
      </c>
      <c r="M267" s="200">
        <f t="shared" si="65"/>
        <v>1.022718504</v>
      </c>
      <c r="N267" s="200">
        <f t="shared" ca="1" si="66"/>
        <v>1.03805741</v>
      </c>
      <c r="O267" s="199">
        <f t="shared" si="77"/>
        <v>0</v>
      </c>
      <c r="P267" s="196">
        <f t="shared" ca="1" si="67"/>
        <v>190287.05</v>
      </c>
      <c r="Q267" s="201">
        <f t="shared" si="68"/>
        <v>0</v>
      </c>
      <c r="R267" s="196">
        <f t="shared" si="69"/>
        <v>0</v>
      </c>
      <c r="S267" s="202" t="str">
        <f t="shared" si="78"/>
        <v>A+J=</v>
      </c>
      <c r="T267" s="197">
        <f t="shared" si="79"/>
        <v>44301</v>
      </c>
      <c r="U267" s="3"/>
      <c r="V267" s="54">
        <v>47112</v>
      </c>
      <c r="W267" s="54" t="s">
        <v>84</v>
      </c>
      <c r="X267" s="25"/>
      <c r="Y267" s="1"/>
      <c r="Z267" s="45"/>
      <c r="AA267" s="53"/>
      <c r="AB267" s="53"/>
      <c r="AC267" s="53"/>
      <c r="AD267" s="3"/>
      <c r="AE267" s="12"/>
      <c r="AF267" s="3"/>
      <c r="AG267" s="2"/>
      <c r="AH267" s="2"/>
      <c r="AI267" s="2"/>
      <c r="AJ267" s="2"/>
      <c r="AK267" s="2"/>
      <c r="AL267" s="51"/>
      <c r="AM267" s="51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</row>
    <row r="268" spans="1:121" ht="12.75" x14ac:dyDescent="0.2">
      <c r="A268" s="194">
        <f t="shared" si="70"/>
        <v>44211</v>
      </c>
      <c r="B268" s="18">
        <f t="shared" ca="1" si="71"/>
        <v>5191333.54</v>
      </c>
      <c r="C268" s="196">
        <f t="shared" si="72"/>
        <v>5000000</v>
      </c>
      <c r="D268" s="195">
        <f ca="1">IF(A268&lt;$B$1,VLOOKUP(A268,[1]DI!$A$4:$B$15000,2,FALSE),0)</f>
        <v>1.9000000000000006E-2</v>
      </c>
      <c r="E268" s="196">
        <f t="shared" ca="1" si="80"/>
        <v>1.0000746899999999</v>
      </c>
      <c r="F268" s="196">
        <f ca="1">(TRUNC(PRODUCT($E$12:$E267),16))</f>
        <v>1.01507398221599</v>
      </c>
      <c r="G268" s="196">
        <f t="shared" si="81"/>
        <v>1</v>
      </c>
      <c r="H268" s="196">
        <f t="shared" ca="1" si="82"/>
        <v>1.0150739799999999</v>
      </c>
      <c r="I268" s="195">
        <f t="shared" si="73"/>
        <v>3.2500000000000001E-2</v>
      </c>
      <c r="J268" s="197">
        <f t="shared" si="74"/>
        <v>43955</v>
      </c>
      <c r="K268" s="198">
        <f t="shared" si="75"/>
        <v>178</v>
      </c>
      <c r="L268" s="199">
        <f t="shared" si="76"/>
        <v>178</v>
      </c>
      <c r="M268" s="200">
        <f t="shared" ref="M268:M331" si="83">ROUND((I268+1)^(L268/252),9)</f>
        <v>1.0228483129999999</v>
      </c>
      <c r="N268" s="200">
        <f t="shared" ref="N268:N331" ca="1" si="84">ROUND(H268*M268,9)</f>
        <v>1.0382667080000001</v>
      </c>
      <c r="O268" s="199">
        <f t="shared" si="77"/>
        <v>0</v>
      </c>
      <c r="P268" s="196">
        <f t="shared" ref="P268:P331" ca="1" si="85">TRUNC(((N268-1)*C268),8)</f>
        <v>191333.54</v>
      </c>
      <c r="Q268" s="201">
        <f t="shared" ref="Q268:Q331" si="86">IF($O268&gt;0,VLOOKUP($O268,$V$12:$AB$150,7),0)</f>
        <v>0</v>
      </c>
      <c r="R268" s="196">
        <f t="shared" ref="R268:R331" si="87">IF(Q268&gt;0,TRUNC(Q268*C$12,8),0)</f>
        <v>0</v>
      </c>
      <c r="S268" s="202" t="str">
        <f t="shared" si="78"/>
        <v>A+J=</v>
      </c>
      <c r="T268" s="197">
        <f t="shared" si="79"/>
        <v>44301</v>
      </c>
      <c r="U268" s="3"/>
      <c r="V268" s="54">
        <v>47119</v>
      </c>
      <c r="W268" s="54" t="s">
        <v>85</v>
      </c>
      <c r="X268" s="25"/>
      <c r="Y268" s="1"/>
      <c r="Z268" s="45"/>
      <c r="AA268" s="53"/>
      <c r="AB268" s="53"/>
      <c r="AC268" s="53"/>
      <c r="AD268" s="3"/>
      <c r="AE268" s="12"/>
      <c r="AF268" s="3"/>
      <c r="AG268" s="2"/>
      <c r="AH268" s="2"/>
      <c r="AI268" s="2"/>
      <c r="AJ268" s="2"/>
      <c r="AK268" s="2"/>
      <c r="AL268" s="51"/>
      <c r="AM268" s="51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</row>
    <row r="269" spans="1:121" ht="12.75" x14ac:dyDescent="0.2">
      <c r="A269" s="194">
        <f t="shared" ref="A269:A332" si="88">(A268+1)</f>
        <v>44212</v>
      </c>
      <c r="B269" s="18">
        <f t="shared" ref="B269:B332" ca="1" si="89">IF(A269&lt;=TODAY(),C269+P269,IF(AND(A269&gt;TODAY(),A269&lt;=$B$1),IF(VLOOKUP(TODAY(),$A$10:$D$5000,4,FALSE)=0,"n.d",C269+P269),"n.d"))</f>
        <v>5192380.26</v>
      </c>
      <c r="C269" s="196">
        <f t="shared" ref="C269:C332" si="90">(C268-R268)</f>
        <v>5000000</v>
      </c>
      <c r="D269" s="195">
        <f ca="1">IF(A269&lt;$B$1,VLOOKUP(A269,[1]DI!$A$4:$B$15000,2,FALSE),0)</f>
        <v>0</v>
      </c>
      <c r="E269" s="196">
        <f t="shared" ca="1" si="80"/>
        <v>1</v>
      </c>
      <c r="F269" s="196">
        <f ca="1">(TRUNC(PRODUCT($E$12:$E268),16))</f>
        <v>1.0151497980917199</v>
      </c>
      <c r="G269" s="196">
        <f t="shared" si="81"/>
        <v>1</v>
      </c>
      <c r="H269" s="196">
        <f t="shared" ca="1" si="82"/>
        <v>1.0151498000000001</v>
      </c>
      <c r="I269" s="195">
        <f t="shared" ref="I269:I332" si="91">I268</f>
        <v>3.2500000000000001E-2</v>
      </c>
      <c r="J269" s="197">
        <f t="shared" ref="J269:J332" si="92">IF(O268&gt;0,VLOOKUP(O268,V$12:AF$150,2),J268)</f>
        <v>43955</v>
      </c>
      <c r="K269" s="198">
        <f t="shared" ref="K269:K332" si="93">IF(A269&gt;J269,IF(NETWORKDAYS(J269,A269,$V$160:$V$544)-1=0,1,NETWORKDAYS(J269,A269,$V$160:$V$544)-1),0)</f>
        <v>178</v>
      </c>
      <c r="L269" s="199">
        <f t="shared" ref="L269:L332" si="94">IF(AND(K269=1,K268=1),1,IF(K269&gt;0,IF(K269=K268,K269+1,K269),0))</f>
        <v>179</v>
      </c>
      <c r="M269" s="200">
        <f t="shared" si="83"/>
        <v>1.022978138</v>
      </c>
      <c r="N269" s="200">
        <f t="shared" ca="1" si="84"/>
        <v>1.038476052</v>
      </c>
      <c r="O269" s="199">
        <f t="shared" ref="O269:O332" si="95">IF(VLOOKUP(A269,W$12:AD$150,8)=VLOOKUP(A268,W$12:AD$150,8),0,VLOOKUP(A269,W$12:AD$150,8))</f>
        <v>0</v>
      </c>
      <c r="P269" s="196">
        <f t="shared" ca="1" si="85"/>
        <v>192380.26</v>
      </c>
      <c r="Q269" s="201">
        <f t="shared" si="86"/>
        <v>0</v>
      </c>
      <c r="R269" s="196">
        <f t="shared" si="87"/>
        <v>0</v>
      </c>
      <c r="S269" s="202" t="str">
        <f t="shared" ref="S269:S332" si="96">IF(O268&gt;0,VLOOKUP(O268,V$12:AF$150,10),S268)</f>
        <v>A+J=</v>
      </c>
      <c r="T269" s="197">
        <f t="shared" ref="T269:T332" si="97">IF(O268&gt;0,VLOOKUP(O268,V$12:AF$150,11),T268)</f>
        <v>44301</v>
      </c>
      <c r="U269" s="3"/>
      <c r="V269" s="54">
        <v>47161</v>
      </c>
      <c r="W269" s="54" t="s">
        <v>76</v>
      </c>
      <c r="X269" s="25"/>
      <c r="Y269" s="1"/>
      <c r="Z269" s="45"/>
      <c r="AA269" s="53"/>
      <c r="AB269" s="53"/>
      <c r="AC269" s="53"/>
      <c r="AD269" s="3"/>
      <c r="AE269" s="12"/>
      <c r="AF269" s="3"/>
      <c r="AG269" s="2"/>
      <c r="AH269" s="2"/>
      <c r="AI269" s="2"/>
      <c r="AJ269" s="2"/>
      <c r="AK269" s="2"/>
      <c r="AL269" s="51"/>
      <c r="AM269" s="51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</row>
    <row r="270" spans="1:121" ht="12.75" x14ac:dyDescent="0.2">
      <c r="A270" s="194">
        <f t="shared" si="88"/>
        <v>44213</v>
      </c>
      <c r="B270" s="18">
        <f t="shared" ca="1" si="89"/>
        <v>5192380.26</v>
      </c>
      <c r="C270" s="196">
        <f t="shared" si="90"/>
        <v>5000000</v>
      </c>
      <c r="D270" s="195">
        <f ca="1">IF(A270&lt;$B$1,VLOOKUP(A270,[1]DI!$A$4:$B$15000,2,FALSE),0)</f>
        <v>0</v>
      </c>
      <c r="E270" s="196">
        <f t="shared" ref="E270:E333" ca="1" si="98">ROUND(((1+D270)^(1/252)),8)</f>
        <v>1</v>
      </c>
      <c r="F270" s="196">
        <f ca="1">(TRUNC(PRODUCT($E$12:$E269),16))</f>
        <v>1.0151497980917199</v>
      </c>
      <c r="G270" s="196">
        <f t="shared" ref="G270:G333" si="99">IF(O269&gt;0,F269,G269)</f>
        <v>1</v>
      </c>
      <c r="H270" s="196">
        <f t="shared" ref="H270:H333" ca="1" si="100">ROUND(F270/G270,8)</f>
        <v>1.0151498000000001</v>
      </c>
      <c r="I270" s="195">
        <f t="shared" si="91"/>
        <v>3.2500000000000001E-2</v>
      </c>
      <c r="J270" s="197">
        <f t="shared" si="92"/>
        <v>43955</v>
      </c>
      <c r="K270" s="198">
        <f t="shared" si="93"/>
        <v>178</v>
      </c>
      <c r="L270" s="199">
        <f t="shared" si="94"/>
        <v>179</v>
      </c>
      <c r="M270" s="200">
        <f t="shared" si="83"/>
        <v>1.022978138</v>
      </c>
      <c r="N270" s="200">
        <f t="shared" ca="1" si="84"/>
        <v>1.038476052</v>
      </c>
      <c r="O270" s="199">
        <f t="shared" si="95"/>
        <v>0</v>
      </c>
      <c r="P270" s="196">
        <f t="shared" ca="1" si="85"/>
        <v>192380.26</v>
      </c>
      <c r="Q270" s="201">
        <f t="shared" si="86"/>
        <v>0</v>
      </c>
      <c r="R270" s="196">
        <f t="shared" si="87"/>
        <v>0</v>
      </c>
      <c r="S270" s="202" t="str">
        <f t="shared" si="96"/>
        <v>A+J=</v>
      </c>
      <c r="T270" s="197">
        <f t="shared" si="97"/>
        <v>44301</v>
      </c>
      <c r="U270" s="3"/>
      <c r="V270" s="54">
        <v>47162</v>
      </c>
      <c r="W270" s="54" t="s">
        <v>76</v>
      </c>
      <c r="X270" s="25"/>
      <c r="Y270" s="1"/>
      <c r="Z270" s="45"/>
      <c r="AA270" s="53"/>
      <c r="AB270" s="53"/>
      <c r="AC270" s="53"/>
      <c r="AD270" s="3"/>
      <c r="AE270" s="12"/>
      <c r="AF270" s="3"/>
      <c r="AG270" s="2"/>
      <c r="AH270" s="2"/>
      <c r="AI270" s="2"/>
      <c r="AJ270" s="2"/>
      <c r="AK270" s="2"/>
      <c r="AL270" s="51"/>
      <c r="AM270" s="51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</row>
    <row r="271" spans="1:121" ht="12.75" x14ac:dyDescent="0.2">
      <c r="A271" s="194">
        <f t="shared" si="88"/>
        <v>44214</v>
      </c>
      <c r="B271" s="18">
        <f t="shared" ca="1" si="89"/>
        <v>5192380.26</v>
      </c>
      <c r="C271" s="196">
        <f t="shared" si="90"/>
        <v>5000000</v>
      </c>
      <c r="D271" s="195">
        <f ca="1">IF(A271&lt;$B$1,VLOOKUP(A271,[1]DI!$A$4:$B$15000,2,FALSE),0)</f>
        <v>1.9000000000000006E-2</v>
      </c>
      <c r="E271" s="196">
        <f t="shared" ca="1" si="98"/>
        <v>1.0000746899999999</v>
      </c>
      <c r="F271" s="196">
        <f ca="1">(TRUNC(PRODUCT($E$12:$E270),16))</f>
        <v>1.0151497980917199</v>
      </c>
      <c r="G271" s="196">
        <f t="shared" si="99"/>
        <v>1</v>
      </c>
      <c r="H271" s="196">
        <f t="shared" ca="1" si="100"/>
        <v>1.0151498000000001</v>
      </c>
      <c r="I271" s="195">
        <f t="shared" si="91"/>
        <v>3.2500000000000001E-2</v>
      </c>
      <c r="J271" s="197">
        <f t="shared" si="92"/>
        <v>43955</v>
      </c>
      <c r="K271" s="198">
        <f t="shared" si="93"/>
        <v>179</v>
      </c>
      <c r="L271" s="199">
        <f t="shared" si="94"/>
        <v>179</v>
      </c>
      <c r="M271" s="200">
        <f t="shared" si="83"/>
        <v>1.022978138</v>
      </c>
      <c r="N271" s="200">
        <f t="shared" ca="1" si="84"/>
        <v>1.038476052</v>
      </c>
      <c r="O271" s="199">
        <f t="shared" si="95"/>
        <v>0</v>
      </c>
      <c r="P271" s="196">
        <f t="shared" ca="1" si="85"/>
        <v>192380.26</v>
      </c>
      <c r="Q271" s="201">
        <f t="shared" si="86"/>
        <v>0</v>
      </c>
      <c r="R271" s="196">
        <f t="shared" si="87"/>
        <v>0</v>
      </c>
      <c r="S271" s="202" t="str">
        <f t="shared" si="96"/>
        <v>A+J=</v>
      </c>
      <c r="T271" s="197">
        <f t="shared" si="97"/>
        <v>44301</v>
      </c>
      <c r="U271" s="3"/>
      <c r="V271" s="54">
        <v>47207</v>
      </c>
      <c r="W271" s="54" t="s">
        <v>86</v>
      </c>
      <c r="X271" s="25"/>
      <c r="Y271" s="1"/>
      <c r="Z271" s="45"/>
      <c r="AA271" s="53"/>
      <c r="AB271" s="53"/>
      <c r="AC271" s="53"/>
      <c r="AD271" s="3"/>
      <c r="AE271" s="12"/>
      <c r="AF271" s="3"/>
      <c r="AG271" s="2"/>
      <c r="AH271" s="2"/>
      <c r="AI271" s="2"/>
      <c r="AJ271" s="2"/>
      <c r="AK271" s="2"/>
      <c r="AL271" s="51"/>
      <c r="AM271" s="51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</row>
    <row r="272" spans="1:121" ht="12.75" x14ac:dyDescent="0.2">
      <c r="A272" s="194">
        <f t="shared" si="88"/>
        <v>44215</v>
      </c>
      <c r="B272" s="18">
        <f t="shared" ca="1" si="89"/>
        <v>5193427.16</v>
      </c>
      <c r="C272" s="196">
        <f t="shared" si="90"/>
        <v>5000000</v>
      </c>
      <c r="D272" s="195">
        <f ca="1">IF(A272&lt;$B$1,VLOOKUP(A272,[1]DI!$A$4:$B$15000,2,FALSE),0)</f>
        <v>1.9000000000000006E-2</v>
      </c>
      <c r="E272" s="196">
        <f t="shared" ca="1" si="98"/>
        <v>1.0000746899999999</v>
      </c>
      <c r="F272" s="196">
        <f ca="1">(TRUNC(PRODUCT($E$12:$E271),16))</f>
        <v>1.0152256196301399</v>
      </c>
      <c r="G272" s="196">
        <f t="shared" si="99"/>
        <v>1</v>
      </c>
      <c r="H272" s="196">
        <f t="shared" ca="1" si="100"/>
        <v>1.0152256200000001</v>
      </c>
      <c r="I272" s="195">
        <f t="shared" si="91"/>
        <v>3.2500000000000001E-2</v>
      </c>
      <c r="J272" s="197">
        <f t="shared" si="92"/>
        <v>43955</v>
      </c>
      <c r="K272" s="198">
        <f t="shared" si="93"/>
        <v>180</v>
      </c>
      <c r="L272" s="199">
        <f t="shared" si="94"/>
        <v>180</v>
      </c>
      <c r="M272" s="200">
        <f t="shared" si="83"/>
        <v>1.0231079789999999</v>
      </c>
      <c r="N272" s="200">
        <f t="shared" ca="1" si="84"/>
        <v>1.0386854320000001</v>
      </c>
      <c r="O272" s="199">
        <f t="shared" si="95"/>
        <v>0</v>
      </c>
      <c r="P272" s="196">
        <f t="shared" ca="1" si="85"/>
        <v>193427.16</v>
      </c>
      <c r="Q272" s="201">
        <f t="shared" si="86"/>
        <v>0</v>
      </c>
      <c r="R272" s="196">
        <f t="shared" si="87"/>
        <v>0</v>
      </c>
      <c r="S272" s="202" t="str">
        <f t="shared" si="96"/>
        <v>A+J=</v>
      </c>
      <c r="T272" s="197">
        <f t="shared" si="97"/>
        <v>44301</v>
      </c>
      <c r="U272" s="3"/>
      <c r="V272" s="54">
        <v>47239</v>
      </c>
      <c r="W272" s="54" t="s">
        <v>88</v>
      </c>
      <c r="X272" s="25"/>
      <c r="Y272" s="1"/>
      <c r="Z272" s="45"/>
      <c r="AA272" s="53"/>
      <c r="AB272" s="53"/>
      <c r="AC272" s="53"/>
      <c r="AD272" s="3"/>
      <c r="AE272" s="12"/>
      <c r="AF272" s="3"/>
      <c r="AG272" s="2"/>
      <c r="AH272" s="2"/>
      <c r="AI272" s="2"/>
      <c r="AJ272" s="2"/>
      <c r="AK272" s="2"/>
      <c r="AL272" s="51"/>
      <c r="AM272" s="51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</row>
    <row r="273" spans="1:121" ht="12.75" x14ac:dyDescent="0.2">
      <c r="A273" s="194">
        <f t="shared" si="88"/>
        <v>44216</v>
      </c>
      <c r="B273" s="18">
        <f t="shared" ca="1" si="89"/>
        <v>5194474.3</v>
      </c>
      <c r="C273" s="196">
        <f t="shared" si="90"/>
        <v>5000000</v>
      </c>
      <c r="D273" s="195">
        <f ca="1">IF(A273&lt;$B$1,VLOOKUP(A273,[1]DI!$A$4:$B$15000,2,FALSE),0)</f>
        <v>1.9000000000000006E-2</v>
      </c>
      <c r="E273" s="196">
        <f t="shared" ca="1" si="98"/>
        <v>1.0000746899999999</v>
      </c>
      <c r="F273" s="196">
        <f ca="1">(TRUNC(PRODUCT($E$12:$E272),16))</f>
        <v>1.0153014468316699</v>
      </c>
      <c r="G273" s="196">
        <f t="shared" si="99"/>
        <v>1</v>
      </c>
      <c r="H273" s="196">
        <f t="shared" ca="1" si="100"/>
        <v>1.0153014499999999</v>
      </c>
      <c r="I273" s="195">
        <f t="shared" si="91"/>
        <v>3.2500000000000001E-2</v>
      </c>
      <c r="J273" s="197">
        <f t="shared" si="92"/>
        <v>43955</v>
      </c>
      <c r="K273" s="198">
        <f t="shared" si="93"/>
        <v>181</v>
      </c>
      <c r="L273" s="199">
        <f t="shared" si="94"/>
        <v>181</v>
      </c>
      <c r="M273" s="200">
        <f t="shared" si="83"/>
        <v>1.0232378369999999</v>
      </c>
      <c r="N273" s="200">
        <f t="shared" ca="1" si="84"/>
        <v>1.0388948600000001</v>
      </c>
      <c r="O273" s="199">
        <f t="shared" si="95"/>
        <v>0</v>
      </c>
      <c r="P273" s="196">
        <f t="shared" ca="1" si="85"/>
        <v>194474.3</v>
      </c>
      <c r="Q273" s="201">
        <f t="shared" si="86"/>
        <v>0</v>
      </c>
      <c r="R273" s="196">
        <f t="shared" si="87"/>
        <v>0</v>
      </c>
      <c r="S273" s="202" t="str">
        <f t="shared" si="96"/>
        <v>A+J=</v>
      </c>
      <c r="T273" s="197">
        <f t="shared" si="97"/>
        <v>44301</v>
      </c>
      <c r="U273" s="3"/>
      <c r="V273" s="54">
        <v>47269</v>
      </c>
      <c r="W273" s="54" t="s">
        <v>87</v>
      </c>
      <c r="X273" s="25"/>
      <c r="Y273" s="1"/>
      <c r="Z273" s="45"/>
      <c r="AA273" s="53"/>
      <c r="AB273" s="53"/>
      <c r="AC273" s="53"/>
      <c r="AD273" s="3"/>
      <c r="AE273" s="12"/>
      <c r="AF273" s="3"/>
      <c r="AG273" s="2"/>
      <c r="AH273" s="2"/>
      <c r="AI273" s="2"/>
      <c r="AJ273" s="2"/>
      <c r="AK273" s="2"/>
      <c r="AL273" s="51"/>
      <c r="AM273" s="51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</row>
    <row r="274" spans="1:121" ht="12.75" x14ac:dyDescent="0.2">
      <c r="A274" s="194">
        <f t="shared" si="88"/>
        <v>44217</v>
      </c>
      <c r="B274" s="18">
        <f t="shared" ca="1" si="89"/>
        <v>5195521.6150000002</v>
      </c>
      <c r="C274" s="196">
        <f t="shared" si="90"/>
        <v>5000000</v>
      </c>
      <c r="D274" s="195">
        <f ca="1">IF(A274&lt;$B$1,VLOOKUP(A274,[1]DI!$A$4:$B$15000,2,FALSE),0)</f>
        <v>1.9000000000000006E-2</v>
      </c>
      <c r="E274" s="196">
        <f t="shared" ca="1" si="98"/>
        <v>1.0000746899999999</v>
      </c>
      <c r="F274" s="196">
        <f ca="1">(TRUNC(PRODUCT($E$12:$E273),16))</f>
        <v>1.01537727969674</v>
      </c>
      <c r="G274" s="196">
        <f t="shared" si="99"/>
        <v>1</v>
      </c>
      <c r="H274" s="196">
        <f t="shared" ca="1" si="100"/>
        <v>1.01537728</v>
      </c>
      <c r="I274" s="195">
        <f t="shared" si="91"/>
        <v>3.2500000000000001E-2</v>
      </c>
      <c r="J274" s="197">
        <f t="shared" si="92"/>
        <v>43955</v>
      </c>
      <c r="K274" s="198">
        <f t="shared" si="93"/>
        <v>182</v>
      </c>
      <c r="L274" s="199">
        <f t="shared" si="94"/>
        <v>182</v>
      </c>
      <c r="M274" s="200">
        <f t="shared" si="83"/>
        <v>1.0233677109999999</v>
      </c>
      <c r="N274" s="200">
        <f t="shared" ca="1" si="84"/>
        <v>1.0391043230000001</v>
      </c>
      <c r="O274" s="199">
        <f t="shared" si="95"/>
        <v>0</v>
      </c>
      <c r="P274" s="196">
        <f t="shared" ca="1" si="85"/>
        <v>195521.61499999999</v>
      </c>
      <c r="Q274" s="201">
        <f t="shared" si="86"/>
        <v>0</v>
      </c>
      <c r="R274" s="196">
        <f t="shared" si="87"/>
        <v>0</v>
      </c>
      <c r="S274" s="202" t="str">
        <f t="shared" si="96"/>
        <v>A+J=</v>
      </c>
      <c r="T274" s="197">
        <f t="shared" si="97"/>
        <v>44301</v>
      </c>
      <c r="U274" s="3"/>
      <c r="V274" s="54">
        <v>47368</v>
      </c>
      <c r="W274" s="54" t="s">
        <v>89</v>
      </c>
      <c r="X274" s="25"/>
      <c r="Y274" s="1"/>
      <c r="Z274" s="45"/>
      <c r="AA274" s="53"/>
      <c r="AB274" s="53"/>
      <c r="AC274" s="53"/>
      <c r="AD274" s="3"/>
      <c r="AE274" s="12"/>
      <c r="AF274" s="3"/>
      <c r="AG274" s="2"/>
      <c r="AH274" s="2"/>
      <c r="AI274" s="2"/>
      <c r="AJ274" s="2"/>
      <c r="AK274" s="2"/>
      <c r="AL274" s="51"/>
      <c r="AM274" s="51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</row>
    <row r="275" spans="1:121" ht="12.75" x14ac:dyDescent="0.2">
      <c r="A275" s="194">
        <f t="shared" si="88"/>
        <v>44218</v>
      </c>
      <c r="B275" s="18">
        <f t="shared" ca="1" si="89"/>
        <v>5196569.165</v>
      </c>
      <c r="C275" s="196">
        <f t="shared" si="90"/>
        <v>5000000</v>
      </c>
      <c r="D275" s="195">
        <f ca="1">IF(A275&lt;$B$1,VLOOKUP(A275,[1]DI!$A$4:$B$15000,2,FALSE),0)</f>
        <v>1.9000000000000006E-2</v>
      </c>
      <c r="E275" s="196">
        <f t="shared" ca="1" si="98"/>
        <v>1.0000746899999999</v>
      </c>
      <c r="F275" s="196">
        <f ca="1">(TRUNC(PRODUCT($E$12:$E274),16))</f>
        <v>1.01545311822576</v>
      </c>
      <c r="G275" s="196">
        <f t="shared" si="99"/>
        <v>1</v>
      </c>
      <c r="H275" s="196">
        <f t="shared" ca="1" si="100"/>
        <v>1.0154531200000001</v>
      </c>
      <c r="I275" s="195">
        <f t="shared" si="91"/>
        <v>3.2500000000000001E-2</v>
      </c>
      <c r="J275" s="197">
        <f t="shared" si="92"/>
        <v>43955</v>
      </c>
      <c r="K275" s="198">
        <f t="shared" si="93"/>
        <v>183</v>
      </c>
      <c r="L275" s="199">
        <f t="shared" si="94"/>
        <v>183</v>
      </c>
      <c r="M275" s="200">
        <f t="shared" si="83"/>
        <v>1.023497602</v>
      </c>
      <c r="N275" s="200">
        <f t="shared" ca="1" si="84"/>
        <v>1.039313833</v>
      </c>
      <c r="O275" s="199">
        <f t="shared" si="95"/>
        <v>0</v>
      </c>
      <c r="P275" s="196">
        <f t="shared" ca="1" si="85"/>
        <v>196569.16500000001</v>
      </c>
      <c r="Q275" s="201">
        <f t="shared" si="86"/>
        <v>0</v>
      </c>
      <c r="R275" s="196">
        <f t="shared" si="87"/>
        <v>0</v>
      </c>
      <c r="S275" s="202" t="str">
        <f t="shared" si="96"/>
        <v>A+J=</v>
      </c>
      <c r="T275" s="197">
        <f t="shared" si="97"/>
        <v>44301</v>
      </c>
      <c r="U275" s="3"/>
      <c r="V275" s="54">
        <v>47403</v>
      </c>
      <c r="W275" s="55" t="s">
        <v>78</v>
      </c>
      <c r="X275" s="25"/>
      <c r="Y275" s="1"/>
      <c r="Z275" s="45"/>
      <c r="AA275" s="53"/>
      <c r="AB275" s="53"/>
      <c r="AC275" s="53"/>
      <c r="AD275" s="3"/>
      <c r="AE275" s="12"/>
      <c r="AF275" s="3"/>
      <c r="AG275" s="2"/>
      <c r="AH275" s="2"/>
      <c r="AI275" s="2"/>
      <c r="AJ275" s="2"/>
      <c r="AK275" s="2"/>
      <c r="AL275" s="51"/>
      <c r="AM275" s="51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</row>
    <row r="276" spans="1:121" ht="12.75" x14ac:dyDescent="0.2">
      <c r="A276" s="194">
        <f t="shared" si="88"/>
        <v>44219</v>
      </c>
      <c r="B276" s="18">
        <f t="shared" ca="1" si="89"/>
        <v>5197616.9000000004</v>
      </c>
      <c r="C276" s="196">
        <f t="shared" si="90"/>
        <v>5000000</v>
      </c>
      <c r="D276" s="195">
        <f ca="1">IF(A276&lt;$B$1,VLOOKUP(A276,[1]DI!$A$4:$B$15000,2,FALSE),0)</f>
        <v>0</v>
      </c>
      <c r="E276" s="196">
        <f t="shared" ca="1" si="98"/>
        <v>1</v>
      </c>
      <c r="F276" s="196">
        <f ca="1">(TRUNC(PRODUCT($E$12:$E275),16))</f>
        <v>1.0155289624191599</v>
      </c>
      <c r="G276" s="196">
        <f t="shared" si="99"/>
        <v>1</v>
      </c>
      <c r="H276" s="196">
        <f t="shared" ca="1" si="100"/>
        <v>1.0155289599999999</v>
      </c>
      <c r="I276" s="195">
        <f t="shared" si="91"/>
        <v>3.2500000000000001E-2</v>
      </c>
      <c r="J276" s="197">
        <f t="shared" si="92"/>
        <v>43955</v>
      </c>
      <c r="K276" s="198">
        <f t="shared" si="93"/>
        <v>183</v>
      </c>
      <c r="L276" s="199">
        <f t="shared" si="94"/>
        <v>184</v>
      </c>
      <c r="M276" s="200">
        <f t="shared" si="83"/>
        <v>1.023627509</v>
      </c>
      <c r="N276" s="200">
        <f t="shared" ca="1" si="84"/>
        <v>1.0395233800000001</v>
      </c>
      <c r="O276" s="199">
        <f t="shared" si="95"/>
        <v>0</v>
      </c>
      <c r="P276" s="196">
        <f t="shared" ca="1" si="85"/>
        <v>197616.9</v>
      </c>
      <c r="Q276" s="201">
        <f t="shared" si="86"/>
        <v>0</v>
      </c>
      <c r="R276" s="196">
        <f t="shared" si="87"/>
        <v>0</v>
      </c>
      <c r="S276" s="202" t="str">
        <f t="shared" si="96"/>
        <v>A+J=</v>
      </c>
      <c r="T276" s="197">
        <f t="shared" si="97"/>
        <v>44301</v>
      </c>
      <c r="U276" s="3"/>
      <c r="V276" s="54">
        <v>47424</v>
      </c>
      <c r="W276" s="54" t="s">
        <v>82</v>
      </c>
      <c r="X276" s="25"/>
      <c r="Y276" s="1"/>
      <c r="Z276" s="45"/>
      <c r="AA276" s="53"/>
      <c r="AB276" s="53"/>
      <c r="AC276" s="53"/>
      <c r="AD276" s="3"/>
      <c r="AE276" s="12"/>
      <c r="AF276" s="3"/>
      <c r="AG276" s="2"/>
      <c r="AH276" s="2"/>
      <c r="AI276" s="2"/>
      <c r="AJ276" s="2"/>
      <c r="AK276" s="2"/>
      <c r="AL276" s="51"/>
      <c r="AM276" s="51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</row>
    <row r="277" spans="1:121" ht="12.75" x14ac:dyDescent="0.2">
      <c r="A277" s="194">
        <f t="shared" si="88"/>
        <v>44220</v>
      </c>
      <c r="B277" s="18">
        <f t="shared" ca="1" si="89"/>
        <v>5197616.9000000004</v>
      </c>
      <c r="C277" s="196">
        <f t="shared" si="90"/>
        <v>5000000</v>
      </c>
      <c r="D277" s="195">
        <f ca="1">IF(A277&lt;$B$1,VLOOKUP(A277,[1]DI!$A$4:$B$15000,2,FALSE),0)</f>
        <v>0</v>
      </c>
      <c r="E277" s="196">
        <f t="shared" ca="1" si="98"/>
        <v>1</v>
      </c>
      <c r="F277" s="196">
        <f ca="1">(TRUNC(PRODUCT($E$12:$E276),16))</f>
        <v>1.0155289624191599</v>
      </c>
      <c r="G277" s="196">
        <f t="shared" si="99"/>
        <v>1</v>
      </c>
      <c r="H277" s="196">
        <f t="shared" ca="1" si="100"/>
        <v>1.0155289599999999</v>
      </c>
      <c r="I277" s="195">
        <f t="shared" si="91"/>
        <v>3.2500000000000001E-2</v>
      </c>
      <c r="J277" s="197">
        <f t="shared" si="92"/>
        <v>43955</v>
      </c>
      <c r="K277" s="198">
        <f t="shared" si="93"/>
        <v>183</v>
      </c>
      <c r="L277" s="199">
        <f t="shared" si="94"/>
        <v>184</v>
      </c>
      <c r="M277" s="200">
        <f t="shared" si="83"/>
        <v>1.023627509</v>
      </c>
      <c r="N277" s="200">
        <f t="shared" ca="1" si="84"/>
        <v>1.0395233800000001</v>
      </c>
      <c r="O277" s="199">
        <f t="shared" si="95"/>
        <v>0</v>
      </c>
      <c r="P277" s="196">
        <f t="shared" ca="1" si="85"/>
        <v>197616.9</v>
      </c>
      <c r="Q277" s="201">
        <f t="shared" si="86"/>
        <v>0</v>
      </c>
      <c r="R277" s="196">
        <f t="shared" si="87"/>
        <v>0</v>
      </c>
      <c r="S277" s="202" t="str">
        <f t="shared" si="96"/>
        <v>A+J=</v>
      </c>
      <c r="T277" s="197">
        <f t="shared" si="97"/>
        <v>44301</v>
      </c>
      <c r="U277" s="3"/>
      <c r="V277" s="54">
        <v>47437</v>
      </c>
      <c r="W277" s="54" t="s">
        <v>83</v>
      </c>
      <c r="X277" s="25"/>
      <c r="Y277" s="1"/>
      <c r="Z277" s="3"/>
      <c r="AA277" s="53"/>
      <c r="AB277" s="53"/>
      <c r="AC277" s="53"/>
      <c r="AD277" s="3"/>
      <c r="AE277" s="12"/>
      <c r="AF277" s="3"/>
      <c r="AG277" s="2"/>
      <c r="AH277" s="2"/>
      <c r="AI277" s="2"/>
      <c r="AJ277" s="2"/>
      <c r="AK277" s="2"/>
      <c r="AL277" s="51"/>
      <c r="AM277" s="51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</row>
    <row r="278" spans="1:121" ht="12.75" x14ac:dyDescent="0.2">
      <c r="A278" s="194">
        <f t="shared" si="88"/>
        <v>44221</v>
      </c>
      <c r="B278" s="18">
        <f t="shared" ca="1" si="89"/>
        <v>5197616.9000000004</v>
      </c>
      <c r="C278" s="196">
        <f t="shared" si="90"/>
        <v>5000000</v>
      </c>
      <c r="D278" s="195">
        <f ca="1">IF(A278&lt;$B$1,VLOOKUP(A278,[1]DI!$A$4:$B$15000,2,FALSE),0)</f>
        <v>1.9000000000000006E-2</v>
      </c>
      <c r="E278" s="196">
        <f t="shared" ca="1" si="98"/>
        <v>1.0000746899999999</v>
      </c>
      <c r="F278" s="196">
        <f ca="1">(TRUNC(PRODUCT($E$12:$E277),16))</f>
        <v>1.0155289624191599</v>
      </c>
      <c r="G278" s="196">
        <f t="shared" si="99"/>
        <v>1</v>
      </c>
      <c r="H278" s="196">
        <f t="shared" ca="1" si="100"/>
        <v>1.0155289599999999</v>
      </c>
      <c r="I278" s="195">
        <f t="shared" si="91"/>
        <v>3.2500000000000001E-2</v>
      </c>
      <c r="J278" s="197">
        <f t="shared" si="92"/>
        <v>43955</v>
      </c>
      <c r="K278" s="198">
        <f t="shared" si="93"/>
        <v>184</v>
      </c>
      <c r="L278" s="199">
        <f t="shared" si="94"/>
        <v>184</v>
      </c>
      <c r="M278" s="200">
        <f t="shared" si="83"/>
        <v>1.023627509</v>
      </c>
      <c r="N278" s="200">
        <f t="shared" ca="1" si="84"/>
        <v>1.0395233800000001</v>
      </c>
      <c r="O278" s="199">
        <f t="shared" si="95"/>
        <v>0</v>
      </c>
      <c r="P278" s="196">
        <f t="shared" ca="1" si="85"/>
        <v>197616.9</v>
      </c>
      <c r="Q278" s="201">
        <f t="shared" si="86"/>
        <v>0</v>
      </c>
      <c r="R278" s="196">
        <f t="shared" si="87"/>
        <v>0</v>
      </c>
      <c r="S278" s="202" t="str">
        <f t="shared" si="96"/>
        <v>A+J=</v>
      </c>
      <c r="T278" s="197">
        <f t="shared" si="97"/>
        <v>44301</v>
      </c>
      <c r="U278" s="3"/>
      <c r="V278" s="54">
        <v>47477</v>
      </c>
      <c r="W278" s="54" t="s">
        <v>84</v>
      </c>
      <c r="X278" s="25"/>
      <c r="Y278" s="1"/>
      <c r="Z278" s="3"/>
      <c r="AA278" s="53"/>
      <c r="AB278" s="53"/>
      <c r="AC278" s="53"/>
      <c r="AD278" s="3"/>
      <c r="AE278" s="12"/>
      <c r="AF278" s="3"/>
      <c r="AG278" s="2"/>
      <c r="AH278" s="2"/>
      <c r="AI278" s="2"/>
      <c r="AJ278" s="2"/>
      <c r="AK278" s="2"/>
      <c r="AL278" s="51"/>
      <c r="AM278" s="51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</row>
    <row r="279" spans="1:121" ht="12.75" x14ac:dyDescent="0.2">
      <c r="A279" s="194">
        <f t="shared" si="88"/>
        <v>44222</v>
      </c>
      <c r="B279" s="18">
        <f t="shared" ca="1" si="89"/>
        <v>5198664.8650000002</v>
      </c>
      <c r="C279" s="196">
        <f t="shared" si="90"/>
        <v>5000000</v>
      </c>
      <c r="D279" s="195">
        <f ca="1">IF(A279&lt;$B$1,VLOOKUP(A279,[1]DI!$A$4:$B$15000,2,FALSE),0)</f>
        <v>1.9000000000000006E-2</v>
      </c>
      <c r="E279" s="196">
        <f t="shared" ca="1" si="98"/>
        <v>1.0000746899999999</v>
      </c>
      <c r="F279" s="196">
        <f ca="1">(TRUNC(PRODUCT($E$12:$E278),16))</f>
        <v>1.01560481227736</v>
      </c>
      <c r="G279" s="196">
        <f t="shared" si="99"/>
        <v>1</v>
      </c>
      <c r="H279" s="196">
        <f t="shared" ca="1" si="100"/>
        <v>1.0156048099999999</v>
      </c>
      <c r="I279" s="195">
        <f t="shared" si="91"/>
        <v>3.2500000000000001E-2</v>
      </c>
      <c r="J279" s="197">
        <f t="shared" si="92"/>
        <v>43955</v>
      </c>
      <c r="K279" s="198">
        <f t="shared" si="93"/>
        <v>185</v>
      </c>
      <c r="L279" s="199">
        <f t="shared" si="94"/>
        <v>185</v>
      </c>
      <c r="M279" s="200">
        <f t="shared" si="83"/>
        <v>1.0237574330000001</v>
      </c>
      <c r="N279" s="200">
        <f t="shared" ca="1" si="84"/>
        <v>1.039732973</v>
      </c>
      <c r="O279" s="199">
        <f t="shared" si="95"/>
        <v>0</v>
      </c>
      <c r="P279" s="196">
        <f t="shared" ca="1" si="85"/>
        <v>198664.86499999999</v>
      </c>
      <c r="Q279" s="201">
        <f t="shared" si="86"/>
        <v>0</v>
      </c>
      <c r="R279" s="196">
        <f t="shared" si="87"/>
        <v>0</v>
      </c>
      <c r="S279" s="202" t="str">
        <f t="shared" si="96"/>
        <v>A+J=</v>
      </c>
      <c r="T279" s="197">
        <f t="shared" si="97"/>
        <v>44301</v>
      </c>
      <c r="U279" s="3"/>
      <c r="V279" s="54">
        <v>47484</v>
      </c>
      <c r="W279" s="54" t="s">
        <v>85</v>
      </c>
      <c r="X279" s="25"/>
      <c r="Y279" s="1"/>
      <c r="Z279" s="3"/>
      <c r="AA279" s="53"/>
      <c r="AB279" s="53"/>
      <c r="AC279" s="53"/>
      <c r="AD279" s="3"/>
      <c r="AE279" s="12"/>
      <c r="AF279" s="3"/>
      <c r="AG279" s="2"/>
      <c r="AH279" s="2"/>
      <c r="AI279" s="2"/>
      <c r="AJ279" s="2"/>
      <c r="AK279" s="2"/>
      <c r="AL279" s="51"/>
      <c r="AM279" s="51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</row>
    <row r="280" spans="1:121" ht="12.75" x14ac:dyDescent="0.2">
      <c r="A280" s="194">
        <f t="shared" si="88"/>
        <v>44223</v>
      </c>
      <c r="B280" s="18">
        <f t="shared" ca="1" si="89"/>
        <v>5199713.07</v>
      </c>
      <c r="C280" s="196">
        <f t="shared" si="90"/>
        <v>5000000</v>
      </c>
      <c r="D280" s="195">
        <f ca="1">IF(A280&lt;$B$1,VLOOKUP(A280,[1]DI!$A$4:$B$15000,2,FALSE),0)</f>
        <v>1.9000000000000006E-2</v>
      </c>
      <c r="E280" s="196">
        <f t="shared" ca="1" si="98"/>
        <v>1.0000746899999999</v>
      </c>
      <c r="F280" s="196">
        <f ca="1">(TRUNC(PRODUCT($E$12:$E279),16))</f>
        <v>1.0156806678007899</v>
      </c>
      <c r="G280" s="196">
        <f t="shared" si="99"/>
        <v>1</v>
      </c>
      <c r="H280" s="196">
        <f t="shared" ca="1" si="100"/>
        <v>1.0156806700000001</v>
      </c>
      <c r="I280" s="195">
        <f t="shared" si="91"/>
        <v>3.2500000000000001E-2</v>
      </c>
      <c r="J280" s="197">
        <f t="shared" si="92"/>
        <v>43955</v>
      </c>
      <c r="K280" s="198">
        <f t="shared" si="93"/>
        <v>186</v>
      </c>
      <c r="L280" s="199">
        <f t="shared" si="94"/>
        <v>186</v>
      </c>
      <c r="M280" s="200">
        <f t="shared" si="83"/>
        <v>1.0238873740000001</v>
      </c>
      <c r="N280" s="200">
        <f t="shared" ca="1" si="84"/>
        <v>1.0399426140000001</v>
      </c>
      <c r="O280" s="199">
        <f t="shared" si="95"/>
        <v>0</v>
      </c>
      <c r="P280" s="196">
        <f t="shared" ca="1" si="85"/>
        <v>199713.07</v>
      </c>
      <c r="Q280" s="201">
        <f t="shared" si="86"/>
        <v>0</v>
      </c>
      <c r="R280" s="196">
        <f t="shared" si="87"/>
        <v>0</v>
      </c>
      <c r="S280" s="202" t="str">
        <f t="shared" si="96"/>
        <v>A+J=</v>
      </c>
      <c r="T280" s="197">
        <f t="shared" si="97"/>
        <v>44301</v>
      </c>
      <c r="U280" s="3"/>
      <c r="V280" s="54">
        <v>47546</v>
      </c>
      <c r="W280" s="54" t="s">
        <v>76</v>
      </c>
      <c r="X280" s="25"/>
      <c r="Y280" s="1"/>
      <c r="Z280" s="3"/>
      <c r="AA280" s="53"/>
      <c r="AB280" s="53"/>
      <c r="AC280" s="53"/>
      <c r="AD280" s="3"/>
      <c r="AE280" s="12"/>
      <c r="AF280" s="3"/>
      <c r="AG280" s="2"/>
      <c r="AH280" s="2"/>
      <c r="AI280" s="2"/>
      <c r="AJ280" s="2"/>
      <c r="AK280" s="2"/>
      <c r="AL280" s="51"/>
      <c r="AM280" s="51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</row>
    <row r="281" spans="1:121" ht="12.75" x14ac:dyDescent="0.2">
      <c r="A281" s="194">
        <f t="shared" si="88"/>
        <v>44224</v>
      </c>
      <c r="B281" s="18">
        <f t="shared" ca="1" si="89"/>
        <v>5200761.45</v>
      </c>
      <c r="C281" s="196">
        <f t="shared" si="90"/>
        <v>5000000</v>
      </c>
      <c r="D281" s="195">
        <f ca="1">IF(A281&lt;$B$1,VLOOKUP(A281,[1]DI!$A$4:$B$15000,2,FALSE),0)</f>
        <v>1.9000000000000006E-2</v>
      </c>
      <c r="E281" s="196">
        <f t="shared" ca="1" si="98"/>
        <v>1.0000746899999999</v>
      </c>
      <c r="F281" s="196">
        <f ca="1">(TRUNC(PRODUCT($E$12:$E280),16))</f>
        <v>1.01575652898987</v>
      </c>
      <c r="G281" s="196">
        <f t="shared" si="99"/>
        <v>1</v>
      </c>
      <c r="H281" s="196">
        <f t="shared" ca="1" si="100"/>
        <v>1.01575653</v>
      </c>
      <c r="I281" s="195">
        <f t="shared" si="91"/>
        <v>3.2500000000000001E-2</v>
      </c>
      <c r="J281" s="197">
        <f t="shared" si="92"/>
        <v>43955</v>
      </c>
      <c r="K281" s="198">
        <f t="shared" si="93"/>
        <v>187</v>
      </c>
      <c r="L281" s="199">
        <f t="shared" si="94"/>
        <v>187</v>
      </c>
      <c r="M281" s="200">
        <f t="shared" si="83"/>
        <v>1.0240173299999999</v>
      </c>
      <c r="N281" s="200">
        <f t="shared" ca="1" si="84"/>
        <v>1.04015229</v>
      </c>
      <c r="O281" s="199">
        <f t="shared" si="95"/>
        <v>0</v>
      </c>
      <c r="P281" s="196">
        <f t="shared" ca="1" si="85"/>
        <v>200761.45</v>
      </c>
      <c r="Q281" s="201">
        <f t="shared" si="86"/>
        <v>0</v>
      </c>
      <c r="R281" s="196">
        <f t="shared" si="87"/>
        <v>0</v>
      </c>
      <c r="S281" s="202" t="str">
        <f t="shared" si="96"/>
        <v>A+J=</v>
      </c>
      <c r="T281" s="197">
        <f t="shared" si="97"/>
        <v>44301</v>
      </c>
      <c r="U281" s="3"/>
      <c r="V281" s="54">
        <v>47547</v>
      </c>
      <c r="W281" s="54" t="s">
        <v>76</v>
      </c>
      <c r="X281" s="25"/>
      <c r="Y281" s="1"/>
      <c r="Z281" s="3"/>
      <c r="AA281" s="53"/>
      <c r="AB281" s="53"/>
      <c r="AC281" s="53"/>
      <c r="AD281" s="3"/>
      <c r="AE281" s="12"/>
      <c r="AF281" s="3"/>
      <c r="AG281" s="2"/>
      <c r="AH281" s="2"/>
      <c r="AI281" s="2"/>
      <c r="AJ281" s="2"/>
      <c r="AK281" s="2"/>
      <c r="AL281" s="51"/>
      <c r="AM281" s="51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</row>
    <row r="282" spans="1:121" ht="12.75" x14ac:dyDescent="0.2">
      <c r="A282" s="194">
        <f t="shared" si="88"/>
        <v>44225</v>
      </c>
      <c r="B282" s="18">
        <f t="shared" ca="1" si="89"/>
        <v>5201810.07</v>
      </c>
      <c r="C282" s="196">
        <f t="shared" si="90"/>
        <v>5000000</v>
      </c>
      <c r="D282" s="195">
        <f ca="1">IF(A282&lt;$B$1,VLOOKUP(A282,[1]DI!$A$4:$B$15000,2,FALSE),0)</f>
        <v>1.9000000000000006E-2</v>
      </c>
      <c r="E282" s="196">
        <f t="shared" ca="1" si="98"/>
        <v>1.0000746899999999</v>
      </c>
      <c r="F282" s="196">
        <f ca="1">(TRUNC(PRODUCT($E$12:$E281),16))</f>
        <v>1.0158323958450199</v>
      </c>
      <c r="G282" s="196">
        <f t="shared" si="99"/>
        <v>1</v>
      </c>
      <c r="H282" s="196">
        <f t="shared" ca="1" si="100"/>
        <v>1.0158324000000001</v>
      </c>
      <c r="I282" s="195">
        <f t="shared" si="91"/>
        <v>3.2500000000000001E-2</v>
      </c>
      <c r="J282" s="197">
        <f t="shared" si="92"/>
        <v>43955</v>
      </c>
      <c r="K282" s="198">
        <f t="shared" si="93"/>
        <v>188</v>
      </c>
      <c r="L282" s="199">
        <f t="shared" si="94"/>
        <v>188</v>
      </c>
      <c r="M282" s="200">
        <f t="shared" si="83"/>
        <v>1.024147304</v>
      </c>
      <c r="N282" s="200">
        <f t="shared" ca="1" si="84"/>
        <v>1.0403620140000001</v>
      </c>
      <c r="O282" s="199">
        <f t="shared" si="95"/>
        <v>0</v>
      </c>
      <c r="P282" s="196">
        <f t="shared" ca="1" si="85"/>
        <v>201810.07</v>
      </c>
      <c r="Q282" s="201">
        <f t="shared" si="86"/>
        <v>0</v>
      </c>
      <c r="R282" s="196">
        <f t="shared" si="87"/>
        <v>0</v>
      </c>
      <c r="S282" s="202" t="str">
        <f t="shared" si="96"/>
        <v>A+J=</v>
      </c>
      <c r="T282" s="197">
        <f t="shared" si="97"/>
        <v>44301</v>
      </c>
      <c r="U282" s="3"/>
      <c r="V282" s="54">
        <v>47592</v>
      </c>
      <c r="W282" s="54" t="s">
        <v>86</v>
      </c>
      <c r="X282" s="25"/>
      <c r="Y282" s="1"/>
      <c r="Z282" s="3"/>
      <c r="AA282" s="53"/>
      <c r="AB282" s="53"/>
      <c r="AC282" s="53"/>
      <c r="AD282" s="3"/>
      <c r="AE282" s="12"/>
      <c r="AF282" s="3"/>
      <c r="AG282" s="2"/>
      <c r="AH282" s="2"/>
      <c r="AI282" s="2"/>
      <c r="AJ282" s="2"/>
      <c r="AK282" s="2"/>
      <c r="AL282" s="51"/>
      <c r="AM282" s="51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</row>
    <row r="283" spans="1:121" ht="12.75" x14ac:dyDescent="0.2">
      <c r="A283" s="194">
        <f t="shared" si="88"/>
        <v>44226</v>
      </c>
      <c r="B283" s="18">
        <f t="shared" ca="1" si="89"/>
        <v>5202858.8650000002</v>
      </c>
      <c r="C283" s="196">
        <f t="shared" si="90"/>
        <v>5000000</v>
      </c>
      <c r="D283" s="195">
        <f ca="1">IF(A283&lt;$B$1,VLOOKUP(A283,[1]DI!$A$4:$B$15000,2,FALSE),0)</f>
        <v>0</v>
      </c>
      <c r="E283" s="196">
        <f t="shared" ca="1" si="98"/>
        <v>1</v>
      </c>
      <c r="F283" s="196">
        <f ca="1">(TRUNC(PRODUCT($E$12:$E282),16))</f>
        <v>1.01590826836666</v>
      </c>
      <c r="G283" s="196">
        <f t="shared" si="99"/>
        <v>1</v>
      </c>
      <c r="H283" s="196">
        <f t="shared" ca="1" si="100"/>
        <v>1.0159082699999999</v>
      </c>
      <c r="I283" s="195">
        <f t="shared" si="91"/>
        <v>3.2500000000000001E-2</v>
      </c>
      <c r="J283" s="197">
        <f t="shared" si="92"/>
        <v>43955</v>
      </c>
      <c r="K283" s="198">
        <f t="shared" si="93"/>
        <v>188</v>
      </c>
      <c r="L283" s="199">
        <f t="shared" si="94"/>
        <v>189</v>
      </c>
      <c r="M283" s="200">
        <f t="shared" si="83"/>
        <v>1.0242772929999999</v>
      </c>
      <c r="N283" s="200">
        <f t="shared" ca="1" si="84"/>
        <v>1.0405717729999999</v>
      </c>
      <c r="O283" s="199">
        <f t="shared" si="95"/>
        <v>0</v>
      </c>
      <c r="P283" s="196">
        <f t="shared" ca="1" si="85"/>
        <v>202858.86499999999</v>
      </c>
      <c r="Q283" s="201">
        <f t="shared" si="86"/>
        <v>0</v>
      </c>
      <c r="R283" s="196">
        <f t="shared" si="87"/>
        <v>0</v>
      </c>
      <c r="S283" s="202" t="str">
        <f t="shared" si="96"/>
        <v>A+J=</v>
      </c>
      <c r="T283" s="197">
        <f t="shared" si="97"/>
        <v>44301</v>
      </c>
      <c r="U283" s="3"/>
      <c r="V283" s="54">
        <v>47604</v>
      </c>
      <c r="W283" s="54" t="s">
        <v>88</v>
      </c>
      <c r="X283" s="25"/>
      <c r="Y283" s="1"/>
      <c r="Z283" s="3"/>
      <c r="AA283" s="53"/>
      <c r="AB283" s="53"/>
      <c r="AC283" s="53"/>
      <c r="AD283" s="3"/>
      <c r="AE283" s="12"/>
      <c r="AF283" s="3"/>
      <c r="AG283" s="2"/>
      <c r="AH283" s="2"/>
      <c r="AI283" s="2"/>
      <c r="AJ283" s="2"/>
      <c r="AK283" s="2"/>
      <c r="AL283" s="51"/>
      <c r="AM283" s="51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</row>
    <row r="284" spans="1:121" ht="12.75" x14ac:dyDescent="0.2">
      <c r="A284" s="194">
        <f t="shared" si="88"/>
        <v>44227</v>
      </c>
      <c r="B284" s="18">
        <f t="shared" ca="1" si="89"/>
        <v>5202858.8650000002</v>
      </c>
      <c r="C284" s="196">
        <f t="shared" si="90"/>
        <v>5000000</v>
      </c>
      <c r="D284" s="195">
        <f ca="1">IF(A284&lt;$B$1,VLOOKUP(A284,[1]DI!$A$4:$B$15000,2,FALSE),0)</f>
        <v>0</v>
      </c>
      <c r="E284" s="196">
        <f t="shared" ca="1" si="98"/>
        <v>1</v>
      </c>
      <c r="F284" s="196">
        <f ca="1">(TRUNC(PRODUCT($E$12:$E283),16))</f>
        <v>1.01590826836666</v>
      </c>
      <c r="G284" s="196">
        <f t="shared" si="99"/>
        <v>1</v>
      </c>
      <c r="H284" s="196">
        <f t="shared" ca="1" si="100"/>
        <v>1.0159082699999999</v>
      </c>
      <c r="I284" s="195">
        <f t="shared" si="91"/>
        <v>3.2500000000000001E-2</v>
      </c>
      <c r="J284" s="197">
        <f t="shared" si="92"/>
        <v>43955</v>
      </c>
      <c r="K284" s="198">
        <f t="shared" si="93"/>
        <v>188</v>
      </c>
      <c r="L284" s="199">
        <f t="shared" si="94"/>
        <v>189</v>
      </c>
      <c r="M284" s="200">
        <f t="shared" si="83"/>
        <v>1.0242772929999999</v>
      </c>
      <c r="N284" s="200">
        <f t="shared" ca="1" si="84"/>
        <v>1.0405717729999999</v>
      </c>
      <c r="O284" s="199">
        <f t="shared" si="95"/>
        <v>0</v>
      </c>
      <c r="P284" s="196">
        <f t="shared" ca="1" si="85"/>
        <v>202858.86499999999</v>
      </c>
      <c r="Q284" s="201">
        <f t="shared" si="86"/>
        <v>0</v>
      </c>
      <c r="R284" s="196">
        <f t="shared" si="87"/>
        <v>0</v>
      </c>
      <c r="S284" s="202" t="str">
        <f t="shared" si="96"/>
        <v>A+J=</v>
      </c>
      <c r="T284" s="197">
        <f t="shared" si="97"/>
        <v>44301</v>
      </c>
      <c r="U284" s="3"/>
      <c r="V284" s="54">
        <v>47654</v>
      </c>
      <c r="W284" s="54" t="s">
        <v>87</v>
      </c>
      <c r="X284" s="25"/>
      <c r="Y284" s="1"/>
      <c r="Z284" s="3"/>
      <c r="AA284" s="53"/>
      <c r="AB284" s="53"/>
      <c r="AC284" s="53"/>
      <c r="AD284" s="3"/>
      <c r="AE284" s="12"/>
      <c r="AF284" s="3"/>
      <c r="AG284" s="2"/>
      <c r="AH284" s="2"/>
      <c r="AI284" s="2"/>
      <c r="AJ284" s="2"/>
      <c r="AK284" s="2"/>
      <c r="AL284" s="51"/>
      <c r="AM284" s="51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</row>
    <row r="285" spans="1:121" ht="12.75" x14ac:dyDescent="0.2">
      <c r="A285" s="194">
        <f t="shared" si="88"/>
        <v>44228</v>
      </c>
      <c r="B285" s="18">
        <f t="shared" ca="1" si="89"/>
        <v>5202858.8650000002</v>
      </c>
      <c r="C285" s="196">
        <f t="shared" si="90"/>
        <v>5000000</v>
      </c>
      <c r="D285" s="195">
        <f ca="1">IF(A285&lt;$B$1,VLOOKUP(A285,[1]DI!$A$4:$B$15000,2,FALSE),0)</f>
        <v>1.9000000000000006E-2</v>
      </c>
      <c r="E285" s="196">
        <f t="shared" ca="1" si="98"/>
        <v>1.0000746899999999</v>
      </c>
      <c r="F285" s="196">
        <f ca="1">(TRUNC(PRODUCT($E$12:$E284),16))</f>
        <v>1.01590826836666</v>
      </c>
      <c r="G285" s="196">
        <f t="shared" si="99"/>
        <v>1</v>
      </c>
      <c r="H285" s="196">
        <f t="shared" ca="1" si="100"/>
        <v>1.0159082699999999</v>
      </c>
      <c r="I285" s="195">
        <f t="shared" si="91"/>
        <v>3.2500000000000001E-2</v>
      </c>
      <c r="J285" s="197">
        <f t="shared" si="92"/>
        <v>43955</v>
      </c>
      <c r="K285" s="198">
        <f t="shared" si="93"/>
        <v>189</v>
      </c>
      <c r="L285" s="199">
        <f t="shared" si="94"/>
        <v>189</v>
      </c>
      <c r="M285" s="200">
        <f t="shared" si="83"/>
        <v>1.0242772929999999</v>
      </c>
      <c r="N285" s="200">
        <f t="shared" ca="1" si="84"/>
        <v>1.0405717729999999</v>
      </c>
      <c r="O285" s="199">
        <f t="shared" si="95"/>
        <v>0</v>
      </c>
      <c r="P285" s="196">
        <f t="shared" ca="1" si="85"/>
        <v>202858.86499999999</v>
      </c>
      <c r="Q285" s="201">
        <f t="shared" si="86"/>
        <v>0</v>
      </c>
      <c r="R285" s="196">
        <f t="shared" si="87"/>
        <v>0</v>
      </c>
      <c r="S285" s="202" t="str">
        <f t="shared" si="96"/>
        <v>A+J=</v>
      </c>
      <c r="T285" s="197">
        <f t="shared" si="97"/>
        <v>44301</v>
      </c>
      <c r="U285" s="3"/>
      <c r="V285" s="54">
        <v>47802</v>
      </c>
      <c r="W285" s="54" t="s">
        <v>90</v>
      </c>
      <c r="X285" s="25"/>
      <c r="Y285" s="1"/>
      <c r="Z285" s="3"/>
      <c r="AA285" s="53"/>
      <c r="AB285" s="53"/>
      <c r="AC285" s="53"/>
      <c r="AD285" s="3"/>
      <c r="AE285" s="12"/>
      <c r="AF285" s="3"/>
      <c r="AG285" s="2"/>
      <c r="AH285" s="2"/>
      <c r="AI285" s="2"/>
      <c r="AJ285" s="2"/>
      <c r="AK285" s="2"/>
      <c r="AL285" s="51"/>
      <c r="AM285" s="51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</row>
    <row r="286" spans="1:121" ht="12.75" x14ac:dyDescent="0.2">
      <c r="A286" s="194">
        <f t="shared" si="88"/>
        <v>44229</v>
      </c>
      <c r="B286" s="18">
        <f t="shared" ca="1" si="89"/>
        <v>5203907.9000000004</v>
      </c>
      <c r="C286" s="196">
        <f t="shared" si="90"/>
        <v>5000000</v>
      </c>
      <c r="D286" s="195">
        <f ca="1">IF(A286&lt;$B$1,VLOOKUP(A286,[1]DI!$A$4:$B$15000,2,FALSE),0)</f>
        <v>1.9000000000000006E-2</v>
      </c>
      <c r="E286" s="196">
        <f t="shared" ca="1" si="98"/>
        <v>1.0000746899999999</v>
      </c>
      <c r="F286" s="196">
        <f ca="1">(TRUNC(PRODUCT($E$12:$E285),16))</f>
        <v>1.0159841465552299</v>
      </c>
      <c r="G286" s="196">
        <f t="shared" si="99"/>
        <v>1</v>
      </c>
      <c r="H286" s="196">
        <f t="shared" ca="1" si="100"/>
        <v>1.01598415</v>
      </c>
      <c r="I286" s="195">
        <f t="shared" si="91"/>
        <v>3.2500000000000001E-2</v>
      </c>
      <c r="J286" s="197">
        <f t="shared" si="92"/>
        <v>43955</v>
      </c>
      <c r="K286" s="198">
        <f t="shared" si="93"/>
        <v>190</v>
      </c>
      <c r="L286" s="199">
        <f t="shared" si="94"/>
        <v>190</v>
      </c>
      <c r="M286" s="200">
        <f t="shared" si="83"/>
        <v>1.0244073</v>
      </c>
      <c r="N286" s="200">
        <f t="shared" ca="1" si="84"/>
        <v>1.04078158</v>
      </c>
      <c r="O286" s="199">
        <f t="shared" si="95"/>
        <v>0</v>
      </c>
      <c r="P286" s="196">
        <f t="shared" ca="1" si="85"/>
        <v>203907.9</v>
      </c>
      <c r="Q286" s="201">
        <f t="shared" si="86"/>
        <v>0</v>
      </c>
      <c r="R286" s="196">
        <f t="shared" si="87"/>
        <v>0</v>
      </c>
      <c r="S286" s="202" t="str">
        <f t="shared" si="96"/>
        <v>A+J=</v>
      </c>
      <c r="T286" s="197">
        <f t="shared" si="97"/>
        <v>44301</v>
      </c>
      <c r="U286" s="3"/>
      <c r="V286" s="54">
        <v>47842</v>
      </c>
      <c r="W286" s="54" t="s">
        <v>84</v>
      </c>
      <c r="X286" s="25"/>
      <c r="Y286" s="1"/>
      <c r="Z286" s="3"/>
      <c r="AA286" s="53"/>
      <c r="AB286" s="53"/>
      <c r="AC286" s="53"/>
      <c r="AD286" s="3"/>
      <c r="AE286" s="12"/>
      <c r="AF286" s="3"/>
      <c r="AG286" s="2"/>
      <c r="AH286" s="2"/>
      <c r="AI286" s="2"/>
      <c r="AJ286" s="2"/>
      <c r="AK286" s="2"/>
      <c r="AL286" s="51"/>
      <c r="AM286" s="51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</row>
    <row r="287" spans="1:121" ht="12.75" x14ac:dyDescent="0.2">
      <c r="A287" s="194">
        <f t="shared" si="88"/>
        <v>44230</v>
      </c>
      <c r="B287" s="18">
        <f t="shared" ca="1" si="89"/>
        <v>5204957.1150000002</v>
      </c>
      <c r="C287" s="196">
        <f t="shared" si="90"/>
        <v>5000000</v>
      </c>
      <c r="D287" s="195">
        <f ca="1">IF(A287&lt;$B$1,VLOOKUP(A287,[1]DI!$A$4:$B$15000,2,FALSE),0)</f>
        <v>1.9000000000000006E-2</v>
      </c>
      <c r="E287" s="196">
        <f t="shared" ca="1" si="98"/>
        <v>1.0000746899999999</v>
      </c>
      <c r="F287" s="196">
        <f ca="1">(TRUNC(PRODUCT($E$12:$E286),16))</f>
        <v>1.01606003041113</v>
      </c>
      <c r="G287" s="196">
        <f t="shared" si="99"/>
        <v>1</v>
      </c>
      <c r="H287" s="196">
        <f t="shared" ca="1" si="100"/>
        <v>1.01606003</v>
      </c>
      <c r="I287" s="195">
        <f t="shared" si="91"/>
        <v>3.2500000000000001E-2</v>
      </c>
      <c r="J287" s="197">
        <f t="shared" si="92"/>
        <v>43955</v>
      </c>
      <c r="K287" s="198">
        <f t="shared" si="93"/>
        <v>191</v>
      </c>
      <c r="L287" s="199">
        <f t="shared" si="94"/>
        <v>191</v>
      </c>
      <c r="M287" s="200">
        <f t="shared" si="83"/>
        <v>1.0245373230000001</v>
      </c>
      <c r="N287" s="200">
        <f t="shared" ca="1" si="84"/>
        <v>1.0409914229999999</v>
      </c>
      <c r="O287" s="199">
        <f t="shared" si="95"/>
        <v>0</v>
      </c>
      <c r="P287" s="196">
        <f t="shared" ca="1" si="85"/>
        <v>204957.11499999999</v>
      </c>
      <c r="Q287" s="201">
        <f t="shared" si="86"/>
        <v>0</v>
      </c>
      <c r="R287" s="196">
        <f t="shared" si="87"/>
        <v>0</v>
      </c>
      <c r="S287" s="202" t="str">
        <f t="shared" si="96"/>
        <v>A+J=</v>
      </c>
      <c r="T287" s="197">
        <f t="shared" si="97"/>
        <v>44301</v>
      </c>
      <c r="U287" s="3"/>
      <c r="V287" s="54">
        <v>47849</v>
      </c>
      <c r="W287" s="54" t="s">
        <v>85</v>
      </c>
      <c r="X287" s="25"/>
      <c r="Y287" s="1"/>
      <c r="Z287" s="3"/>
      <c r="AA287" s="53"/>
      <c r="AB287" s="53"/>
      <c r="AC287" s="53"/>
      <c r="AD287" s="3"/>
      <c r="AE287" s="12"/>
      <c r="AF287" s="3"/>
      <c r="AG287" s="2"/>
      <c r="AH287" s="2"/>
      <c r="AI287" s="2"/>
      <c r="AJ287" s="2"/>
      <c r="AK287" s="2"/>
      <c r="AL287" s="51"/>
      <c r="AM287" s="51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</row>
    <row r="288" spans="1:121" ht="12.75" x14ac:dyDescent="0.2">
      <c r="A288" s="194">
        <f t="shared" si="88"/>
        <v>44231</v>
      </c>
      <c r="B288" s="18">
        <f t="shared" ca="1" si="89"/>
        <v>5206006.5650000004</v>
      </c>
      <c r="C288" s="196">
        <f t="shared" si="90"/>
        <v>5000000</v>
      </c>
      <c r="D288" s="195">
        <f ca="1">IF(A288&lt;$B$1,VLOOKUP(A288,[1]DI!$A$4:$B$15000,2,FALSE),0)</f>
        <v>1.9000000000000006E-2</v>
      </c>
      <c r="E288" s="196">
        <f t="shared" ca="1" si="98"/>
        <v>1.0000746899999999</v>
      </c>
      <c r="F288" s="196">
        <f ca="1">(TRUNC(PRODUCT($E$12:$E287),16))</f>
        <v>1.0161359199347999</v>
      </c>
      <c r="G288" s="196">
        <f t="shared" si="99"/>
        <v>1</v>
      </c>
      <c r="H288" s="196">
        <f t="shared" ca="1" si="100"/>
        <v>1.01613592</v>
      </c>
      <c r="I288" s="195">
        <f t="shared" si="91"/>
        <v>3.2500000000000001E-2</v>
      </c>
      <c r="J288" s="197">
        <f t="shared" si="92"/>
        <v>43955</v>
      </c>
      <c r="K288" s="198">
        <f t="shared" si="93"/>
        <v>192</v>
      </c>
      <c r="L288" s="199">
        <f t="shared" si="94"/>
        <v>192</v>
      </c>
      <c r="M288" s="200">
        <f t="shared" si="83"/>
        <v>1.024667362</v>
      </c>
      <c r="N288" s="200">
        <f t="shared" ca="1" si="84"/>
        <v>1.041201313</v>
      </c>
      <c r="O288" s="199">
        <f t="shared" si="95"/>
        <v>0</v>
      </c>
      <c r="P288" s="196">
        <f t="shared" ca="1" si="85"/>
        <v>206006.565</v>
      </c>
      <c r="Q288" s="201">
        <f t="shared" si="86"/>
        <v>0</v>
      </c>
      <c r="R288" s="196">
        <f t="shared" si="87"/>
        <v>0</v>
      </c>
      <c r="S288" s="202" t="str">
        <f t="shared" si="96"/>
        <v>A+J=</v>
      </c>
      <c r="T288" s="197">
        <f t="shared" si="97"/>
        <v>44301</v>
      </c>
      <c r="U288" s="3"/>
      <c r="V288" s="54">
        <v>47903</v>
      </c>
      <c r="W288" s="54" t="s">
        <v>76</v>
      </c>
      <c r="X288" s="25"/>
      <c r="Y288" s="1"/>
      <c r="Z288" s="3"/>
      <c r="AA288" s="53"/>
      <c r="AB288" s="53"/>
      <c r="AC288" s="53"/>
      <c r="AD288" s="3"/>
      <c r="AE288" s="12"/>
      <c r="AF288" s="3"/>
      <c r="AG288" s="2"/>
      <c r="AH288" s="2"/>
      <c r="AI288" s="2"/>
      <c r="AJ288" s="2"/>
      <c r="AK288" s="2"/>
      <c r="AL288" s="51"/>
      <c r="AM288" s="51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</row>
    <row r="289" spans="1:121" ht="12.75" x14ac:dyDescent="0.2">
      <c r="A289" s="194">
        <f t="shared" si="88"/>
        <v>44232</v>
      </c>
      <c r="B289" s="18">
        <f t="shared" ca="1" si="89"/>
        <v>5207056.2450000001</v>
      </c>
      <c r="C289" s="196">
        <f t="shared" si="90"/>
        <v>5000000</v>
      </c>
      <c r="D289" s="195">
        <f ca="1">IF(A289&lt;$B$1,VLOOKUP(A289,[1]DI!$A$4:$B$15000,2,FALSE),0)</f>
        <v>1.9000000000000006E-2</v>
      </c>
      <c r="E289" s="196">
        <f t="shared" ca="1" si="98"/>
        <v>1.0000746899999999</v>
      </c>
      <c r="F289" s="196">
        <f ca="1">(TRUNC(PRODUCT($E$12:$E288),16))</f>
        <v>1.0162118151266599</v>
      </c>
      <c r="G289" s="196">
        <f t="shared" si="99"/>
        <v>1</v>
      </c>
      <c r="H289" s="196">
        <f t="shared" ca="1" si="100"/>
        <v>1.0162118200000001</v>
      </c>
      <c r="I289" s="195">
        <f t="shared" si="91"/>
        <v>3.2500000000000001E-2</v>
      </c>
      <c r="J289" s="197">
        <f t="shared" si="92"/>
        <v>43955</v>
      </c>
      <c r="K289" s="198">
        <f t="shared" si="93"/>
        <v>193</v>
      </c>
      <c r="L289" s="199">
        <f t="shared" si="94"/>
        <v>193</v>
      </c>
      <c r="M289" s="200">
        <f t="shared" si="83"/>
        <v>1.0247974179999999</v>
      </c>
      <c r="N289" s="200">
        <f t="shared" ca="1" si="84"/>
        <v>1.041411249</v>
      </c>
      <c r="O289" s="199">
        <f t="shared" si="95"/>
        <v>0</v>
      </c>
      <c r="P289" s="196">
        <f t="shared" ca="1" si="85"/>
        <v>207056.245</v>
      </c>
      <c r="Q289" s="201">
        <f t="shared" si="86"/>
        <v>0</v>
      </c>
      <c r="R289" s="196">
        <f t="shared" si="87"/>
        <v>0</v>
      </c>
      <c r="S289" s="202" t="str">
        <f t="shared" si="96"/>
        <v>A+J=</v>
      </c>
      <c r="T289" s="197">
        <f t="shared" si="97"/>
        <v>44301</v>
      </c>
      <c r="U289" s="3"/>
      <c r="V289" s="54">
        <v>47904</v>
      </c>
      <c r="W289" s="54" t="s">
        <v>76</v>
      </c>
      <c r="X289" s="25"/>
      <c r="Y289" s="1"/>
      <c r="Z289" s="3"/>
      <c r="AA289" s="53"/>
      <c r="AB289" s="53"/>
      <c r="AC289" s="53"/>
      <c r="AD289" s="3"/>
      <c r="AE289" s="12"/>
      <c r="AF289" s="3"/>
      <c r="AG289" s="2"/>
      <c r="AH289" s="2"/>
      <c r="AI289" s="2"/>
      <c r="AJ289" s="2"/>
      <c r="AK289" s="2"/>
      <c r="AL289" s="51"/>
      <c r="AM289" s="51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</row>
    <row r="290" spans="1:121" ht="12.75" x14ac:dyDescent="0.2">
      <c r="A290" s="194">
        <f t="shared" si="88"/>
        <v>44233</v>
      </c>
      <c r="B290" s="18">
        <f t="shared" ca="1" si="89"/>
        <v>5208106.1100000003</v>
      </c>
      <c r="C290" s="196">
        <f t="shared" si="90"/>
        <v>5000000</v>
      </c>
      <c r="D290" s="195">
        <f ca="1">IF(A290&lt;$B$1,VLOOKUP(A290,[1]DI!$A$4:$B$15000,2,FALSE),0)</f>
        <v>0</v>
      </c>
      <c r="E290" s="196">
        <f t="shared" ca="1" si="98"/>
        <v>1</v>
      </c>
      <c r="F290" s="196">
        <f ca="1">(TRUNC(PRODUCT($E$12:$E289),16))</f>
        <v>1.01628771598714</v>
      </c>
      <c r="G290" s="196">
        <f t="shared" si="99"/>
        <v>1</v>
      </c>
      <c r="H290" s="196">
        <f t="shared" ca="1" si="100"/>
        <v>1.01628772</v>
      </c>
      <c r="I290" s="195">
        <f t="shared" si="91"/>
        <v>3.2500000000000001E-2</v>
      </c>
      <c r="J290" s="197">
        <f t="shared" si="92"/>
        <v>43955</v>
      </c>
      <c r="K290" s="198">
        <f t="shared" si="93"/>
        <v>193</v>
      </c>
      <c r="L290" s="199">
        <f t="shared" si="94"/>
        <v>194</v>
      </c>
      <c r="M290" s="200">
        <f t="shared" si="83"/>
        <v>1.0249274900000001</v>
      </c>
      <c r="N290" s="200">
        <f t="shared" ca="1" si="84"/>
        <v>1.0416212220000001</v>
      </c>
      <c r="O290" s="199">
        <f t="shared" si="95"/>
        <v>0</v>
      </c>
      <c r="P290" s="196">
        <f t="shared" ca="1" si="85"/>
        <v>208106.11</v>
      </c>
      <c r="Q290" s="201">
        <f t="shared" si="86"/>
        <v>0</v>
      </c>
      <c r="R290" s="196">
        <f t="shared" si="87"/>
        <v>0</v>
      </c>
      <c r="S290" s="202" t="str">
        <f t="shared" si="96"/>
        <v>A+J=</v>
      </c>
      <c r="T290" s="197">
        <f t="shared" si="97"/>
        <v>44301</v>
      </c>
      <c r="U290" s="3"/>
      <c r="V290" s="54">
        <v>47949</v>
      </c>
      <c r="W290" s="54" t="s">
        <v>86</v>
      </c>
      <c r="X290" s="25"/>
      <c r="Y290" s="1"/>
      <c r="Z290" s="3"/>
      <c r="AA290" s="53"/>
      <c r="AB290" s="53"/>
      <c r="AC290" s="53"/>
      <c r="AD290" s="3"/>
      <c r="AE290" s="12"/>
      <c r="AF290" s="3"/>
      <c r="AG290" s="2"/>
      <c r="AH290" s="2"/>
      <c r="AI290" s="2"/>
      <c r="AJ290" s="2"/>
      <c r="AK290" s="2"/>
      <c r="AL290" s="51"/>
      <c r="AM290" s="51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</row>
    <row r="291" spans="1:121" ht="12.75" x14ac:dyDescent="0.2">
      <c r="A291" s="194">
        <f t="shared" si="88"/>
        <v>44234</v>
      </c>
      <c r="B291" s="18">
        <f t="shared" ca="1" si="89"/>
        <v>5208106.1100000003</v>
      </c>
      <c r="C291" s="196">
        <f t="shared" si="90"/>
        <v>5000000</v>
      </c>
      <c r="D291" s="195">
        <f ca="1">IF(A291&lt;$B$1,VLOOKUP(A291,[1]DI!$A$4:$B$15000,2,FALSE),0)</f>
        <v>0</v>
      </c>
      <c r="E291" s="196">
        <f t="shared" ca="1" si="98"/>
        <v>1</v>
      </c>
      <c r="F291" s="196">
        <f ca="1">(TRUNC(PRODUCT($E$12:$E290),16))</f>
        <v>1.01628771598714</v>
      </c>
      <c r="G291" s="196">
        <f t="shared" si="99"/>
        <v>1</v>
      </c>
      <c r="H291" s="196">
        <f t="shared" ca="1" si="100"/>
        <v>1.01628772</v>
      </c>
      <c r="I291" s="195">
        <f t="shared" si="91"/>
        <v>3.2500000000000001E-2</v>
      </c>
      <c r="J291" s="197">
        <f t="shared" si="92"/>
        <v>43955</v>
      </c>
      <c r="K291" s="198">
        <f t="shared" si="93"/>
        <v>193</v>
      </c>
      <c r="L291" s="199">
        <f t="shared" si="94"/>
        <v>194</v>
      </c>
      <c r="M291" s="200">
        <f t="shared" si="83"/>
        <v>1.0249274900000001</v>
      </c>
      <c r="N291" s="200">
        <f t="shared" ca="1" si="84"/>
        <v>1.0416212220000001</v>
      </c>
      <c r="O291" s="199">
        <f t="shared" si="95"/>
        <v>0</v>
      </c>
      <c r="P291" s="196">
        <f t="shared" ca="1" si="85"/>
        <v>208106.11</v>
      </c>
      <c r="Q291" s="201">
        <f t="shared" si="86"/>
        <v>0</v>
      </c>
      <c r="R291" s="196">
        <f t="shared" si="87"/>
        <v>0</v>
      </c>
      <c r="S291" s="202" t="str">
        <f t="shared" si="96"/>
        <v>A+J=</v>
      </c>
      <c r="T291" s="197">
        <f t="shared" si="97"/>
        <v>44301</v>
      </c>
      <c r="U291" s="3"/>
      <c r="V291" s="54">
        <v>47959</v>
      </c>
      <c r="W291" s="54" t="s">
        <v>77</v>
      </c>
      <c r="X291" s="25"/>
      <c r="Y291" s="1"/>
      <c r="Z291" s="3"/>
      <c r="AA291" s="53"/>
      <c r="AB291" s="53"/>
      <c r="AC291" s="53"/>
      <c r="AD291" s="3"/>
      <c r="AE291" s="12"/>
      <c r="AF291" s="3"/>
      <c r="AG291" s="2"/>
      <c r="AH291" s="2"/>
      <c r="AI291" s="2"/>
      <c r="AJ291" s="2"/>
      <c r="AK291" s="2"/>
      <c r="AL291" s="51"/>
      <c r="AM291" s="51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</row>
    <row r="292" spans="1:121" ht="12.75" x14ac:dyDescent="0.2">
      <c r="A292" s="194">
        <f t="shared" si="88"/>
        <v>44235</v>
      </c>
      <c r="B292" s="18">
        <f t="shared" ca="1" si="89"/>
        <v>5208106.1100000003</v>
      </c>
      <c r="C292" s="196">
        <f t="shared" si="90"/>
        <v>5000000</v>
      </c>
      <c r="D292" s="195">
        <f ca="1">IF(A292&lt;$B$1,VLOOKUP(A292,[1]DI!$A$4:$B$15000,2,FALSE),0)</f>
        <v>1.9000000000000006E-2</v>
      </c>
      <c r="E292" s="196">
        <f t="shared" ca="1" si="98"/>
        <v>1.0000746899999999</v>
      </c>
      <c r="F292" s="196">
        <f ca="1">(TRUNC(PRODUCT($E$12:$E291),16))</f>
        <v>1.01628771598714</v>
      </c>
      <c r="G292" s="196">
        <f t="shared" si="99"/>
        <v>1</v>
      </c>
      <c r="H292" s="196">
        <f t="shared" ca="1" si="100"/>
        <v>1.01628772</v>
      </c>
      <c r="I292" s="195">
        <f t="shared" si="91"/>
        <v>3.2500000000000001E-2</v>
      </c>
      <c r="J292" s="197">
        <f t="shared" si="92"/>
        <v>43955</v>
      </c>
      <c r="K292" s="198">
        <f t="shared" si="93"/>
        <v>194</v>
      </c>
      <c r="L292" s="199">
        <f t="shared" si="94"/>
        <v>194</v>
      </c>
      <c r="M292" s="200">
        <f t="shared" si="83"/>
        <v>1.0249274900000001</v>
      </c>
      <c r="N292" s="200">
        <f t="shared" ca="1" si="84"/>
        <v>1.0416212220000001</v>
      </c>
      <c r="O292" s="199">
        <f t="shared" si="95"/>
        <v>0</v>
      </c>
      <c r="P292" s="196">
        <f t="shared" ca="1" si="85"/>
        <v>208106.11</v>
      </c>
      <c r="Q292" s="201">
        <f t="shared" si="86"/>
        <v>0</v>
      </c>
      <c r="R292" s="196">
        <f t="shared" si="87"/>
        <v>0</v>
      </c>
      <c r="S292" s="202" t="str">
        <f t="shared" si="96"/>
        <v>A+J=</v>
      </c>
      <c r="T292" s="197">
        <f t="shared" si="97"/>
        <v>44301</v>
      </c>
      <c r="U292" s="3"/>
      <c r="V292" s="54">
        <v>47969</v>
      </c>
      <c r="W292" s="54" t="s">
        <v>88</v>
      </c>
      <c r="X292" s="25"/>
      <c r="Y292" s="1"/>
      <c r="Z292" s="3"/>
      <c r="AA292" s="53"/>
      <c r="AB292" s="53"/>
      <c r="AC292" s="53"/>
      <c r="AD292" s="3"/>
      <c r="AE292" s="12"/>
      <c r="AF292" s="3"/>
      <c r="AG292" s="2"/>
      <c r="AH292" s="2"/>
      <c r="AI292" s="2"/>
      <c r="AJ292" s="2"/>
      <c r="AK292" s="2"/>
      <c r="AL292" s="51"/>
      <c r="AM292" s="51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</row>
    <row r="293" spans="1:121" ht="12.75" x14ac:dyDescent="0.2">
      <c r="A293" s="194">
        <f t="shared" si="88"/>
        <v>44236</v>
      </c>
      <c r="B293" s="18">
        <f t="shared" ca="1" si="89"/>
        <v>5209156.16</v>
      </c>
      <c r="C293" s="196">
        <f t="shared" si="90"/>
        <v>5000000</v>
      </c>
      <c r="D293" s="195">
        <f ca="1">IF(A293&lt;$B$1,VLOOKUP(A293,[1]DI!$A$4:$B$15000,2,FALSE),0)</f>
        <v>1.9000000000000006E-2</v>
      </c>
      <c r="E293" s="196">
        <f t="shared" ca="1" si="98"/>
        <v>1.0000746899999999</v>
      </c>
      <c r="F293" s="196">
        <f ca="1">(TRUNC(PRODUCT($E$12:$E292),16))</f>
        <v>1.0163636225166399</v>
      </c>
      <c r="G293" s="196">
        <f t="shared" si="99"/>
        <v>1</v>
      </c>
      <c r="H293" s="196">
        <f t="shared" ca="1" si="100"/>
        <v>1.0163636199999999</v>
      </c>
      <c r="I293" s="195">
        <f t="shared" si="91"/>
        <v>3.2500000000000001E-2</v>
      </c>
      <c r="J293" s="197">
        <f t="shared" si="92"/>
        <v>43955</v>
      </c>
      <c r="K293" s="198">
        <f t="shared" si="93"/>
        <v>195</v>
      </c>
      <c r="L293" s="199">
        <f t="shared" si="94"/>
        <v>195</v>
      </c>
      <c r="M293" s="200">
        <f t="shared" si="83"/>
        <v>1.0250575790000001</v>
      </c>
      <c r="N293" s="200">
        <f t="shared" ca="1" si="84"/>
        <v>1.0418312320000001</v>
      </c>
      <c r="O293" s="199">
        <f t="shared" si="95"/>
        <v>0</v>
      </c>
      <c r="P293" s="196">
        <f t="shared" ca="1" si="85"/>
        <v>209156.16</v>
      </c>
      <c r="Q293" s="201">
        <f t="shared" si="86"/>
        <v>0</v>
      </c>
      <c r="R293" s="196">
        <f t="shared" si="87"/>
        <v>0</v>
      </c>
      <c r="S293" s="202" t="str">
        <f t="shared" si="96"/>
        <v>A+J=</v>
      </c>
      <c r="T293" s="197">
        <f t="shared" si="97"/>
        <v>44301</v>
      </c>
      <c r="U293" s="3"/>
      <c r="V293" s="54">
        <v>48011</v>
      </c>
      <c r="W293" s="54" t="s">
        <v>87</v>
      </c>
      <c r="X293" s="25"/>
      <c r="Y293" s="1"/>
      <c r="Z293" s="3"/>
      <c r="AA293" s="53"/>
      <c r="AB293" s="53"/>
      <c r="AC293" s="53"/>
      <c r="AD293" s="3"/>
      <c r="AE293" s="12"/>
      <c r="AF293" s="3"/>
      <c r="AG293" s="2"/>
      <c r="AH293" s="2"/>
      <c r="AI293" s="2"/>
      <c r="AJ293" s="2"/>
      <c r="AK293" s="2"/>
      <c r="AL293" s="51"/>
      <c r="AM293" s="51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</row>
    <row r="294" spans="1:121" ht="12.75" x14ac:dyDescent="0.2">
      <c r="A294" s="194">
        <f t="shared" si="88"/>
        <v>44237</v>
      </c>
      <c r="B294" s="18">
        <f t="shared" ca="1" si="89"/>
        <v>5210206.4400000004</v>
      </c>
      <c r="C294" s="196">
        <f t="shared" si="90"/>
        <v>5000000</v>
      </c>
      <c r="D294" s="195">
        <f ca="1">IF(A294&lt;$B$1,VLOOKUP(A294,[1]DI!$A$4:$B$15000,2,FALSE),0)</f>
        <v>1.9000000000000006E-2</v>
      </c>
      <c r="E294" s="196">
        <f t="shared" ca="1" si="98"/>
        <v>1.0000746899999999</v>
      </c>
      <c r="F294" s="196">
        <f ca="1">(TRUNC(PRODUCT($E$12:$E293),16))</f>
        <v>1.0164395347156101</v>
      </c>
      <c r="G294" s="196">
        <f t="shared" si="99"/>
        <v>1</v>
      </c>
      <c r="H294" s="196">
        <f t="shared" ca="1" si="100"/>
        <v>1.01643953</v>
      </c>
      <c r="I294" s="195">
        <f t="shared" si="91"/>
        <v>3.2500000000000001E-2</v>
      </c>
      <c r="J294" s="197">
        <f t="shared" si="92"/>
        <v>43955</v>
      </c>
      <c r="K294" s="198">
        <f t="shared" si="93"/>
        <v>196</v>
      </c>
      <c r="L294" s="199">
        <f t="shared" si="94"/>
        <v>196</v>
      </c>
      <c r="M294" s="200">
        <f t="shared" si="83"/>
        <v>1.025187684</v>
      </c>
      <c r="N294" s="200">
        <f t="shared" ca="1" si="84"/>
        <v>1.0420412880000001</v>
      </c>
      <c r="O294" s="199">
        <f t="shared" si="95"/>
        <v>0</v>
      </c>
      <c r="P294" s="196">
        <f t="shared" ca="1" si="85"/>
        <v>210206.44</v>
      </c>
      <c r="Q294" s="201">
        <f t="shared" si="86"/>
        <v>0</v>
      </c>
      <c r="R294" s="196">
        <f t="shared" si="87"/>
        <v>0</v>
      </c>
      <c r="S294" s="202" t="str">
        <f t="shared" si="96"/>
        <v>A+J=</v>
      </c>
      <c r="T294" s="197">
        <f t="shared" si="97"/>
        <v>44301</v>
      </c>
      <c r="U294" s="3"/>
      <c r="V294" s="54">
        <v>48207</v>
      </c>
      <c r="W294" s="54" t="s">
        <v>84</v>
      </c>
      <c r="X294" s="25"/>
      <c r="Y294" s="1"/>
      <c r="Z294" s="3"/>
      <c r="AA294" s="53"/>
      <c r="AB294" s="53"/>
      <c r="AC294" s="53"/>
      <c r="AD294" s="3"/>
      <c r="AE294" s="12"/>
      <c r="AF294" s="3"/>
      <c r="AG294" s="2"/>
      <c r="AH294" s="2"/>
      <c r="AI294" s="2"/>
      <c r="AJ294" s="2"/>
      <c r="AK294" s="2"/>
      <c r="AL294" s="51"/>
      <c r="AM294" s="51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</row>
    <row r="295" spans="1:121" ht="12.75" x14ac:dyDescent="0.2">
      <c r="A295" s="194">
        <f t="shared" si="88"/>
        <v>44238</v>
      </c>
      <c r="B295" s="18">
        <f t="shared" ca="1" si="89"/>
        <v>5211256.9550000001</v>
      </c>
      <c r="C295" s="196">
        <f t="shared" si="90"/>
        <v>5000000</v>
      </c>
      <c r="D295" s="195">
        <f ca="1">IF(A295&lt;$B$1,VLOOKUP(A295,[1]DI!$A$4:$B$15000,2,FALSE),0)</f>
        <v>1.9000000000000006E-2</v>
      </c>
      <c r="E295" s="196">
        <f t="shared" ca="1" si="98"/>
        <v>1.0000746899999999</v>
      </c>
      <c r="F295" s="196">
        <f ca="1">(TRUNC(PRODUCT($E$12:$E294),16))</f>
        <v>1.01651545258446</v>
      </c>
      <c r="G295" s="196">
        <f t="shared" si="99"/>
        <v>1</v>
      </c>
      <c r="H295" s="196">
        <f t="shared" ca="1" si="100"/>
        <v>1.01651545</v>
      </c>
      <c r="I295" s="195">
        <f t="shared" si="91"/>
        <v>3.2500000000000001E-2</v>
      </c>
      <c r="J295" s="197">
        <f t="shared" si="92"/>
        <v>43955</v>
      </c>
      <c r="K295" s="198">
        <f t="shared" si="93"/>
        <v>197</v>
      </c>
      <c r="L295" s="199">
        <f t="shared" si="94"/>
        <v>197</v>
      </c>
      <c r="M295" s="200">
        <f t="shared" si="83"/>
        <v>1.0253178060000001</v>
      </c>
      <c r="N295" s="200">
        <f t="shared" ca="1" si="84"/>
        <v>1.042251391</v>
      </c>
      <c r="O295" s="199">
        <f t="shared" si="95"/>
        <v>0</v>
      </c>
      <c r="P295" s="196">
        <f t="shared" ca="1" si="85"/>
        <v>211256.95499999999</v>
      </c>
      <c r="Q295" s="201">
        <f t="shared" si="86"/>
        <v>0</v>
      </c>
      <c r="R295" s="196">
        <f t="shared" si="87"/>
        <v>0</v>
      </c>
      <c r="S295" s="202" t="str">
        <f t="shared" si="96"/>
        <v>A+J=</v>
      </c>
      <c r="T295" s="197">
        <f t="shared" si="97"/>
        <v>44301</v>
      </c>
      <c r="U295" s="3"/>
      <c r="V295" s="54">
        <v>48214</v>
      </c>
      <c r="W295" s="54" t="s">
        <v>85</v>
      </c>
      <c r="X295" s="25"/>
      <c r="Y295" s="1"/>
      <c r="Z295" s="3"/>
      <c r="AA295" s="53"/>
      <c r="AB295" s="53"/>
      <c r="AC295" s="53"/>
      <c r="AD295" s="3"/>
      <c r="AE295" s="12"/>
      <c r="AF295" s="3"/>
      <c r="AG295" s="2"/>
      <c r="AH295" s="2"/>
      <c r="AI295" s="2"/>
      <c r="AJ295" s="2"/>
      <c r="AK295" s="2"/>
      <c r="AL295" s="51"/>
      <c r="AM295" s="51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</row>
    <row r="296" spans="1:121" ht="12.75" x14ac:dyDescent="0.2">
      <c r="A296" s="194">
        <f t="shared" si="88"/>
        <v>44239</v>
      </c>
      <c r="B296" s="18">
        <f t="shared" ca="1" si="89"/>
        <v>5212307.7050000001</v>
      </c>
      <c r="C296" s="196">
        <f t="shared" si="90"/>
        <v>5000000</v>
      </c>
      <c r="D296" s="195">
        <f ca="1">IF(A296&lt;$B$1,VLOOKUP(A296,[1]DI!$A$4:$B$15000,2,FALSE),0)</f>
        <v>1.9000000000000006E-2</v>
      </c>
      <c r="E296" s="196">
        <f t="shared" ca="1" si="98"/>
        <v>1.0000746899999999</v>
      </c>
      <c r="F296" s="196">
        <f ca="1">(TRUNC(PRODUCT($E$12:$E295),16))</f>
        <v>1.0165913761236101</v>
      </c>
      <c r="G296" s="196">
        <f t="shared" si="99"/>
        <v>1</v>
      </c>
      <c r="H296" s="196">
        <f t="shared" ca="1" si="100"/>
        <v>1.0165913799999999</v>
      </c>
      <c r="I296" s="195">
        <f t="shared" si="91"/>
        <v>3.2500000000000001E-2</v>
      </c>
      <c r="J296" s="197">
        <f t="shared" si="92"/>
        <v>43955</v>
      </c>
      <c r="K296" s="198">
        <f t="shared" si="93"/>
        <v>198</v>
      </c>
      <c r="L296" s="199">
        <f t="shared" si="94"/>
        <v>198</v>
      </c>
      <c r="M296" s="200">
        <f t="shared" si="83"/>
        <v>1.0254479439999999</v>
      </c>
      <c r="N296" s="200">
        <f t="shared" ca="1" si="84"/>
        <v>1.042461541</v>
      </c>
      <c r="O296" s="199">
        <f t="shared" si="95"/>
        <v>0</v>
      </c>
      <c r="P296" s="196">
        <f t="shared" ca="1" si="85"/>
        <v>212307.70499999999</v>
      </c>
      <c r="Q296" s="201">
        <f t="shared" si="86"/>
        <v>0</v>
      </c>
      <c r="R296" s="196">
        <f t="shared" si="87"/>
        <v>0</v>
      </c>
      <c r="S296" s="202" t="str">
        <f t="shared" si="96"/>
        <v>A+J=</v>
      </c>
      <c r="T296" s="197">
        <f t="shared" si="97"/>
        <v>44301</v>
      </c>
      <c r="U296" s="3"/>
      <c r="V296" s="54">
        <v>48253</v>
      </c>
      <c r="W296" s="54" t="s">
        <v>76</v>
      </c>
      <c r="X296" s="25"/>
      <c r="Y296" s="1"/>
      <c r="Z296" s="3"/>
      <c r="AA296" s="53"/>
      <c r="AB296" s="53"/>
      <c r="AC296" s="53"/>
      <c r="AD296" s="3"/>
      <c r="AE296" s="12"/>
      <c r="AF296" s="3"/>
      <c r="AG296" s="2"/>
      <c r="AH296" s="2"/>
      <c r="AI296" s="2"/>
      <c r="AJ296" s="2"/>
      <c r="AK296" s="2"/>
      <c r="AL296" s="51"/>
      <c r="AM296" s="51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</row>
    <row r="297" spans="1:121" ht="12.75" x14ac:dyDescent="0.2">
      <c r="A297" s="194">
        <f t="shared" si="88"/>
        <v>44240</v>
      </c>
      <c r="B297" s="18">
        <f t="shared" ca="1" si="89"/>
        <v>5213358.6349999998</v>
      </c>
      <c r="C297" s="196">
        <f t="shared" si="90"/>
        <v>5000000</v>
      </c>
      <c r="D297" s="195">
        <f ca="1">IF(A297&lt;$B$1,VLOOKUP(A297,[1]DI!$A$4:$B$15000,2,FALSE),0)</f>
        <v>0</v>
      </c>
      <c r="E297" s="196">
        <f t="shared" ca="1" si="98"/>
        <v>1</v>
      </c>
      <c r="F297" s="196">
        <f ca="1">(TRUNC(PRODUCT($E$12:$E296),16))</f>
        <v>1.01666730533349</v>
      </c>
      <c r="G297" s="196">
        <f t="shared" si="99"/>
        <v>1</v>
      </c>
      <c r="H297" s="196">
        <f t="shared" ca="1" si="100"/>
        <v>1.0166673100000001</v>
      </c>
      <c r="I297" s="195">
        <f t="shared" si="91"/>
        <v>3.2500000000000001E-2</v>
      </c>
      <c r="J297" s="197">
        <f t="shared" si="92"/>
        <v>43955</v>
      </c>
      <c r="K297" s="198">
        <f t="shared" si="93"/>
        <v>198</v>
      </c>
      <c r="L297" s="199">
        <f t="shared" si="94"/>
        <v>199</v>
      </c>
      <c r="M297" s="200">
        <f t="shared" si="83"/>
        <v>1.0255780990000001</v>
      </c>
      <c r="N297" s="200">
        <f t="shared" ca="1" si="84"/>
        <v>1.0426717270000001</v>
      </c>
      <c r="O297" s="199">
        <f t="shared" si="95"/>
        <v>0</v>
      </c>
      <c r="P297" s="196">
        <f t="shared" ca="1" si="85"/>
        <v>213358.63500000001</v>
      </c>
      <c r="Q297" s="201">
        <f t="shared" si="86"/>
        <v>0</v>
      </c>
      <c r="R297" s="196">
        <f t="shared" si="87"/>
        <v>0</v>
      </c>
      <c r="S297" s="202" t="str">
        <f t="shared" si="96"/>
        <v>A+J=</v>
      </c>
      <c r="T297" s="197">
        <f t="shared" si="97"/>
        <v>44301</v>
      </c>
      <c r="U297" s="3"/>
      <c r="V297" s="54">
        <v>48254</v>
      </c>
      <c r="W297" s="54" t="s">
        <v>76</v>
      </c>
      <c r="X297" s="25"/>
      <c r="Y297" s="1"/>
      <c r="Z297" s="3"/>
      <c r="AA297" s="53"/>
      <c r="AB297" s="53"/>
      <c r="AC297" s="53"/>
      <c r="AD297" s="3"/>
      <c r="AE297" s="12"/>
      <c r="AF297" s="3"/>
      <c r="AG297" s="2"/>
      <c r="AH297" s="2"/>
      <c r="AI297" s="2"/>
      <c r="AJ297" s="2"/>
      <c r="AK297" s="2"/>
      <c r="AL297" s="51"/>
      <c r="AM297" s="51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</row>
    <row r="298" spans="1:121" ht="12.75" x14ac:dyDescent="0.2">
      <c r="A298" s="194">
        <f t="shared" si="88"/>
        <v>44241</v>
      </c>
      <c r="B298" s="18">
        <f t="shared" ca="1" si="89"/>
        <v>5213358.6349999998</v>
      </c>
      <c r="C298" s="196">
        <f t="shared" si="90"/>
        <v>5000000</v>
      </c>
      <c r="D298" s="195">
        <f ca="1">IF(A298&lt;$B$1,VLOOKUP(A298,[1]DI!$A$4:$B$15000,2,FALSE),0)</f>
        <v>0</v>
      </c>
      <c r="E298" s="196">
        <f t="shared" ca="1" si="98"/>
        <v>1</v>
      </c>
      <c r="F298" s="196">
        <f ca="1">(TRUNC(PRODUCT($E$12:$E297),16))</f>
        <v>1.01666730533349</v>
      </c>
      <c r="G298" s="196">
        <f t="shared" si="99"/>
        <v>1</v>
      </c>
      <c r="H298" s="196">
        <f t="shared" ca="1" si="100"/>
        <v>1.0166673100000001</v>
      </c>
      <c r="I298" s="195">
        <f t="shared" si="91"/>
        <v>3.2500000000000001E-2</v>
      </c>
      <c r="J298" s="197">
        <f t="shared" si="92"/>
        <v>43955</v>
      </c>
      <c r="K298" s="198">
        <f t="shared" si="93"/>
        <v>198</v>
      </c>
      <c r="L298" s="199">
        <f t="shared" si="94"/>
        <v>199</v>
      </c>
      <c r="M298" s="200">
        <f t="shared" si="83"/>
        <v>1.0255780990000001</v>
      </c>
      <c r="N298" s="200">
        <f t="shared" ca="1" si="84"/>
        <v>1.0426717270000001</v>
      </c>
      <c r="O298" s="199">
        <f t="shared" si="95"/>
        <v>0</v>
      </c>
      <c r="P298" s="196">
        <f t="shared" ca="1" si="85"/>
        <v>213358.63500000001</v>
      </c>
      <c r="Q298" s="201">
        <f t="shared" si="86"/>
        <v>0</v>
      </c>
      <c r="R298" s="196">
        <f t="shared" si="87"/>
        <v>0</v>
      </c>
      <c r="S298" s="202" t="str">
        <f t="shared" si="96"/>
        <v>A+J=</v>
      </c>
      <c r="T298" s="197">
        <f t="shared" si="97"/>
        <v>44301</v>
      </c>
      <c r="U298" s="3"/>
      <c r="V298" s="54">
        <v>48299</v>
      </c>
      <c r="W298" s="54" t="s">
        <v>86</v>
      </c>
      <c r="X298" s="25"/>
      <c r="Y298" s="1"/>
      <c r="Z298" s="3"/>
      <c r="AA298" s="53"/>
      <c r="AB298" s="53"/>
      <c r="AC298" s="53"/>
      <c r="AD298" s="3"/>
      <c r="AE298" s="12"/>
      <c r="AF298" s="3"/>
      <c r="AG298" s="2"/>
      <c r="AH298" s="2"/>
      <c r="AI298" s="2"/>
      <c r="AJ298" s="2"/>
      <c r="AK298" s="2"/>
      <c r="AL298" s="51"/>
      <c r="AM298" s="51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</row>
    <row r="299" spans="1:121" ht="12.75" x14ac:dyDescent="0.2">
      <c r="A299" s="194">
        <f t="shared" si="88"/>
        <v>44242</v>
      </c>
      <c r="B299" s="18">
        <f t="shared" ca="1" si="89"/>
        <v>5213358.6349999998</v>
      </c>
      <c r="C299" s="196">
        <f t="shared" si="90"/>
        <v>5000000</v>
      </c>
      <c r="D299" s="195">
        <f ca="1">IF(A299&lt;$B$1,VLOOKUP(A299,[1]DI!$A$4:$B$15000,2,FALSE),0)</f>
        <v>0</v>
      </c>
      <c r="E299" s="196">
        <f t="shared" ca="1" si="98"/>
        <v>1</v>
      </c>
      <c r="F299" s="196">
        <f ca="1">(TRUNC(PRODUCT($E$12:$E298),16))</f>
        <v>1.01666730533349</v>
      </c>
      <c r="G299" s="196">
        <f t="shared" si="99"/>
        <v>1</v>
      </c>
      <c r="H299" s="196">
        <f t="shared" ca="1" si="100"/>
        <v>1.0166673100000001</v>
      </c>
      <c r="I299" s="195">
        <f t="shared" si="91"/>
        <v>3.2500000000000001E-2</v>
      </c>
      <c r="J299" s="197">
        <f t="shared" si="92"/>
        <v>43955</v>
      </c>
      <c r="K299" s="198">
        <f t="shared" si="93"/>
        <v>198</v>
      </c>
      <c r="L299" s="199">
        <f t="shared" si="94"/>
        <v>199</v>
      </c>
      <c r="M299" s="200">
        <f t="shared" si="83"/>
        <v>1.0255780990000001</v>
      </c>
      <c r="N299" s="200">
        <f t="shared" ca="1" si="84"/>
        <v>1.0426717270000001</v>
      </c>
      <c r="O299" s="199">
        <f t="shared" si="95"/>
        <v>0</v>
      </c>
      <c r="P299" s="196">
        <f t="shared" ca="1" si="85"/>
        <v>213358.63500000001</v>
      </c>
      <c r="Q299" s="201">
        <f t="shared" si="86"/>
        <v>0</v>
      </c>
      <c r="R299" s="196">
        <f t="shared" si="87"/>
        <v>0</v>
      </c>
      <c r="S299" s="202" t="str">
        <f t="shared" si="96"/>
        <v>A+J=</v>
      </c>
      <c r="T299" s="197">
        <f t="shared" si="97"/>
        <v>44301</v>
      </c>
      <c r="U299" s="3"/>
      <c r="V299" s="54">
        <v>48325</v>
      </c>
      <c r="W299" s="54" t="s">
        <v>77</v>
      </c>
      <c r="X299" s="25"/>
      <c r="Y299" s="1"/>
      <c r="Z299" s="3"/>
      <c r="AA299" s="3"/>
      <c r="AB299" s="3"/>
      <c r="AC299" s="3"/>
      <c r="AD299" s="3"/>
      <c r="AE299" s="12"/>
      <c r="AF299" s="3"/>
      <c r="AG299" s="2"/>
      <c r="AH299" s="2"/>
      <c r="AI299" s="2"/>
      <c r="AJ299" s="2"/>
      <c r="AK299" s="2"/>
      <c r="AL299" s="51"/>
      <c r="AM299" s="51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</row>
    <row r="300" spans="1:121" ht="12.75" x14ac:dyDescent="0.2">
      <c r="A300" s="194">
        <f t="shared" si="88"/>
        <v>44243</v>
      </c>
      <c r="B300" s="18">
        <f t="shared" ca="1" si="89"/>
        <v>5213358.6349999998</v>
      </c>
      <c r="C300" s="196">
        <f t="shared" si="90"/>
        <v>5000000</v>
      </c>
      <c r="D300" s="195">
        <f ca="1">IF(A300&lt;$B$1,VLOOKUP(A300,[1]DI!$A$4:$B$15000,2,FALSE),0)</f>
        <v>0</v>
      </c>
      <c r="E300" s="196">
        <f t="shared" ca="1" si="98"/>
        <v>1</v>
      </c>
      <c r="F300" s="196">
        <f ca="1">(TRUNC(PRODUCT($E$12:$E299),16))</f>
        <v>1.01666730533349</v>
      </c>
      <c r="G300" s="196">
        <f t="shared" si="99"/>
        <v>1</v>
      </c>
      <c r="H300" s="196">
        <f t="shared" ca="1" si="100"/>
        <v>1.0166673100000001</v>
      </c>
      <c r="I300" s="195">
        <f t="shared" si="91"/>
        <v>3.2500000000000001E-2</v>
      </c>
      <c r="J300" s="197">
        <f t="shared" si="92"/>
        <v>43955</v>
      </c>
      <c r="K300" s="198">
        <f t="shared" si="93"/>
        <v>198</v>
      </c>
      <c r="L300" s="199">
        <f t="shared" si="94"/>
        <v>199</v>
      </c>
      <c r="M300" s="200">
        <f t="shared" si="83"/>
        <v>1.0255780990000001</v>
      </c>
      <c r="N300" s="200">
        <f t="shared" ca="1" si="84"/>
        <v>1.0426717270000001</v>
      </c>
      <c r="O300" s="199">
        <f t="shared" si="95"/>
        <v>0</v>
      </c>
      <c r="P300" s="196">
        <f t="shared" ca="1" si="85"/>
        <v>213358.63500000001</v>
      </c>
      <c r="Q300" s="201">
        <f t="shared" si="86"/>
        <v>0</v>
      </c>
      <c r="R300" s="196">
        <f t="shared" si="87"/>
        <v>0</v>
      </c>
      <c r="S300" s="202" t="str">
        <f t="shared" si="96"/>
        <v>A+J=</v>
      </c>
      <c r="T300" s="197">
        <f t="shared" si="97"/>
        <v>44301</v>
      </c>
      <c r="U300" s="3"/>
      <c r="V300" s="54">
        <v>48361</v>
      </c>
      <c r="W300" s="54" t="s">
        <v>87</v>
      </c>
      <c r="X300" s="25"/>
      <c r="Y300" s="1"/>
      <c r="Z300" s="3"/>
      <c r="AA300" s="3"/>
      <c r="AB300" s="3"/>
      <c r="AC300" s="3"/>
      <c r="AD300" s="3"/>
      <c r="AE300" s="12"/>
      <c r="AF300" s="3"/>
      <c r="AG300" s="2"/>
      <c r="AH300" s="2"/>
      <c r="AI300" s="2"/>
      <c r="AJ300" s="2"/>
      <c r="AK300" s="2"/>
      <c r="AL300" s="51"/>
      <c r="AM300" s="51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</row>
    <row r="301" spans="1:121" ht="12.75" x14ac:dyDescent="0.2">
      <c r="A301" s="194">
        <f t="shared" si="88"/>
        <v>44244</v>
      </c>
      <c r="B301" s="18">
        <f t="shared" ca="1" si="89"/>
        <v>5213358.6349999998</v>
      </c>
      <c r="C301" s="196">
        <f t="shared" si="90"/>
        <v>5000000</v>
      </c>
      <c r="D301" s="195">
        <f ca="1">IF(A301&lt;$B$1,VLOOKUP(A301,[1]DI!$A$4:$B$15000,2,FALSE),0)</f>
        <v>1.9000000000000006E-2</v>
      </c>
      <c r="E301" s="196">
        <f t="shared" ca="1" si="98"/>
        <v>1.0000746899999999</v>
      </c>
      <c r="F301" s="196">
        <f ca="1">(TRUNC(PRODUCT($E$12:$E300),16))</f>
        <v>1.01666730533349</v>
      </c>
      <c r="G301" s="196">
        <f t="shared" si="99"/>
        <v>1</v>
      </c>
      <c r="H301" s="196">
        <f t="shared" ca="1" si="100"/>
        <v>1.0166673100000001</v>
      </c>
      <c r="I301" s="195">
        <f t="shared" si="91"/>
        <v>3.2500000000000001E-2</v>
      </c>
      <c r="J301" s="197">
        <f t="shared" si="92"/>
        <v>43955</v>
      </c>
      <c r="K301" s="198">
        <f t="shared" si="93"/>
        <v>199</v>
      </c>
      <c r="L301" s="199">
        <f t="shared" si="94"/>
        <v>199</v>
      </c>
      <c r="M301" s="200">
        <f t="shared" si="83"/>
        <v>1.0255780990000001</v>
      </c>
      <c r="N301" s="200">
        <f t="shared" ca="1" si="84"/>
        <v>1.0426717270000001</v>
      </c>
      <c r="O301" s="199">
        <f t="shared" si="95"/>
        <v>0</v>
      </c>
      <c r="P301" s="196">
        <f t="shared" ca="1" si="85"/>
        <v>213358.63500000001</v>
      </c>
      <c r="Q301" s="201">
        <f t="shared" si="86"/>
        <v>0</v>
      </c>
      <c r="R301" s="196">
        <f t="shared" si="87"/>
        <v>0</v>
      </c>
      <c r="S301" s="202" t="str">
        <f t="shared" si="96"/>
        <v>A+J=</v>
      </c>
      <c r="T301" s="197">
        <f t="shared" si="97"/>
        <v>44301</v>
      </c>
      <c r="U301" s="3"/>
      <c r="V301" s="54">
        <v>48464</v>
      </c>
      <c r="W301" s="54" t="s">
        <v>81</v>
      </c>
      <c r="X301" s="25"/>
      <c r="Y301" s="1"/>
      <c r="Z301" s="3"/>
      <c r="AA301" s="3"/>
      <c r="AB301" s="3"/>
      <c r="AC301" s="3"/>
      <c r="AD301" s="3"/>
      <c r="AE301" s="12"/>
      <c r="AF301" s="3"/>
      <c r="AG301" s="2"/>
      <c r="AH301" s="2"/>
      <c r="AI301" s="2"/>
      <c r="AJ301" s="2"/>
      <c r="AK301" s="2"/>
      <c r="AL301" s="51"/>
      <c r="AM301" s="51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</row>
    <row r="302" spans="1:121" ht="12.75" x14ac:dyDescent="0.2">
      <c r="A302" s="194">
        <f t="shared" si="88"/>
        <v>44245</v>
      </c>
      <c r="B302" s="18">
        <f t="shared" ca="1" si="89"/>
        <v>5214409.7549999999</v>
      </c>
      <c r="C302" s="196">
        <f t="shared" si="90"/>
        <v>5000000</v>
      </c>
      <c r="D302" s="195">
        <f ca="1">IF(A302&lt;$B$1,VLOOKUP(A302,[1]DI!$A$4:$B$15000,2,FALSE),0)</f>
        <v>1.9000000000000006E-2</v>
      </c>
      <c r="E302" s="196">
        <f t="shared" ca="1" si="98"/>
        <v>1.0000746899999999</v>
      </c>
      <c r="F302" s="196">
        <f ca="1">(TRUNC(PRODUCT($E$12:$E301),16))</f>
        <v>1.01674324021453</v>
      </c>
      <c r="G302" s="196">
        <f t="shared" si="99"/>
        <v>1</v>
      </c>
      <c r="H302" s="196">
        <f t="shared" ca="1" si="100"/>
        <v>1.01674324</v>
      </c>
      <c r="I302" s="195">
        <f t="shared" si="91"/>
        <v>3.2500000000000001E-2</v>
      </c>
      <c r="J302" s="197">
        <f t="shared" si="92"/>
        <v>43955</v>
      </c>
      <c r="K302" s="198">
        <f t="shared" si="93"/>
        <v>200</v>
      </c>
      <c r="L302" s="199">
        <f t="shared" si="94"/>
        <v>200</v>
      </c>
      <c r="M302" s="200">
        <f t="shared" si="83"/>
        <v>1.0257082710000001</v>
      </c>
      <c r="N302" s="200">
        <f t="shared" ca="1" si="84"/>
        <v>1.042881951</v>
      </c>
      <c r="O302" s="199">
        <f t="shared" si="95"/>
        <v>0</v>
      </c>
      <c r="P302" s="196">
        <f t="shared" ca="1" si="85"/>
        <v>214409.755</v>
      </c>
      <c r="Q302" s="201">
        <f t="shared" si="86"/>
        <v>0</v>
      </c>
      <c r="R302" s="196">
        <f t="shared" si="87"/>
        <v>0</v>
      </c>
      <c r="S302" s="202" t="str">
        <f t="shared" si="96"/>
        <v>A+J=</v>
      </c>
      <c r="T302" s="197">
        <f t="shared" si="97"/>
        <v>44301</v>
      </c>
      <c r="U302" s="3"/>
      <c r="V302" s="54">
        <v>48499</v>
      </c>
      <c r="W302" s="55" t="s">
        <v>78</v>
      </c>
      <c r="X302" s="46"/>
      <c r="Y302" s="41"/>
      <c r="Z302" s="38"/>
      <c r="AA302" s="3"/>
      <c r="AB302" s="3"/>
      <c r="AC302" s="3"/>
      <c r="AD302" s="3"/>
      <c r="AE302" s="12"/>
      <c r="AF302" s="3"/>
      <c r="AG302" s="2"/>
      <c r="AH302" s="2"/>
      <c r="AI302" s="2"/>
      <c r="AJ302" s="2"/>
      <c r="AK302" s="2"/>
      <c r="AL302" s="51"/>
      <c r="AM302" s="51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</row>
    <row r="303" spans="1:121" ht="12.75" x14ac:dyDescent="0.2">
      <c r="A303" s="194">
        <f t="shared" si="88"/>
        <v>44246</v>
      </c>
      <c r="B303" s="18">
        <f t="shared" ca="1" si="89"/>
        <v>5215461.1050000004</v>
      </c>
      <c r="C303" s="196">
        <f t="shared" si="90"/>
        <v>5000000</v>
      </c>
      <c r="D303" s="195">
        <f ca="1">IF(A303&lt;$B$1,VLOOKUP(A303,[1]DI!$A$4:$B$15000,2,FALSE),0)</f>
        <v>1.9000000000000006E-2</v>
      </c>
      <c r="E303" s="196">
        <f t="shared" ca="1" si="98"/>
        <v>1.0000746899999999</v>
      </c>
      <c r="F303" s="196">
        <f ca="1">(TRUNC(PRODUCT($E$12:$E302),16))</f>
        <v>1.0168191807671401</v>
      </c>
      <c r="G303" s="196">
        <f t="shared" si="99"/>
        <v>1</v>
      </c>
      <c r="H303" s="196">
        <f t="shared" ca="1" si="100"/>
        <v>1.0168191799999999</v>
      </c>
      <c r="I303" s="195">
        <f t="shared" si="91"/>
        <v>3.2500000000000001E-2</v>
      </c>
      <c r="J303" s="197">
        <f t="shared" si="92"/>
        <v>43955</v>
      </c>
      <c r="K303" s="198">
        <f t="shared" si="93"/>
        <v>201</v>
      </c>
      <c r="L303" s="199">
        <f t="shared" si="94"/>
        <v>201</v>
      </c>
      <c r="M303" s="200">
        <f t="shared" si="83"/>
        <v>1.025838459</v>
      </c>
      <c r="N303" s="200">
        <f t="shared" ca="1" si="84"/>
        <v>1.043092221</v>
      </c>
      <c r="O303" s="199">
        <f t="shared" si="95"/>
        <v>0</v>
      </c>
      <c r="P303" s="196">
        <f t="shared" ca="1" si="85"/>
        <v>215461.10500000001</v>
      </c>
      <c r="Q303" s="201">
        <f t="shared" si="86"/>
        <v>0</v>
      </c>
      <c r="R303" s="196">
        <f t="shared" si="87"/>
        <v>0</v>
      </c>
      <c r="S303" s="202" t="str">
        <f t="shared" si="96"/>
        <v>A+J=</v>
      </c>
      <c r="T303" s="197">
        <f t="shared" si="97"/>
        <v>44301</v>
      </c>
      <c r="U303" s="3"/>
      <c r="V303" s="54">
        <v>48520</v>
      </c>
      <c r="W303" s="54" t="s">
        <v>82</v>
      </c>
      <c r="X303" s="25"/>
      <c r="Y303" s="1"/>
      <c r="Z303" s="3"/>
      <c r="AA303" s="3"/>
      <c r="AB303" s="3"/>
      <c r="AC303" s="3"/>
      <c r="AD303" s="3"/>
      <c r="AE303" s="12"/>
      <c r="AF303" s="3"/>
      <c r="AG303" s="2"/>
      <c r="AH303" s="2"/>
      <c r="AI303" s="2"/>
      <c r="AJ303" s="2"/>
      <c r="AK303" s="2"/>
      <c r="AL303" s="51"/>
      <c r="AM303" s="51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</row>
    <row r="304" spans="1:121" ht="12.75" x14ac:dyDescent="0.2">
      <c r="A304" s="194">
        <f t="shared" si="88"/>
        <v>44247</v>
      </c>
      <c r="B304" s="18">
        <f t="shared" ca="1" si="89"/>
        <v>5216512.6849999996</v>
      </c>
      <c r="C304" s="196">
        <f t="shared" si="90"/>
        <v>5000000</v>
      </c>
      <c r="D304" s="195">
        <f ca="1">IF(A304&lt;$B$1,VLOOKUP(A304,[1]DI!$A$4:$B$15000,2,FALSE),0)</f>
        <v>0</v>
      </c>
      <c r="E304" s="196">
        <f t="shared" ca="1" si="98"/>
        <v>1</v>
      </c>
      <c r="F304" s="196">
        <f ca="1">(TRUNC(PRODUCT($E$12:$E303),16))</f>
        <v>1.0168951269917501</v>
      </c>
      <c r="G304" s="196">
        <f t="shared" si="99"/>
        <v>1</v>
      </c>
      <c r="H304" s="196">
        <f t="shared" ca="1" si="100"/>
        <v>1.01689513</v>
      </c>
      <c r="I304" s="195">
        <f t="shared" si="91"/>
        <v>3.2500000000000001E-2</v>
      </c>
      <c r="J304" s="197">
        <f t="shared" si="92"/>
        <v>43955</v>
      </c>
      <c r="K304" s="198">
        <f t="shared" si="93"/>
        <v>201</v>
      </c>
      <c r="L304" s="199">
        <f t="shared" si="94"/>
        <v>202</v>
      </c>
      <c r="M304" s="200">
        <f t="shared" si="83"/>
        <v>1.025968663</v>
      </c>
      <c r="N304" s="200">
        <f t="shared" ca="1" si="84"/>
        <v>1.043302537</v>
      </c>
      <c r="O304" s="199">
        <f t="shared" si="95"/>
        <v>0</v>
      </c>
      <c r="P304" s="196">
        <f t="shared" ca="1" si="85"/>
        <v>216512.685</v>
      </c>
      <c r="Q304" s="201">
        <f t="shared" si="86"/>
        <v>0</v>
      </c>
      <c r="R304" s="196">
        <f t="shared" si="87"/>
        <v>0</v>
      </c>
      <c r="S304" s="202" t="str">
        <f t="shared" si="96"/>
        <v>A+J=</v>
      </c>
      <c r="T304" s="197">
        <f t="shared" si="97"/>
        <v>44301</v>
      </c>
      <c r="U304" s="3"/>
      <c r="V304" s="54">
        <v>48533</v>
      </c>
      <c r="W304" s="54" t="s">
        <v>90</v>
      </c>
      <c r="X304" s="25"/>
      <c r="Y304" s="1"/>
      <c r="Z304" s="3"/>
      <c r="AA304" s="3"/>
      <c r="AB304" s="3"/>
      <c r="AC304" s="3"/>
      <c r="AD304" s="3"/>
      <c r="AE304" s="12"/>
      <c r="AF304" s="3"/>
      <c r="AG304" s="2"/>
      <c r="AH304" s="2"/>
      <c r="AI304" s="2"/>
      <c r="AJ304" s="2"/>
      <c r="AK304" s="2"/>
      <c r="AL304" s="51"/>
      <c r="AM304" s="51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</row>
    <row r="305" spans="1:121" ht="12.75" x14ac:dyDescent="0.2">
      <c r="A305" s="194">
        <f t="shared" si="88"/>
        <v>44248</v>
      </c>
      <c r="B305" s="18">
        <f t="shared" ca="1" si="89"/>
        <v>5216512.6849999996</v>
      </c>
      <c r="C305" s="196">
        <f t="shared" si="90"/>
        <v>5000000</v>
      </c>
      <c r="D305" s="195">
        <f ca="1">IF(A305&lt;$B$1,VLOOKUP(A305,[1]DI!$A$4:$B$15000,2,FALSE),0)</f>
        <v>0</v>
      </c>
      <c r="E305" s="196">
        <f t="shared" ca="1" si="98"/>
        <v>1</v>
      </c>
      <c r="F305" s="196">
        <f ca="1">(TRUNC(PRODUCT($E$12:$E304),16))</f>
        <v>1.0168951269917501</v>
      </c>
      <c r="G305" s="196">
        <f t="shared" si="99"/>
        <v>1</v>
      </c>
      <c r="H305" s="196">
        <f t="shared" ca="1" si="100"/>
        <v>1.01689513</v>
      </c>
      <c r="I305" s="195">
        <f t="shared" si="91"/>
        <v>3.2500000000000001E-2</v>
      </c>
      <c r="J305" s="197">
        <f t="shared" si="92"/>
        <v>43955</v>
      </c>
      <c r="K305" s="198">
        <f t="shared" si="93"/>
        <v>201</v>
      </c>
      <c r="L305" s="199">
        <f t="shared" si="94"/>
        <v>202</v>
      </c>
      <c r="M305" s="200">
        <f t="shared" si="83"/>
        <v>1.025968663</v>
      </c>
      <c r="N305" s="200">
        <f t="shared" ca="1" si="84"/>
        <v>1.043302537</v>
      </c>
      <c r="O305" s="199">
        <f t="shared" si="95"/>
        <v>0</v>
      </c>
      <c r="P305" s="196">
        <f t="shared" ca="1" si="85"/>
        <v>216512.685</v>
      </c>
      <c r="Q305" s="201">
        <f t="shared" si="86"/>
        <v>0</v>
      </c>
      <c r="R305" s="196">
        <f t="shared" si="87"/>
        <v>0</v>
      </c>
      <c r="S305" s="202" t="str">
        <f t="shared" si="96"/>
        <v>A+J=</v>
      </c>
      <c r="T305" s="197">
        <f t="shared" si="97"/>
        <v>44301</v>
      </c>
      <c r="U305" s="3"/>
      <c r="V305" s="54">
        <v>48638</v>
      </c>
      <c r="W305" s="54" t="s">
        <v>76</v>
      </c>
      <c r="X305" s="46"/>
      <c r="Y305" s="41"/>
      <c r="Z305" s="38"/>
      <c r="AA305" s="3"/>
      <c r="AB305" s="3"/>
      <c r="AC305" s="3"/>
      <c r="AD305" s="3"/>
      <c r="AE305" s="12"/>
      <c r="AF305" s="3"/>
      <c r="AG305" s="2"/>
      <c r="AH305" s="2"/>
      <c r="AI305" s="2"/>
      <c r="AJ305" s="2"/>
      <c r="AK305" s="2"/>
      <c r="AL305" s="51"/>
      <c r="AM305" s="51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</row>
    <row r="306" spans="1:121" ht="12.75" x14ac:dyDescent="0.2">
      <c r="A306" s="194">
        <f t="shared" si="88"/>
        <v>44249</v>
      </c>
      <c r="B306" s="18">
        <f t="shared" ca="1" si="89"/>
        <v>5216512.6849999996</v>
      </c>
      <c r="C306" s="196">
        <f t="shared" si="90"/>
        <v>5000000</v>
      </c>
      <c r="D306" s="195">
        <f ca="1">IF(A306&lt;$B$1,VLOOKUP(A306,[1]DI!$A$4:$B$15000,2,FALSE),0)</f>
        <v>1.9000000000000006E-2</v>
      </c>
      <c r="E306" s="196">
        <f t="shared" ca="1" si="98"/>
        <v>1.0000746899999999</v>
      </c>
      <c r="F306" s="196">
        <f ca="1">(TRUNC(PRODUCT($E$12:$E305),16))</f>
        <v>1.0168951269917501</v>
      </c>
      <c r="G306" s="196">
        <f t="shared" si="99"/>
        <v>1</v>
      </c>
      <c r="H306" s="196">
        <f t="shared" ca="1" si="100"/>
        <v>1.01689513</v>
      </c>
      <c r="I306" s="195">
        <f t="shared" si="91"/>
        <v>3.2500000000000001E-2</v>
      </c>
      <c r="J306" s="197">
        <f t="shared" si="92"/>
        <v>43955</v>
      </c>
      <c r="K306" s="198">
        <f t="shared" si="93"/>
        <v>202</v>
      </c>
      <c r="L306" s="199">
        <f t="shared" si="94"/>
        <v>202</v>
      </c>
      <c r="M306" s="200">
        <f t="shared" si="83"/>
        <v>1.025968663</v>
      </c>
      <c r="N306" s="200">
        <f t="shared" ca="1" si="84"/>
        <v>1.043302537</v>
      </c>
      <c r="O306" s="199">
        <f t="shared" si="95"/>
        <v>0</v>
      </c>
      <c r="P306" s="196">
        <f t="shared" ca="1" si="85"/>
        <v>216512.685</v>
      </c>
      <c r="Q306" s="201">
        <f t="shared" si="86"/>
        <v>0</v>
      </c>
      <c r="R306" s="196">
        <f t="shared" si="87"/>
        <v>0</v>
      </c>
      <c r="S306" s="202" t="str">
        <f t="shared" si="96"/>
        <v>A+J=</v>
      </c>
      <c r="T306" s="197">
        <f t="shared" si="97"/>
        <v>44301</v>
      </c>
      <c r="U306" s="3"/>
      <c r="V306" s="54">
        <v>48639</v>
      </c>
      <c r="W306" s="54" t="s">
        <v>76</v>
      </c>
      <c r="X306" s="25"/>
      <c r="Y306" s="1"/>
      <c r="Z306" s="3"/>
      <c r="AA306" s="3"/>
      <c r="AB306" s="3"/>
      <c r="AC306" s="3"/>
      <c r="AD306" s="3"/>
      <c r="AE306" s="12"/>
      <c r="AF306" s="3"/>
      <c r="AG306" s="2"/>
      <c r="AH306" s="2"/>
      <c r="AI306" s="2"/>
      <c r="AJ306" s="2"/>
      <c r="AK306" s="2"/>
      <c r="AL306" s="51"/>
      <c r="AM306" s="51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</row>
    <row r="307" spans="1:121" ht="12.75" x14ac:dyDescent="0.2">
      <c r="A307" s="194">
        <f t="shared" si="88"/>
        <v>44250</v>
      </c>
      <c r="B307" s="18">
        <f t="shared" ca="1" si="89"/>
        <v>5217564.45</v>
      </c>
      <c r="C307" s="196">
        <f t="shared" si="90"/>
        <v>5000000</v>
      </c>
      <c r="D307" s="195">
        <f ca="1">IF(A307&lt;$B$1,VLOOKUP(A307,[1]DI!$A$4:$B$15000,2,FALSE),0)</f>
        <v>1.9000000000000006E-2</v>
      </c>
      <c r="E307" s="196">
        <f t="shared" ca="1" si="98"/>
        <v>1.0000746899999999</v>
      </c>
      <c r="F307" s="196">
        <f ca="1">(TRUNC(PRODUCT($E$12:$E306),16))</f>
        <v>1.01697107888879</v>
      </c>
      <c r="G307" s="196">
        <f t="shared" si="99"/>
        <v>1</v>
      </c>
      <c r="H307" s="196">
        <f t="shared" ca="1" si="100"/>
        <v>1.01697108</v>
      </c>
      <c r="I307" s="195">
        <f t="shared" si="91"/>
        <v>3.2500000000000001E-2</v>
      </c>
      <c r="J307" s="197">
        <f t="shared" si="92"/>
        <v>43955</v>
      </c>
      <c r="K307" s="198">
        <f t="shared" si="93"/>
        <v>203</v>
      </c>
      <c r="L307" s="199">
        <f t="shared" si="94"/>
        <v>203</v>
      </c>
      <c r="M307" s="200">
        <f t="shared" si="83"/>
        <v>1.026098884</v>
      </c>
      <c r="N307" s="200">
        <f t="shared" ca="1" si="84"/>
        <v>1.0435128899999999</v>
      </c>
      <c r="O307" s="199">
        <f t="shared" si="95"/>
        <v>0</v>
      </c>
      <c r="P307" s="196">
        <f t="shared" ca="1" si="85"/>
        <v>217564.45</v>
      </c>
      <c r="Q307" s="201">
        <f t="shared" si="86"/>
        <v>0</v>
      </c>
      <c r="R307" s="196">
        <f t="shared" si="87"/>
        <v>0</v>
      </c>
      <c r="S307" s="202" t="str">
        <f t="shared" si="96"/>
        <v>A+J=</v>
      </c>
      <c r="T307" s="197">
        <f t="shared" si="97"/>
        <v>44301</v>
      </c>
      <c r="U307" s="3"/>
      <c r="V307" s="54">
        <v>48684</v>
      </c>
      <c r="W307" s="54" t="s">
        <v>86</v>
      </c>
      <c r="X307" s="25"/>
      <c r="Y307" s="1"/>
      <c r="Z307" s="3"/>
      <c r="AA307" s="3"/>
      <c r="AB307" s="3"/>
      <c r="AC307" s="3"/>
      <c r="AD307" s="3"/>
      <c r="AE307" s="12"/>
      <c r="AF307" s="3"/>
      <c r="AG307" s="2"/>
      <c r="AH307" s="2"/>
      <c r="AI307" s="2"/>
      <c r="AJ307" s="2"/>
      <c r="AK307" s="2"/>
      <c r="AL307" s="51"/>
      <c r="AM307" s="51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</row>
    <row r="308" spans="1:121" ht="12.75" x14ac:dyDescent="0.2">
      <c r="A308" s="194">
        <f t="shared" si="88"/>
        <v>44251</v>
      </c>
      <c r="B308" s="18">
        <f t="shared" ca="1" si="89"/>
        <v>5218616.45</v>
      </c>
      <c r="C308" s="196">
        <f t="shared" si="90"/>
        <v>5000000</v>
      </c>
      <c r="D308" s="195">
        <f ca="1">IF(A308&lt;$B$1,VLOOKUP(A308,[1]DI!$A$4:$B$15000,2,FALSE),0)</f>
        <v>1.9000000000000006E-2</v>
      </c>
      <c r="E308" s="196">
        <f t="shared" ca="1" si="98"/>
        <v>1.0000746899999999</v>
      </c>
      <c r="F308" s="196">
        <f ca="1">(TRUNC(PRODUCT($E$12:$E307),16))</f>
        <v>1.0170470364586699</v>
      </c>
      <c r="G308" s="196">
        <f t="shared" si="99"/>
        <v>1</v>
      </c>
      <c r="H308" s="196">
        <f t="shared" ca="1" si="100"/>
        <v>1.01704704</v>
      </c>
      <c r="I308" s="195">
        <f t="shared" si="91"/>
        <v>3.2500000000000001E-2</v>
      </c>
      <c r="J308" s="197">
        <f t="shared" si="92"/>
        <v>43955</v>
      </c>
      <c r="K308" s="198">
        <f t="shared" si="93"/>
        <v>204</v>
      </c>
      <c r="L308" s="199">
        <f t="shared" si="94"/>
        <v>204</v>
      </c>
      <c r="M308" s="200">
        <f t="shared" si="83"/>
        <v>1.0262291210000001</v>
      </c>
      <c r="N308" s="200">
        <f t="shared" ca="1" si="84"/>
        <v>1.04372329</v>
      </c>
      <c r="O308" s="199">
        <f t="shared" si="95"/>
        <v>0</v>
      </c>
      <c r="P308" s="196">
        <f t="shared" ca="1" si="85"/>
        <v>218616.45</v>
      </c>
      <c r="Q308" s="201">
        <f t="shared" si="86"/>
        <v>0</v>
      </c>
      <c r="R308" s="196">
        <f t="shared" si="87"/>
        <v>0</v>
      </c>
      <c r="S308" s="202" t="str">
        <f t="shared" si="96"/>
        <v>A+J=</v>
      </c>
      <c r="T308" s="197">
        <f t="shared" si="97"/>
        <v>44301</v>
      </c>
      <c r="U308" s="3"/>
      <c r="V308" s="54">
        <v>48690</v>
      </c>
      <c r="W308" s="54" t="s">
        <v>77</v>
      </c>
      <c r="X308" s="25"/>
      <c r="Y308" s="1"/>
      <c r="Z308" s="3"/>
      <c r="AA308" s="3"/>
      <c r="AB308" s="3"/>
      <c r="AC308" s="3"/>
      <c r="AD308" s="3"/>
      <c r="AE308" s="12"/>
      <c r="AF308" s="3"/>
      <c r="AG308" s="2"/>
      <c r="AH308" s="2"/>
      <c r="AI308" s="2"/>
      <c r="AJ308" s="2"/>
      <c r="AK308" s="2"/>
      <c r="AL308" s="51"/>
      <c r="AM308" s="51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</row>
    <row r="309" spans="1:121" ht="12.75" x14ac:dyDescent="0.2">
      <c r="A309" s="194">
        <f t="shared" si="88"/>
        <v>44252</v>
      </c>
      <c r="B309" s="18">
        <f t="shared" ca="1" si="89"/>
        <v>5219668.6399999997</v>
      </c>
      <c r="C309" s="196">
        <f t="shared" si="90"/>
        <v>5000000</v>
      </c>
      <c r="D309" s="195">
        <f ca="1">IF(A309&lt;$B$1,VLOOKUP(A309,[1]DI!$A$4:$B$15000,2,FALSE),0)</f>
        <v>1.9000000000000006E-2</v>
      </c>
      <c r="E309" s="196">
        <f t="shared" ca="1" si="98"/>
        <v>1.0000746899999999</v>
      </c>
      <c r="F309" s="196">
        <f ca="1">(TRUNC(PRODUCT($E$12:$E308),16))</f>
        <v>1.0171229997018201</v>
      </c>
      <c r="G309" s="196">
        <f t="shared" si="99"/>
        <v>1</v>
      </c>
      <c r="H309" s="196">
        <f t="shared" ca="1" si="100"/>
        <v>1.017123</v>
      </c>
      <c r="I309" s="195">
        <f t="shared" si="91"/>
        <v>3.2500000000000001E-2</v>
      </c>
      <c r="J309" s="197">
        <f t="shared" si="92"/>
        <v>43955</v>
      </c>
      <c r="K309" s="198">
        <f t="shared" si="93"/>
        <v>205</v>
      </c>
      <c r="L309" s="199">
        <f t="shared" si="94"/>
        <v>205</v>
      </c>
      <c r="M309" s="200">
        <f t="shared" si="83"/>
        <v>1.026359376</v>
      </c>
      <c r="N309" s="200">
        <f t="shared" ca="1" si="84"/>
        <v>1.0439337280000001</v>
      </c>
      <c r="O309" s="199">
        <f t="shared" si="95"/>
        <v>0</v>
      </c>
      <c r="P309" s="196">
        <f t="shared" ca="1" si="85"/>
        <v>219668.64</v>
      </c>
      <c r="Q309" s="201">
        <f t="shared" si="86"/>
        <v>0</v>
      </c>
      <c r="R309" s="196">
        <f t="shared" si="87"/>
        <v>0</v>
      </c>
      <c r="S309" s="202" t="str">
        <f t="shared" si="96"/>
        <v>A+J=</v>
      </c>
      <c r="T309" s="197">
        <f t="shared" si="97"/>
        <v>44301</v>
      </c>
      <c r="U309" s="3"/>
      <c r="V309" s="54">
        <v>48746</v>
      </c>
      <c r="W309" s="54" t="s">
        <v>87</v>
      </c>
      <c r="X309" s="25"/>
      <c r="Y309" s="1"/>
      <c r="Z309" s="3"/>
      <c r="AA309" s="3"/>
      <c r="AB309" s="3"/>
      <c r="AC309" s="3"/>
      <c r="AD309" s="3"/>
      <c r="AE309" s="12"/>
      <c r="AF309" s="3"/>
      <c r="AG309" s="2"/>
      <c r="AH309" s="2"/>
      <c r="AI309" s="2"/>
      <c r="AJ309" s="2"/>
      <c r="AK309" s="2"/>
      <c r="AL309" s="51"/>
      <c r="AM309" s="51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</row>
    <row r="310" spans="1:121" ht="12.75" x14ac:dyDescent="0.2">
      <c r="A310" s="194">
        <f t="shared" si="88"/>
        <v>44253</v>
      </c>
      <c r="B310" s="18">
        <f t="shared" ca="1" si="89"/>
        <v>5220721.0549999997</v>
      </c>
      <c r="C310" s="196">
        <f t="shared" si="90"/>
        <v>5000000</v>
      </c>
      <c r="D310" s="195">
        <f ca="1">IF(A310&lt;$B$1,VLOOKUP(A310,[1]DI!$A$4:$B$15000,2,FALSE),0)</f>
        <v>1.9000000000000006E-2</v>
      </c>
      <c r="E310" s="196">
        <f t="shared" ca="1" si="98"/>
        <v>1.0000746899999999</v>
      </c>
      <c r="F310" s="196">
        <f ca="1">(TRUNC(PRODUCT($E$12:$E309),16))</f>
        <v>1.01719896861867</v>
      </c>
      <c r="G310" s="196">
        <f t="shared" si="99"/>
        <v>1</v>
      </c>
      <c r="H310" s="196">
        <f t="shared" ca="1" si="100"/>
        <v>1.0171989699999999</v>
      </c>
      <c r="I310" s="195">
        <f t="shared" si="91"/>
        <v>3.2500000000000001E-2</v>
      </c>
      <c r="J310" s="197">
        <f t="shared" si="92"/>
        <v>43955</v>
      </c>
      <c r="K310" s="198">
        <f t="shared" si="93"/>
        <v>206</v>
      </c>
      <c r="L310" s="199">
        <f t="shared" si="94"/>
        <v>206</v>
      </c>
      <c r="M310" s="200">
        <f t="shared" si="83"/>
        <v>1.0264896459999999</v>
      </c>
      <c r="N310" s="200">
        <f t="shared" ca="1" si="84"/>
        <v>1.0441442110000001</v>
      </c>
      <c r="O310" s="199">
        <f t="shared" si="95"/>
        <v>0</v>
      </c>
      <c r="P310" s="196">
        <f t="shared" ca="1" si="85"/>
        <v>220721.05499999999</v>
      </c>
      <c r="Q310" s="201">
        <f t="shared" si="86"/>
        <v>0</v>
      </c>
      <c r="R310" s="196">
        <f t="shared" si="87"/>
        <v>0</v>
      </c>
      <c r="S310" s="202" t="str">
        <f t="shared" si="96"/>
        <v>A+J=</v>
      </c>
      <c r="T310" s="197">
        <f t="shared" si="97"/>
        <v>44301</v>
      </c>
      <c r="U310" s="3"/>
      <c r="V310" s="54">
        <v>48829</v>
      </c>
      <c r="W310" s="54" t="s">
        <v>89</v>
      </c>
      <c r="X310" s="25"/>
      <c r="Y310" s="1"/>
      <c r="Z310" s="3"/>
      <c r="AA310" s="3"/>
      <c r="AB310" s="3"/>
      <c r="AC310" s="3"/>
      <c r="AD310" s="3"/>
      <c r="AE310" s="12"/>
      <c r="AF310" s="3"/>
      <c r="AG310" s="2"/>
      <c r="AH310" s="2"/>
      <c r="AI310" s="2"/>
      <c r="AJ310" s="2"/>
      <c r="AK310" s="2"/>
      <c r="AL310" s="51"/>
      <c r="AM310" s="51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</row>
    <row r="311" spans="1:121" ht="12.75" x14ac:dyDescent="0.2">
      <c r="A311" s="194">
        <f t="shared" si="88"/>
        <v>44254</v>
      </c>
      <c r="B311" s="18">
        <f t="shared" ca="1" si="89"/>
        <v>5221773.6550000003</v>
      </c>
      <c r="C311" s="196">
        <f t="shared" si="90"/>
        <v>5000000</v>
      </c>
      <c r="D311" s="195">
        <f ca="1">IF(A311&lt;$B$1,VLOOKUP(A311,[1]DI!$A$4:$B$15000,2,FALSE),0)</f>
        <v>0</v>
      </c>
      <c r="E311" s="196">
        <f t="shared" ca="1" si="98"/>
        <v>1</v>
      </c>
      <c r="F311" s="196">
        <f ca="1">(TRUNC(PRODUCT($E$12:$E310),16))</f>
        <v>1.01727494320964</v>
      </c>
      <c r="G311" s="196">
        <f t="shared" si="99"/>
        <v>1</v>
      </c>
      <c r="H311" s="196">
        <f t="shared" ca="1" si="100"/>
        <v>1.0172749400000001</v>
      </c>
      <c r="I311" s="195">
        <f t="shared" si="91"/>
        <v>3.2500000000000001E-2</v>
      </c>
      <c r="J311" s="197">
        <f t="shared" si="92"/>
        <v>43955</v>
      </c>
      <c r="K311" s="198">
        <f t="shared" si="93"/>
        <v>206</v>
      </c>
      <c r="L311" s="199">
        <f t="shared" si="94"/>
        <v>207</v>
      </c>
      <c r="M311" s="200">
        <f t="shared" si="83"/>
        <v>1.0266199330000001</v>
      </c>
      <c r="N311" s="200">
        <f t="shared" ca="1" si="84"/>
        <v>1.0443547310000001</v>
      </c>
      <c r="O311" s="199">
        <f t="shared" si="95"/>
        <v>0</v>
      </c>
      <c r="P311" s="196">
        <f t="shared" ca="1" si="85"/>
        <v>221773.655</v>
      </c>
      <c r="Q311" s="201">
        <f t="shared" si="86"/>
        <v>0</v>
      </c>
      <c r="R311" s="196">
        <f t="shared" si="87"/>
        <v>0</v>
      </c>
      <c r="S311" s="202" t="str">
        <f t="shared" si="96"/>
        <v>A+J=</v>
      </c>
      <c r="T311" s="197">
        <f t="shared" si="97"/>
        <v>44301</v>
      </c>
      <c r="U311" s="3"/>
      <c r="V311" s="54">
        <v>48864</v>
      </c>
      <c r="W311" s="55" t="s">
        <v>78</v>
      </c>
      <c r="X311" s="25"/>
      <c r="Y311" s="1"/>
      <c r="Z311" s="3"/>
      <c r="AA311" s="3"/>
      <c r="AB311" s="3"/>
      <c r="AC311" s="3"/>
      <c r="AD311" s="3"/>
      <c r="AE311" s="12"/>
      <c r="AF311" s="3"/>
      <c r="AG311" s="2"/>
      <c r="AH311" s="2"/>
      <c r="AI311" s="2"/>
      <c r="AJ311" s="2"/>
      <c r="AK311" s="2"/>
      <c r="AL311" s="51"/>
      <c r="AM311" s="51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</row>
    <row r="312" spans="1:121" ht="12.75" x14ac:dyDescent="0.2">
      <c r="A312" s="194">
        <f t="shared" si="88"/>
        <v>44255</v>
      </c>
      <c r="B312" s="18">
        <f t="shared" ca="1" si="89"/>
        <v>5221773.6550000003</v>
      </c>
      <c r="C312" s="196">
        <f t="shared" si="90"/>
        <v>5000000</v>
      </c>
      <c r="D312" s="195">
        <f ca="1">IF(A312&lt;$B$1,VLOOKUP(A312,[1]DI!$A$4:$B$15000,2,FALSE),0)</f>
        <v>0</v>
      </c>
      <c r="E312" s="196">
        <f t="shared" ca="1" si="98"/>
        <v>1</v>
      </c>
      <c r="F312" s="196">
        <f ca="1">(TRUNC(PRODUCT($E$12:$E311),16))</f>
        <v>1.01727494320964</v>
      </c>
      <c r="G312" s="196">
        <f t="shared" si="99"/>
        <v>1</v>
      </c>
      <c r="H312" s="196">
        <f t="shared" ca="1" si="100"/>
        <v>1.0172749400000001</v>
      </c>
      <c r="I312" s="195">
        <f t="shared" si="91"/>
        <v>3.2500000000000001E-2</v>
      </c>
      <c r="J312" s="197">
        <f t="shared" si="92"/>
        <v>43955</v>
      </c>
      <c r="K312" s="198">
        <f t="shared" si="93"/>
        <v>206</v>
      </c>
      <c r="L312" s="199">
        <f t="shared" si="94"/>
        <v>207</v>
      </c>
      <c r="M312" s="200">
        <f t="shared" si="83"/>
        <v>1.0266199330000001</v>
      </c>
      <c r="N312" s="200">
        <f t="shared" ca="1" si="84"/>
        <v>1.0443547310000001</v>
      </c>
      <c r="O312" s="199">
        <f t="shared" si="95"/>
        <v>0</v>
      </c>
      <c r="P312" s="196">
        <f t="shared" ca="1" si="85"/>
        <v>221773.655</v>
      </c>
      <c r="Q312" s="201">
        <f t="shared" si="86"/>
        <v>0</v>
      </c>
      <c r="R312" s="196">
        <f t="shared" si="87"/>
        <v>0</v>
      </c>
      <c r="S312" s="202" t="str">
        <f t="shared" si="96"/>
        <v>A+J=</v>
      </c>
      <c r="T312" s="197">
        <f t="shared" si="97"/>
        <v>44301</v>
      </c>
      <c r="U312" s="3"/>
      <c r="V312" s="54">
        <v>48885</v>
      </c>
      <c r="W312" s="54" t="s">
        <v>82</v>
      </c>
      <c r="X312" s="25"/>
      <c r="Y312" s="1"/>
      <c r="Z312" s="3"/>
      <c r="AA312" s="3"/>
      <c r="AB312" s="3"/>
      <c r="AC312" s="3"/>
      <c r="AD312" s="3"/>
      <c r="AE312" s="12"/>
      <c r="AF312" s="3"/>
      <c r="AG312" s="2"/>
      <c r="AH312" s="2"/>
      <c r="AI312" s="2"/>
      <c r="AJ312" s="2"/>
      <c r="AK312" s="2"/>
      <c r="AL312" s="51"/>
      <c r="AM312" s="51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</row>
    <row r="313" spans="1:121" ht="12.75" x14ac:dyDescent="0.2">
      <c r="A313" s="194">
        <f t="shared" si="88"/>
        <v>44256</v>
      </c>
      <c r="B313" s="18">
        <f t="shared" ca="1" si="89"/>
        <v>5221773.6550000003</v>
      </c>
      <c r="C313" s="196">
        <f t="shared" si="90"/>
        <v>5000000</v>
      </c>
      <c r="D313" s="195">
        <f ca="1">IF(A313&lt;$B$1,VLOOKUP(A313,[1]DI!$A$4:$B$15000,2,FALSE),0)</f>
        <v>1.9000000000000006E-2</v>
      </c>
      <c r="E313" s="196">
        <f t="shared" ca="1" si="98"/>
        <v>1.0000746899999999</v>
      </c>
      <c r="F313" s="196">
        <f ca="1">(TRUNC(PRODUCT($E$12:$E312),16))</f>
        <v>1.01727494320964</v>
      </c>
      <c r="G313" s="196">
        <f t="shared" si="99"/>
        <v>1</v>
      </c>
      <c r="H313" s="196">
        <f t="shared" ca="1" si="100"/>
        <v>1.0172749400000001</v>
      </c>
      <c r="I313" s="195">
        <f t="shared" si="91"/>
        <v>3.2500000000000001E-2</v>
      </c>
      <c r="J313" s="197">
        <f t="shared" si="92"/>
        <v>43955</v>
      </c>
      <c r="K313" s="198">
        <f t="shared" si="93"/>
        <v>207</v>
      </c>
      <c r="L313" s="199">
        <f t="shared" si="94"/>
        <v>207</v>
      </c>
      <c r="M313" s="200">
        <f t="shared" si="83"/>
        <v>1.0266199330000001</v>
      </c>
      <c r="N313" s="200">
        <f t="shared" ca="1" si="84"/>
        <v>1.0443547310000001</v>
      </c>
      <c r="O313" s="199">
        <f t="shared" si="95"/>
        <v>0</v>
      </c>
      <c r="P313" s="196">
        <f t="shared" ca="1" si="85"/>
        <v>221773.655</v>
      </c>
      <c r="Q313" s="201">
        <f t="shared" si="86"/>
        <v>0</v>
      </c>
      <c r="R313" s="196">
        <f t="shared" si="87"/>
        <v>0</v>
      </c>
      <c r="S313" s="202" t="str">
        <f t="shared" si="96"/>
        <v>A+J=</v>
      </c>
      <c r="T313" s="197">
        <f t="shared" si="97"/>
        <v>44301</v>
      </c>
      <c r="U313" s="3"/>
      <c r="V313" s="54">
        <v>48898</v>
      </c>
      <c r="W313" s="54" t="s">
        <v>83</v>
      </c>
      <c r="X313" s="25"/>
      <c r="Y313" s="1"/>
      <c r="Z313" s="3"/>
      <c r="AA313" s="3"/>
      <c r="AB313" s="3"/>
      <c r="AC313" s="3"/>
      <c r="AD313" s="3"/>
      <c r="AE313" s="12"/>
      <c r="AF313" s="3"/>
      <c r="AG313" s="2"/>
      <c r="AH313" s="2"/>
      <c r="AI313" s="2"/>
      <c r="AJ313" s="2"/>
      <c r="AK313" s="2"/>
      <c r="AL313" s="51"/>
      <c r="AM313" s="51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</row>
    <row r="314" spans="1:121" ht="12.75" x14ac:dyDescent="0.2">
      <c r="A314" s="194">
        <f t="shared" si="88"/>
        <v>44257</v>
      </c>
      <c r="B314" s="18">
        <f t="shared" ca="1" si="89"/>
        <v>5222826.49</v>
      </c>
      <c r="C314" s="196">
        <f t="shared" si="90"/>
        <v>5000000</v>
      </c>
      <c r="D314" s="195">
        <f ca="1">IF(A314&lt;$B$1,VLOOKUP(A314,[1]DI!$A$4:$B$15000,2,FALSE),0)</f>
        <v>1.9000000000000006E-2</v>
      </c>
      <c r="E314" s="196">
        <f t="shared" ca="1" si="98"/>
        <v>1.0000746899999999</v>
      </c>
      <c r="F314" s="196">
        <f ca="1">(TRUNC(PRODUCT($E$12:$E313),16))</f>
        <v>1.0173509234751399</v>
      </c>
      <c r="G314" s="196">
        <f t="shared" si="99"/>
        <v>1</v>
      </c>
      <c r="H314" s="196">
        <f t="shared" ca="1" si="100"/>
        <v>1.0173509199999999</v>
      </c>
      <c r="I314" s="195">
        <f t="shared" si="91"/>
        <v>3.2500000000000001E-2</v>
      </c>
      <c r="J314" s="197">
        <f t="shared" si="92"/>
        <v>43955</v>
      </c>
      <c r="K314" s="198">
        <f t="shared" si="93"/>
        <v>208</v>
      </c>
      <c r="L314" s="199">
        <f t="shared" si="94"/>
        <v>208</v>
      </c>
      <c r="M314" s="200">
        <f t="shared" si="83"/>
        <v>1.0267502369999999</v>
      </c>
      <c r="N314" s="200">
        <f t="shared" ca="1" si="84"/>
        <v>1.044565298</v>
      </c>
      <c r="O314" s="199">
        <f t="shared" si="95"/>
        <v>0</v>
      </c>
      <c r="P314" s="196">
        <f t="shared" ca="1" si="85"/>
        <v>222826.49</v>
      </c>
      <c r="Q314" s="201">
        <f t="shared" si="86"/>
        <v>0</v>
      </c>
      <c r="R314" s="196">
        <f t="shared" si="87"/>
        <v>0</v>
      </c>
      <c r="S314" s="202" t="str">
        <f t="shared" si="96"/>
        <v>A+J=</v>
      </c>
      <c r="T314" s="197">
        <f t="shared" si="97"/>
        <v>44301</v>
      </c>
      <c r="U314" s="3"/>
      <c r="V314" s="123"/>
      <c r="W314" s="56"/>
      <c r="X314" s="25"/>
      <c r="Y314" s="1"/>
      <c r="Z314" s="3"/>
      <c r="AA314" s="3"/>
      <c r="AB314" s="3"/>
      <c r="AC314" s="3"/>
      <c r="AD314" s="3"/>
      <c r="AE314" s="12"/>
      <c r="AF314" s="3"/>
      <c r="AG314" s="2"/>
      <c r="AH314" s="2"/>
      <c r="AI314" s="2"/>
      <c r="AJ314" s="2"/>
      <c r="AK314" s="2"/>
      <c r="AL314" s="51"/>
      <c r="AM314" s="51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</row>
    <row r="315" spans="1:121" ht="12.75" x14ac:dyDescent="0.2">
      <c r="A315" s="194">
        <f t="shared" si="88"/>
        <v>44258</v>
      </c>
      <c r="B315" s="18">
        <f t="shared" ca="1" si="89"/>
        <v>5223879.5599999996</v>
      </c>
      <c r="C315" s="196">
        <f t="shared" si="90"/>
        <v>5000000</v>
      </c>
      <c r="D315" s="195">
        <f ca="1">IF(A315&lt;$B$1,VLOOKUP(A315,[1]DI!$A$4:$B$15000,2,FALSE),0)</f>
        <v>1.9000000000000006E-2</v>
      </c>
      <c r="E315" s="196">
        <f t="shared" ca="1" si="98"/>
        <v>1.0000746899999999</v>
      </c>
      <c r="F315" s="196">
        <f ca="1">(TRUNC(PRODUCT($E$12:$E314),16))</f>
        <v>1.0174269094156201</v>
      </c>
      <c r="G315" s="196">
        <f t="shared" si="99"/>
        <v>1</v>
      </c>
      <c r="H315" s="196">
        <f t="shared" ca="1" si="100"/>
        <v>1.01742691</v>
      </c>
      <c r="I315" s="195">
        <f t="shared" si="91"/>
        <v>3.2500000000000001E-2</v>
      </c>
      <c r="J315" s="197">
        <f t="shared" si="92"/>
        <v>43955</v>
      </c>
      <c r="K315" s="198">
        <f t="shared" si="93"/>
        <v>209</v>
      </c>
      <c r="L315" s="199">
        <f t="shared" si="94"/>
        <v>209</v>
      </c>
      <c r="M315" s="200">
        <f t="shared" si="83"/>
        <v>1.0268805569999999</v>
      </c>
      <c r="N315" s="200">
        <f t="shared" ca="1" si="84"/>
        <v>1.044775912</v>
      </c>
      <c r="O315" s="199">
        <f t="shared" si="95"/>
        <v>0</v>
      </c>
      <c r="P315" s="196">
        <f t="shared" ca="1" si="85"/>
        <v>223879.56</v>
      </c>
      <c r="Q315" s="201">
        <f t="shared" si="86"/>
        <v>0</v>
      </c>
      <c r="R315" s="196">
        <f t="shared" si="87"/>
        <v>0</v>
      </c>
      <c r="S315" s="202" t="str">
        <f t="shared" si="96"/>
        <v>A+J=</v>
      </c>
      <c r="T315" s="197">
        <f t="shared" si="97"/>
        <v>44301</v>
      </c>
      <c r="U315" s="3"/>
      <c r="V315" s="123"/>
      <c r="W315" s="56"/>
      <c r="X315" s="25"/>
      <c r="Y315" s="1"/>
      <c r="Z315" s="3"/>
      <c r="AA315" s="3"/>
      <c r="AB315" s="3"/>
      <c r="AC315" s="3"/>
      <c r="AD315" s="3"/>
      <c r="AE315" s="12"/>
      <c r="AF315" s="3"/>
      <c r="AG315" s="2"/>
      <c r="AH315" s="2"/>
      <c r="AI315" s="2"/>
      <c r="AJ315" s="2"/>
      <c r="AK315" s="2"/>
      <c r="AL315" s="51"/>
      <c r="AM315" s="51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</row>
    <row r="316" spans="1:121" ht="12.75" x14ac:dyDescent="0.2">
      <c r="A316" s="194">
        <f t="shared" si="88"/>
        <v>44259</v>
      </c>
      <c r="B316" s="18">
        <f t="shared" ca="1" si="89"/>
        <v>5224932.8150000004</v>
      </c>
      <c r="C316" s="196">
        <f t="shared" si="90"/>
        <v>5000000</v>
      </c>
      <c r="D316" s="195">
        <f ca="1">IF(A316&lt;$B$1,VLOOKUP(A316,[1]DI!$A$4:$B$15000,2,FALSE),0)</f>
        <v>1.9000000000000006E-2</v>
      </c>
      <c r="E316" s="196">
        <f t="shared" ca="1" si="98"/>
        <v>1.0000746899999999</v>
      </c>
      <c r="F316" s="196">
        <f ca="1">(TRUNC(PRODUCT($E$12:$E315),16))</f>
        <v>1.01750290103148</v>
      </c>
      <c r="G316" s="196">
        <f t="shared" si="99"/>
        <v>1</v>
      </c>
      <c r="H316" s="196">
        <f t="shared" ca="1" si="100"/>
        <v>1.0175029</v>
      </c>
      <c r="I316" s="195">
        <f t="shared" si="91"/>
        <v>3.2500000000000001E-2</v>
      </c>
      <c r="J316" s="197">
        <f t="shared" si="92"/>
        <v>43955</v>
      </c>
      <c r="K316" s="198">
        <f t="shared" si="93"/>
        <v>210</v>
      </c>
      <c r="L316" s="199">
        <f t="shared" si="94"/>
        <v>210</v>
      </c>
      <c r="M316" s="200">
        <f t="shared" si="83"/>
        <v>1.027010894</v>
      </c>
      <c r="N316" s="200">
        <f t="shared" ca="1" si="84"/>
        <v>1.0449865629999999</v>
      </c>
      <c r="O316" s="199">
        <f t="shared" si="95"/>
        <v>0</v>
      </c>
      <c r="P316" s="196">
        <f t="shared" ca="1" si="85"/>
        <v>224932.815</v>
      </c>
      <c r="Q316" s="201">
        <f t="shared" si="86"/>
        <v>0</v>
      </c>
      <c r="R316" s="196">
        <f t="shared" si="87"/>
        <v>0</v>
      </c>
      <c r="S316" s="202" t="str">
        <f t="shared" si="96"/>
        <v>A+J=</v>
      </c>
      <c r="T316" s="197">
        <f t="shared" si="97"/>
        <v>44301</v>
      </c>
      <c r="U316" s="3"/>
      <c r="V316" s="123"/>
      <c r="W316" s="56"/>
      <c r="X316" s="25"/>
      <c r="Y316" s="1"/>
      <c r="Z316" s="3"/>
      <c r="AA316" s="3"/>
      <c r="AB316" s="3"/>
      <c r="AC316" s="3"/>
      <c r="AD316" s="3"/>
      <c r="AE316" s="12"/>
      <c r="AF316" s="3"/>
      <c r="AG316" s="2"/>
      <c r="AH316" s="2"/>
      <c r="AI316" s="2"/>
      <c r="AJ316" s="2"/>
      <c r="AK316" s="2"/>
      <c r="AL316" s="51"/>
      <c r="AM316" s="51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</row>
    <row r="317" spans="1:121" ht="12.75" x14ac:dyDescent="0.2">
      <c r="A317" s="194">
        <f t="shared" si="88"/>
        <v>44260</v>
      </c>
      <c r="B317" s="18">
        <f t="shared" ca="1" si="89"/>
        <v>5225986.3</v>
      </c>
      <c r="C317" s="196">
        <f t="shared" si="90"/>
        <v>5000000</v>
      </c>
      <c r="D317" s="195">
        <f ca="1">IF(A317&lt;$B$1,VLOOKUP(A317,[1]DI!$A$4:$B$15000,2,FALSE),0)</f>
        <v>1.9000000000000006E-2</v>
      </c>
      <c r="E317" s="196">
        <f t="shared" ca="1" si="98"/>
        <v>1.0000746899999999</v>
      </c>
      <c r="F317" s="196">
        <f ca="1">(TRUNC(PRODUCT($E$12:$E316),16))</f>
        <v>1.01757889832316</v>
      </c>
      <c r="G317" s="196">
        <f t="shared" si="99"/>
        <v>1</v>
      </c>
      <c r="H317" s="196">
        <f t="shared" ca="1" si="100"/>
        <v>1.0175789</v>
      </c>
      <c r="I317" s="195">
        <f t="shared" si="91"/>
        <v>3.2500000000000001E-2</v>
      </c>
      <c r="J317" s="197">
        <f t="shared" si="92"/>
        <v>43955</v>
      </c>
      <c r="K317" s="198">
        <f t="shared" si="93"/>
        <v>211</v>
      </c>
      <c r="L317" s="199">
        <f t="shared" si="94"/>
        <v>211</v>
      </c>
      <c r="M317" s="200">
        <f t="shared" si="83"/>
        <v>1.0271412470000001</v>
      </c>
      <c r="N317" s="200">
        <f t="shared" ca="1" si="84"/>
        <v>1.0451972599999999</v>
      </c>
      <c r="O317" s="199">
        <f t="shared" si="95"/>
        <v>0</v>
      </c>
      <c r="P317" s="196">
        <f t="shared" ca="1" si="85"/>
        <v>225986.3</v>
      </c>
      <c r="Q317" s="201">
        <f t="shared" si="86"/>
        <v>0</v>
      </c>
      <c r="R317" s="196">
        <f t="shared" si="87"/>
        <v>0</v>
      </c>
      <c r="S317" s="202" t="str">
        <f t="shared" si="96"/>
        <v>A+J=</v>
      </c>
      <c r="T317" s="197">
        <f t="shared" si="97"/>
        <v>44301</v>
      </c>
      <c r="U317" s="3"/>
      <c r="V317" s="123"/>
      <c r="W317" s="56"/>
      <c r="X317" s="25"/>
      <c r="Y317" s="1"/>
      <c r="Z317" s="3"/>
      <c r="AA317" s="3"/>
      <c r="AB317" s="3"/>
      <c r="AC317" s="3"/>
      <c r="AD317" s="3"/>
      <c r="AE317" s="12"/>
      <c r="AF317" s="3"/>
      <c r="AG317" s="2"/>
      <c r="AH317" s="2"/>
      <c r="AI317" s="2"/>
      <c r="AJ317" s="2"/>
      <c r="AK317" s="2"/>
      <c r="AL317" s="51"/>
      <c r="AM317" s="51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</row>
    <row r="318" spans="1:121" ht="12.75" x14ac:dyDescent="0.2">
      <c r="A318" s="194">
        <f t="shared" si="88"/>
        <v>44261</v>
      </c>
      <c r="B318" s="18">
        <f t="shared" ca="1" si="89"/>
        <v>5227039.9749999996</v>
      </c>
      <c r="C318" s="196">
        <f t="shared" si="90"/>
        <v>5000000</v>
      </c>
      <c r="D318" s="195">
        <f ca="1">IF(A318&lt;$B$1,VLOOKUP(A318,[1]DI!$A$4:$B$15000,2,FALSE),0)</f>
        <v>0</v>
      </c>
      <c r="E318" s="196">
        <f t="shared" ca="1" si="98"/>
        <v>1</v>
      </c>
      <c r="F318" s="196">
        <f ca="1">(TRUNC(PRODUCT($E$12:$E317),16))</f>
        <v>1.01765490129108</v>
      </c>
      <c r="G318" s="196">
        <f t="shared" si="99"/>
        <v>1</v>
      </c>
      <c r="H318" s="196">
        <f t="shared" ca="1" si="100"/>
        <v>1.0176548999999999</v>
      </c>
      <c r="I318" s="195">
        <f t="shared" si="91"/>
        <v>3.2500000000000001E-2</v>
      </c>
      <c r="J318" s="197">
        <f t="shared" si="92"/>
        <v>43955</v>
      </c>
      <c r="K318" s="198">
        <f t="shared" si="93"/>
        <v>211</v>
      </c>
      <c r="L318" s="199">
        <f t="shared" si="94"/>
        <v>212</v>
      </c>
      <c r="M318" s="200">
        <f t="shared" si="83"/>
        <v>1.027271617</v>
      </c>
      <c r="N318" s="200">
        <f t="shared" ca="1" si="84"/>
        <v>1.0454079949999999</v>
      </c>
      <c r="O318" s="199">
        <f t="shared" si="95"/>
        <v>0</v>
      </c>
      <c r="P318" s="196">
        <f t="shared" ca="1" si="85"/>
        <v>227039.97500000001</v>
      </c>
      <c r="Q318" s="201">
        <f t="shared" si="86"/>
        <v>0</v>
      </c>
      <c r="R318" s="196">
        <f t="shared" si="87"/>
        <v>0</v>
      </c>
      <c r="S318" s="202" t="str">
        <f t="shared" si="96"/>
        <v>A+J=</v>
      </c>
      <c r="T318" s="197">
        <f t="shared" si="97"/>
        <v>44301</v>
      </c>
      <c r="U318" s="3"/>
      <c r="V318" s="123"/>
      <c r="W318" s="56"/>
      <c r="X318" s="25"/>
      <c r="Y318" s="1"/>
      <c r="Z318" s="3"/>
      <c r="AA318" s="3"/>
      <c r="AB318" s="3"/>
      <c r="AC318" s="3"/>
      <c r="AD318" s="3"/>
      <c r="AE318" s="12"/>
      <c r="AF318" s="3"/>
      <c r="AG318" s="2"/>
      <c r="AH318" s="2"/>
      <c r="AI318" s="2"/>
      <c r="AJ318" s="2"/>
      <c r="AK318" s="2"/>
      <c r="AL318" s="51"/>
      <c r="AM318" s="51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</row>
    <row r="319" spans="1:121" ht="12.75" x14ac:dyDescent="0.2">
      <c r="A319" s="194">
        <f t="shared" si="88"/>
        <v>44262</v>
      </c>
      <c r="B319" s="18">
        <f t="shared" ca="1" si="89"/>
        <v>5227039.9749999996</v>
      </c>
      <c r="C319" s="196">
        <f t="shared" si="90"/>
        <v>5000000</v>
      </c>
      <c r="D319" s="195">
        <f ca="1">IF(A319&lt;$B$1,VLOOKUP(A319,[1]DI!$A$4:$B$15000,2,FALSE),0)</f>
        <v>0</v>
      </c>
      <c r="E319" s="196">
        <f t="shared" ca="1" si="98"/>
        <v>1</v>
      </c>
      <c r="F319" s="196">
        <f ca="1">(TRUNC(PRODUCT($E$12:$E318),16))</f>
        <v>1.01765490129108</v>
      </c>
      <c r="G319" s="196">
        <f t="shared" si="99"/>
        <v>1</v>
      </c>
      <c r="H319" s="196">
        <f t="shared" ca="1" si="100"/>
        <v>1.0176548999999999</v>
      </c>
      <c r="I319" s="195">
        <f t="shared" si="91"/>
        <v>3.2500000000000001E-2</v>
      </c>
      <c r="J319" s="197">
        <f t="shared" si="92"/>
        <v>43955</v>
      </c>
      <c r="K319" s="198">
        <f t="shared" si="93"/>
        <v>211</v>
      </c>
      <c r="L319" s="199">
        <f t="shared" si="94"/>
        <v>212</v>
      </c>
      <c r="M319" s="200">
        <f t="shared" si="83"/>
        <v>1.027271617</v>
      </c>
      <c r="N319" s="200">
        <f t="shared" ca="1" si="84"/>
        <v>1.0454079949999999</v>
      </c>
      <c r="O319" s="199">
        <f t="shared" si="95"/>
        <v>0</v>
      </c>
      <c r="P319" s="196">
        <f t="shared" ca="1" si="85"/>
        <v>227039.97500000001</v>
      </c>
      <c r="Q319" s="201">
        <f t="shared" si="86"/>
        <v>0</v>
      </c>
      <c r="R319" s="196">
        <f t="shared" si="87"/>
        <v>0</v>
      </c>
      <c r="S319" s="202" t="str">
        <f t="shared" si="96"/>
        <v>A+J=</v>
      </c>
      <c r="T319" s="197">
        <f t="shared" si="97"/>
        <v>44301</v>
      </c>
      <c r="U319" s="3"/>
      <c r="V319" s="123"/>
      <c r="W319" s="55"/>
      <c r="X319" s="25"/>
      <c r="Y319" s="1"/>
      <c r="Z319" s="3"/>
      <c r="AA319" s="3"/>
      <c r="AB319" s="3"/>
      <c r="AC319" s="3"/>
      <c r="AD319" s="3"/>
      <c r="AE319" s="12"/>
      <c r="AF319" s="3"/>
      <c r="AG319" s="2"/>
      <c r="AH319" s="2"/>
      <c r="AI319" s="2"/>
      <c r="AJ319" s="2"/>
      <c r="AK319" s="2"/>
      <c r="AL319" s="51"/>
      <c r="AM319" s="51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</row>
    <row r="320" spans="1:121" ht="12.75" x14ac:dyDescent="0.2">
      <c r="A320" s="194">
        <f t="shared" si="88"/>
        <v>44263</v>
      </c>
      <c r="B320" s="18">
        <f t="shared" ca="1" si="89"/>
        <v>5227039.9749999996</v>
      </c>
      <c r="C320" s="196">
        <f t="shared" si="90"/>
        <v>5000000</v>
      </c>
      <c r="D320" s="195">
        <f ca="1">IF(A320&lt;$B$1,VLOOKUP(A320,[1]DI!$A$4:$B$15000,2,FALSE),0)</f>
        <v>1.9000000000000006E-2</v>
      </c>
      <c r="E320" s="196">
        <f t="shared" ca="1" si="98"/>
        <v>1.0000746899999999</v>
      </c>
      <c r="F320" s="196">
        <f ca="1">(TRUNC(PRODUCT($E$12:$E319),16))</f>
        <v>1.01765490129108</v>
      </c>
      <c r="G320" s="196">
        <f t="shared" si="99"/>
        <v>1</v>
      </c>
      <c r="H320" s="196">
        <f t="shared" ca="1" si="100"/>
        <v>1.0176548999999999</v>
      </c>
      <c r="I320" s="195">
        <f t="shared" si="91"/>
        <v>3.2500000000000001E-2</v>
      </c>
      <c r="J320" s="197">
        <f t="shared" si="92"/>
        <v>43955</v>
      </c>
      <c r="K320" s="198">
        <f t="shared" si="93"/>
        <v>212</v>
      </c>
      <c r="L320" s="199">
        <f t="shared" si="94"/>
        <v>212</v>
      </c>
      <c r="M320" s="200">
        <f t="shared" si="83"/>
        <v>1.027271617</v>
      </c>
      <c r="N320" s="200">
        <f t="shared" ca="1" si="84"/>
        <v>1.0454079949999999</v>
      </c>
      <c r="O320" s="199">
        <f t="shared" si="95"/>
        <v>0</v>
      </c>
      <c r="P320" s="196">
        <f t="shared" ca="1" si="85"/>
        <v>227039.97500000001</v>
      </c>
      <c r="Q320" s="201">
        <f t="shared" si="86"/>
        <v>0</v>
      </c>
      <c r="R320" s="196">
        <f t="shared" si="87"/>
        <v>0</v>
      </c>
      <c r="S320" s="202" t="str">
        <f t="shared" si="96"/>
        <v>A+J=</v>
      </c>
      <c r="T320" s="197">
        <f t="shared" si="97"/>
        <v>44301</v>
      </c>
      <c r="U320" s="3"/>
      <c r="V320" s="123"/>
      <c r="W320" s="56"/>
      <c r="X320" s="25"/>
      <c r="Y320" s="1"/>
      <c r="Z320" s="3"/>
      <c r="AA320" s="3"/>
      <c r="AB320" s="3"/>
      <c r="AC320" s="3"/>
      <c r="AD320" s="3"/>
      <c r="AE320" s="12"/>
      <c r="AF320" s="3"/>
      <c r="AG320" s="2"/>
      <c r="AH320" s="2"/>
      <c r="AI320" s="2"/>
      <c r="AJ320" s="2"/>
      <c r="AK320" s="2"/>
      <c r="AL320" s="51"/>
      <c r="AM320" s="51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</row>
    <row r="321" spans="1:121" ht="12.75" x14ac:dyDescent="0.2">
      <c r="A321" s="194">
        <f t="shared" si="88"/>
        <v>44264</v>
      </c>
      <c r="B321" s="18">
        <f t="shared" ca="1" si="89"/>
        <v>5228093.8749999898</v>
      </c>
      <c r="C321" s="196">
        <f t="shared" si="90"/>
        <v>5000000</v>
      </c>
      <c r="D321" s="195">
        <f ca="1">IF(A321&lt;$B$1,VLOOKUP(A321,[1]DI!$A$4:$B$15000,2,FALSE),0)</f>
        <v>1.9000000000000006E-2</v>
      </c>
      <c r="E321" s="196">
        <f t="shared" ca="1" si="98"/>
        <v>1.0000746899999999</v>
      </c>
      <c r="F321" s="196">
        <f ca="1">(TRUNC(PRODUCT($E$12:$E320),16))</f>
        <v>1.01773090993565</v>
      </c>
      <c r="G321" s="196">
        <f t="shared" si="99"/>
        <v>1</v>
      </c>
      <c r="H321" s="196">
        <f t="shared" ca="1" si="100"/>
        <v>1.01773091</v>
      </c>
      <c r="I321" s="195">
        <f t="shared" si="91"/>
        <v>3.2500000000000001E-2</v>
      </c>
      <c r="J321" s="197">
        <f t="shared" si="92"/>
        <v>43955</v>
      </c>
      <c r="K321" s="198">
        <f t="shared" si="93"/>
        <v>213</v>
      </c>
      <c r="L321" s="199">
        <f t="shared" si="94"/>
        <v>213</v>
      </c>
      <c r="M321" s="200">
        <f t="shared" si="83"/>
        <v>1.027402003</v>
      </c>
      <c r="N321" s="200">
        <f t="shared" ca="1" si="84"/>
        <v>1.0456187749999999</v>
      </c>
      <c r="O321" s="199">
        <f t="shared" si="95"/>
        <v>0</v>
      </c>
      <c r="P321" s="196">
        <f t="shared" ca="1" si="85"/>
        <v>228093.87499998999</v>
      </c>
      <c r="Q321" s="201">
        <f t="shared" si="86"/>
        <v>0</v>
      </c>
      <c r="R321" s="196">
        <f t="shared" si="87"/>
        <v>0</v>
      </c>
      <c r="S321" s="202" t="str">
        <f t="shared" si="96"/>
        <v>A+J=</v>
      </c>
      <c r="T321" s="197">
        <f t="shared" si="97"/>
        <v>44301</v>
      </c>
      <c r="U321" s="3"/>
      <c r="V321" s="123"/>
      <c r="W321" s="56"/>
      <c r="X321" s="25"/>
      <c r="Y321" s="1"/>
      <c r="Z321" s="3"/>
      <c r="AA321" s="3"/>
      <c r="AB321" s="3"/>
      <c r="AC321" s="3"/>
      <c r="AD321" s="3"/>
      <c r="AE321" s="12"/>
      <c r="AF321" s="3"/>
      <c r="AG321" s="2"/>
      <c r="AH321" s="2"/>
      <c r="AI321" s="2"/>
      <c r="AJ321" s="2"/>
      <c r="AK321" s="2"/>
      <c r="AL321" s="51"/>
      <c r="AM321" s="51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</row>
    <row r="322" spans="1:121" ht="12.75" x14ac:dyDescent="0.2">
      <c r="A322" s="194">
        <f t="shared" si="88"/>
        <v>44265</v>
      </c>
      <c r="B322" s="18">
        <f t="shared" ca="1" si="89"/>
        <v>5229147.9649999896</v>
      </c>
      <c r="C322" s="196">
        <f t="shared" si="90"/>
        <v>5000000</v>
      </c>
      <c r="D322" s="195">
        <f ca="1">IF(A322&lt;$B$1,VLOOKUP(A322,[1]DI!$A$4:$B$15000,2,FALSE),0)</f>
        <v>1.9000000000000006E-2</v>
      </c>
      <c r="E322" s="196">
        <f t="shared" ca="1" si="98"/>
        <v>1.0000746899999999</v>
      </c>
      <c r="F322" s="196">
        <f ca="1">(TRUNC(PRODUCT($E$12:$E321),16))</f>
        <v>1.01780692425732</v>
      </c>
      <c r="G322" s="196">
        <f t="shared" si="99"/>
        <v>1</v>
      </c>
      <c r="H322" s="196">
        <f t="shared" ca="1" si="100"/>
        <v>1.0178069199999999</v>
      </c>
      <c r="I322" s="195">
        <f t="shared" si="91"/>
        <v>3.2500000000000001E-2</v>
      </c>
      <c r="J322" s="197">
        <f t="shared" si="92"/>
        <v>43955</v>
      </c>
      <c r="K322" s="198">
        <f t="shared" si="93"/>
        <v>214</v>
      </c>
      <c r="L322" s="199">
        <f t="shared" si="94"/>
        <v>214</v>
      </c>
      <c r="M322" s="200">
        <f t="shared" si="83"/>
        <v>1.027532406</v>
      </c>
      <c r="N322" s="200">
        <f t="shared" ca="1" si="84"/>
        <v>1.0458295929999999</v>
      </c>
      <c r="O322" s="199">
        <f t="shared" si="95"/>
        <v>0</v>
      </c>
      <c r="P322" s="196">
        <f t="shared" ca="1" si="85"/>
        <v>229147.96499999001</v>
      </c>
      <c r="Q322" s="201">
        <f t="shared" si="86"/>
        <v>0</v>
      </c>
      <c r="R322" s="196">
        <f t="shared" si="87"/>
        <v>0</v>
      </c>
      <c r="S322" s="202" t="str">
        <f t="shared" si="96"/>
        <v>A+J=</v>
      </c>
      <c r="T322" s="197">
        <f t="shared" si="97"/>
        <v>44301</v>
      </c>
      <c r="U322" s="3"/>
      <c r="V322" s="123"/>
      <c r="W322" s="56"/>
      <c r="X322" s="25"/>
      <c r="Y322" s="1"/>
      <c r="Z322" s="3"/>
      <c r="AA322" s="3"/>
      <c r="AB322" s="3"/>
      <c r="AC322" s="3"/>
      <c r="AD322" s="3"/>
      <c r="AE322" s="12"/>
      <c r="AF322" s="3"/>
      <c r="AG322" s="2"/>
      <c r="AH322" s="2"/>
      <c r="AI322" s="2"/>
      <c r="AJ322" s="2"/>
      <c r="AK322" s="2"/>
      <c r="AL322" s="51"/>
      <c r="AM322" s="51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</row>
    <row r="323" spans="1:121" ht="12.75" x14ac:dyDescent="0.2">
      <c r="A323" s="194">
        <f t="shared" si="88"/>
        <v>44266</v>
      </c>
      <c r="B323" s="18">
        <f t="shared" ca="1" si="89"/>
        <v>5230202.29</v>
      </c>
      <c r="C323" s="196">
        <f t="shared" si="90"/>
        <v>5000000</v>
      </c>
      <c r="D323" s="195">
        <f ca="1">IF(A323&lt;$B$1,VLOOKUP(A323,[1]DI!$A$4:$B$15000,2,FALSE),0)</f>
        <v>1.9000000000000006E-2</v>
      </c>
      <c r="E323" s="196">
        <f t="shared" ca="1" si="98"/>
        <v>1.0000746899999999</v>
      </c>
      <c r="F323" s="196">
        <f ca="1">(TRUNC(PRODUCT($E$12:$E322),16))</f>
        <v>1.0178829442564901</v>
      </c>
      <c r="G323" s="196">
        <f t="shared" si="99"/>
        <v>1</v>
      </c>
      <c r="H323" s="196">
        <f t="shared" ca="1" si="100"/>
        <v>1.01788294</v>
      </c>
      <c r="I323" s="195">
        <f t="shared" si="91"/>
        <v>3.2500000000000001E-2</v>
      </c>
      <c r="J323" s="197">
        <f t="shared" si="92"/>
        <v>43955</v>
      </c>
      <c r="K323" s="198">
        <f t="shared" si="93"/>
        <v>215</v>
      </c>
      <c r="L323" s="199">
        <f t="shared" si="94"/>
        <v>215</v>
      </c>
      <c r="M323" s="200">
        <f t="shared" si="83"/>
        <v>1.0276628249999999</v>
      </c>
      <c r="N323" s="200">
        <f t="shared" ca="1" si="84"/>
        <v>1.046040458</v>
      </c>
      <c r="O323" s="199">
        <f t="shared" si="95"/>
        <v>0</v>
      </c>
      <c r="P323" s="196">
        <f t="shared" ca="1" si="85"/>
        <v>230202.29</v>
      </c>
      <c r="Q323" s="201">
        <f t="shared" si="86"/>
        <v>0</v>
      </c>
      <c r="R323" s="196">
        <f t="shared" si="87"/>
        <v>0</v>
      </c>
      <c r="S323" s="202" t="str">
        <f t="shared" si="96"/>
        <v>A+J=</v>
      </c>
      <c r="T323" s="197">
        <f t="shared" si="97"/>
        <v>44301</v>
      </c>
      <c r="U323" s="3"/>
      <c r="V323" s="123"/>
      <c r="W323" s="56"/>
      <c r="X323" s="25"/>
      <c r="Y323" s="1"/>
      <c r="Z323" s="3"/>
      <c r="AA323" s="3"/>
      <c r="AB323" s="3"/>
      <c r="AC323" s="3"/>
      <c r="AD323" s="3"/>
      <c r="AE323" s="12"/>
      <c r="AF323" s="3"/>
      <c r="AG323" s="2"/>
      <c r="AH323" s="2"/>
      <c r="AI323" s="2"/>
      <c r="AJ323" s="2"/>
      <c r="AK323" s="2"/>
      <c r="AL323" s="51"/>
      <c r="AM323" s="51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</row>
    <row r="324" spans="1:121" ht="12.75" x14ac:dyDescent="0.2">
      <c r="A324" s="194">
        <f t="shared" si="88"/>
        <v>44267</v>
      </c>
      <c r="B324" s="18">
        <f t="shared" ca="1" si="89"/>
        <v>5231256.8449999997</v>
      </c>
      <c r="C324" s="196">
        <f t="shared" si="90"/>
        <v>5000000</v>
      </c>
      <c r="D324" s="195">
        <f ca="1">IF(A324&lt;$B$1,VLOOKUP(A324,[1]DI!$A$4:$B$15000,2,FALSE),0)</f>
        <v>1.9000000000000006E-2</v>
      </c>
      <c r="E324" s="196">
        <f t="shared" ca="1" si="98"/>
        <v>1.0000746899999999</v>
      </c>
      <c r="F324" s="196">
        <f ca="1">(TRUNC(PRODUCT($E$12:$E323),16))</f>
        <v>1.01795896993359</v>
      </c>
      <c r="G324" s="196">
        <f t="shared" si="99"/>
        <v>1</v>
      </c>
      <c r="H324" s="196">
        <f t="shared" ca="1" si="100"/>
        <v>1.01795897</v>
      </c>
      <c r="I324" s="195">
        <f t="shared" si="91"/>
        <v>3.2500000000000001E-2</v>
      </c>
      <c r="J324" s="197">
        <f t="shared" si="92"/>
        <v>43955</v>
      </c>
      <c r="K324" s="198">
        <f t="shared" si="93"/>
        <v>216</v>
      </c>
      <c r="L324" s="199">
        <f t="shared" si="94"/>
        <v>216</v>
      </c>
      <c r="M324" s="200">
        <f t="shared" si="83"/>
        <v>1.027793261</v>
      </c>
      <c r="N324" s="200">
        <f t="shared" ca="1" si="84"/>
        <v>1.0462513689999999</v>
      </c>
      <c r="O324" s="199">
        <f t="shared" si="95"/>
        <v>0</v>
      </c>
      <c r="P324" s="196">
        <f t="shared" ca="1" si="85"/>
        <v>231256.845</v>
      </c>
      <c r="Q324" s="201">
        <f t="shared" si="86"/>
        <v>0</v>
      </c>
      <c r="R324" s="196">
        <f t="shared" si="87"/>
        <v>0</v>
      </c>
      <c r="S324" s="202" t="str">
        <f t="shared" si="96"/>
        <v>A+J=</v>
      </c>
      <c r="T324" s="197">
        <f t="shared" si="97"/>
        <v>44301</v>
      </c>
      <c r="U324" s="3"/>
      <c r="V324" s="123"/>
      <c r="W324" s="56"/>
      <c r="X324" s="25"/>
      <c r="Y324" s="1"/>
      <c r="Z324" s="3"/>
      <c r="AA324" s="3"/>
      <c r="AB324" s="3"/>
      <c r="AC324" s="3"/>
      <c r="AD324" s="3"/>
      <c r="AE324" s="12"/>
      <c r="AF324" s="3"/>
      <c r="AG324" s="2"/>
      <c r="AH324" s="2"/>
      <c r="AI324" s="2"/>
      <c r="AJ324" s="2"/>
      <c r="AK324" s="2"/>
      <c r="AL324" s="51"/>
      <c r="AM324" s="51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</row>
    <row r="325" spans="1:121" ht="12.75" x14ac:dyDescent="0.2">
      <c r="A325" s="194">
        <f t="shared" si="88"/>
        <v>44268</v>
      </c>
      <c r="B325" s="18">
        <f t="shared" ca="1" si="89"/>
        <v>5232311.5899999896</v>
      </c>
      <c r="C325" s="196">
        <f t="shared" si="90"/>
        <v>5000000</v>
      </c>
      <c r="D325" s="195">
        <f ca="1">IF(A325&lt;$B$1,VLOOKUP(A325,[1]DI!$A$4:$B$15000,2,FALSE),0)</f>
        <v>0</v>
      </c>
      <c r="E325" s="196">
        <f t="shared" ca="1" si="98"/>
        <v>1</v>
      </c>
      <c r="F325" s="196">
        <f ca="1">(TRUNC(PRODUCT($E$12:$E324),16))</f>
        <v>1.01803500128906</v>
      </c>
      <c r="G325" s="196">
        <f t="shared" si="99"/>
        <v>1</v>
      </c>
      <c r="H325" s="196">
        <f t="shared" ca="1" si="100"/>
        <v>1.018035</v>
      </c>
      <c r="I325" s="195">
        <f t="shared" si="91"/>
        <v>3.2500000000000001E-2</v>
      </c>
      <c r="J325" s="197">
        <f t="shared" si="92"/>
        <v>43955</v>
      </c>
      <c r="K325" s="198">
        <f t="shared" si="93"/>
        <v>216</v>
      </c>
      <c r="L325" s="199">
        <f t="shared" si="94"/>
        <v>217</v>
      </c>
      <c r="M325" s="200">
        <f t="shared" si="83"/>
        <v>1.0279237139999999</v>
      </c>
      <c r="N325" s="200">
        <f t="shared" ca="1" si="84"/>
        <v>1.0464623179999999</v>
      </c>
      <c r="O325" s="199">
        <f t="shared" si="95"/>
        <v>0</v>
      </c>
      <c r="P325" s="196">
        <f t="shared" ca="1" si="85"/>
        <v>232311.58999999001</v>
      </c>
      <c r="Q325" s="201">
        <f t="shared" si="86"/>
        <v>0</v>
      </c>
      <c r="R325" s="196">
        <f t="shared" si="87"/>
        <v>0</v>
      </c>
      <c r="S325" s="202" t="str">
        <f t="shared" si="96"/>
        <v>A+J=</v>
      </c>
      <c r="T325" s="197">
        <f t="shared" si="97"/>
        <v>44301</v>
      </c>
      <c r="U325" s="3"/>
      <c r="V325" s="123"/>
      <c r="W325" s="56"/>
      <c r="X325" s="25"/>
      <c r="Y325" s="1"/>
      <c r="Z325" s="3"/>
      <c r="AA325" s="3"/>
      <c r="AB325" s="3"/>
      <c r="AC325" s="3"/>
      <c r="AD325" s="3"/>
      <c r="AE325" s="12"/>
      <c r="AF325" s="3"/>
      <c r="AG325" s="2"/>
      <c r="AH325" s="2"/>
      <c r="AI325" s="2"/>
      <c r="AJ325" s="2"/>
      <c r="AK325" s="2"/>
      <c r="AL325" s="51"/>
      <c r="AM325" s="51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</row>
    <row r="326" spans="1:121" ht="12.75" x14ac:dyDescent="0.2">
      <c r="A326" s="194">
        <f t="shared" si="88"/>
        <v>44269</v>
      </c>
      <c r="B326" s="18">
        <f t="shared" ca="1" si="89"/>
        <v>5232311.5899999896</v>
      </c>
      <c r="C326" s="196">
        <f t="shared" si="90"/>
        <v>5000000</v>
      </c>
      <c r="D326" s="195">
        <f ca="1">IF(A326&lt;$B$1,VLOOKUP(A326,[1]DI!$A$4:$B$15000,2,FALSE),0)</f>
        <v>0</v>
      </c>
      <c r="E326" s="196">
        <f t="shared" ca="1" si="98"/>
        <v>1</v>
      </c>
      <c r="F326" s="196">
        <f ca="1">(TRUNC(PRODUCT($E$12:$E325),16))</f>
        <v>1.01803500128906</v>
      </c>
      <c r="G326" s="196">
        <f t="shared" si="99"/>
        <v>1</v>
      </c>
      <c r="H326" s="196">
        <f t="shared" ca="1" si="100"/>
        <v>1.018035</v>
      </c>
      <c r="I326" s="195">
        <f t="shared" si="91"/>
        <v>3.2500000000000001E-2</v>
      </c>
      <c r="J326" s="197">
        <f t="shared" si="92"/>
        <v>43955</v>
      </c>
      <c r="K326" s="198">
        <f t="shared" si="93"/>
        <v>216</v>
      </c>
      <c r="L326" s="199">
        <f t="shared" si="94"/>
        <v>217</v>
      </c>
      <c r="M326" s="200">
        <f t="shared" si="83"/>
        <v>1.0279237139999999</v>
      </c>
      <c r="N326" s="200">
        <f t="shared" ca="1" si="84"/>
        <v>1.0464623179999999</v>
      </c>
      <c r="O326" s="199">
        <f t="shared" si="95"/>
        <v>0</v>
      </c>
      <c r="P326" s="196">
        <f t="shared" ca="1" si="85"/>
        <v>232311.58999999001</v>
      </c>
      <c r="Q326" s="201">
        <f t="shared" si="86"/>
        <v>0</v>
      </c>
      <c r="R326" s="196">
        <f t="shared" si="87"/>
        <v>0</v>
      </c>
      <c r="S326" s="202" t="str">
        <f t="shared" si="96"/>
        <v>A+J=</v>
      </c>
      <c r="T326" s="197">
        <f t="shared" si="97"/>
        <v>44301</v>
      </c>
      <c r="U326" s="3"/>
      <c r="V326" s="123"/>
      <c r="W326" s="56"/>
      <c r="X326" s="25"/>
      <c r="Y326" s="1"/>
      <c r="Z326" s="3"/>
      <c r="AA326" s="3"/>
      <c r="AB326" s="3"/>
      <c r="AC326" s="3"/>
      <c r="AD326" s="3"/>
      <c r="AE326" s="12"/>
      <c r="AF326" s="3"/>
      <c r="AG326" s="2"/>
      <c r="AH326" s="2"/>
      <c r="AI326" s="2"/>
      <c r="AJ326" s="2"/>
      <c r="AK326" s="2"/>
      <c r="AL326" s="51"/>
      <c r="AM326" s="51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</row>
    <row r="327" spans="1:121" ht="12.75" x14ac:dyDescent="0.2">
      <c r="A327" s="194">
        <f t="shared" si="88"/>
        <v>44270</v>
      </c>
      <c r="B327" s="18">
        <f t="shared" ca="1" si="89"/>
        <v>5232311.5899999896</v>
      </c>
      <c r="C327" s="196">
        <f t="shared" si="90"/>
        <v>5000000</v>
      </c>
      <c r="D327" s="195">
        <f ca="1">IF(A327&lt;$B$1,VLOOKUP(A327,[1]DI!$A$4:$B$15000,2,FALSE),0)</f>
        <v>1.9000000000000006E-2</v>
      </c>
      <c r="E327" s="196">
        <f t="shared" ca="1" si="98"/>
        <v>1.0000746899999999</v>
      </c>
      <c r="F327" s="196">
        <f ca="1">(TRUNC(PRODUCT($E$12:$E326),16))</f>
        <v>1.01803500128906</v>
      </c>
      <c r="G327" s="196">
        <f t="shared" si="99"/>
        <v>1</v>
      </c>
      <c r="H327" s="196">
        <f t="shared" ca="1" si="100"/>
        <v>1.018035</v>
      </c>
      <c r="I327" s="195">
        <f t="shared" si="91"/>
        <v>3.2500000000000001E-2</v>
      </c>
      <c r="J327" s="197">
        <f t="shared" si="92"/>
        <v>43955</v>
      </c>
      <c r="K327" s="198">
        <f t="shared" si="93"/>
        <v>217</v>
      </c>
      <c r="L327" s="199">
        <f t="shared" si="94"/>
        <v>217</v>
      </c>
      <c r="M327" s="200">
        <f t="shared" si="83"/>
        <v>1.0279237139999999</v>
      </c>
      <c r="N327" s="200">
        <f t="shared" ca="1" si="84"/>
        <v>1.0464623179999999</v>
      </c>
      <c r="O327" s="199">
        <f t="shared" si="95"/>
        <v>0</v>
      </c>
      <c r="P327" s="196">
        <f t="shared" ca="1" si="85"/>
        <v>232311.58999999001</v>
      </c>
      <c r="Q327" s="201">
        <f t="shared" si="86"/>
        <v>0</v>
      </c>
      <c r="R327" s="196">
        <f t="shared" si="87"/>
        <v>0</v>
      </c>
      <c r="S327" s="202" t="str">
        <f t="shared" si="96"/>
        <v>A+J=</v>
      </c>
      <c r="T327" s="197">
        <f t="shared" si="97"/>
        <v>44301</v>
      </c>
      <c r="U327" s="3"/>
      <c r="V327" s="123"/>
      <c r="W327" s="56"/>
      <c r="X327" s="25"/>
      <c r="Y327" s="1"/>
      <c r="Z327" s="3"/>
      <c r="AA327" s="3"/>
      <c r="AB327" s="3"/>
      <c r="AC327" s="3"/>
      <c r="AD327" s="3"/>
      <c r="AE327" s="12"/>
      <c r="AF327" s="3"/>
      <c r="AG327" s="2"/>
      <c r="AH327" s="2"/>
      <c r="AI327" s="2"/>
      <c r="AJ327" s="2"/>
      <c r="AK327" s="2"/>
      <c r="AL327" s="51"/>
      <c r="AM327" s="51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</row>
    <row r="328" spans="1:121" ht="12.75" x14ac:dyDescent="0.2">
      <c r="A328" s="194">
        <f t="shared" si="88"/>
        <v>44271</v>
      </c>
      <c r="B328" s="18">
        <f t="shared" ca="1" si="89"/>
        <v>5233366.5650000004</v>
      </c>
      <c r="C328" s="196">
        <f t="shared" si="90"/>
        <v>5000000</v>
      </c>
      <c r="D328" s="195">
        <f ca="1">IF(A328&lt;$B$1,VLOOKUP(A328,[1]DI!$A$4:$B$15000,2,FALSE),0)</f>
        <v>1.9000000000000006E-2</v>
      </c>
      <c r="E328" s="196">
        <f t="shared" ca="1" si="98"/>
        <v>1.0000746899999999</v>
      </c>
      <c r="F328" s="196">
        <f ca="1">(TRUNC(PRODUCT($E$12:$E327),16))</f>
        <v>1.0181110383233101</v>
      </c>
      <c r="G328" s="196">
        <f t="shared" si="99"/>
        <v>1</v>
      </c>
      <c r="H328" s="196">
        <f t="shared" ca="1" si="100"/>
        <v>1.01811104</v>
      </c>
      <c r="I328" s="195">
        <f t="shared" si="91"/>
        <v>3.2500000000000001E-2</v>
      </c>
      <c r="J328" s="197">
        <f t="shared" si="92"/>
        <v>43955</v>
      </c>
      <c r="K328" s="198">
        <f t="shared" si="93"/>
        <v>218</v>
      </c>
      <c r="L328" s="199">
        <f t="shared" si="94"/>
        <v>218</v>
      </c>
      <c r="M328" s="200">
        <f t="shared" si="83"/>
        <v>1.0280541830000001</v>
      </c>
      <c r="N328" s="200">
        <f t="shared" ca="1" si="84"/>
        <v>1.0466733130000001</v>
      </c>
      <c r="O328" s="199">
        <f t="shared" si="95"/>
        <v>0</v>
      </c>
      <c r="P328" s="196">
        <f t="shared" ca="1" si="85"/>
        <v>233366.565</v>
      </c>
      <c r="Q328" s="201">
        <f t="shared" si="86"/>
        <v>0</v>
      </c>
      <c r="R328" s="196">
        <f t="shared" si="87"/>
        <v>0</v>
      </c>
      <c r="S328" s="202" t="str">
        <f t="shared" si="96"/>
        <v>A+J=</v>
      </c>
      <c r="T328" s="197">
        <f t="shared" si="97"/>
        <v>44301</v>
      </c>
      <c r="U328" s="3"/>
      <c r="V328" s="123"/>
      <c r="W328" s="55"/>
      <c r="X328" s="25"/>
      <c r="Y328" s="1"/>
      <c r="Z328" s="3"/>
      <c r="AA328" s="3"/>
      <c r="AB328" s="3"/>
      <c r="AC328" s="3"/>
      <c r="AD328" s="3"/>
      <c r="AE328" s="12"/>
      <c r="AF328" s="3"/>
      <c r="AG328" s="2"/>
      <c r="AH328" s="2"/>
      <c r="AI328" s="2"/>
      <c r="AJ328" s="2"/>
      <c r="AK328" s="2"/>
      <c r="AL328" s="51"/>
      <c r="AM328" s="51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</row>
    <row r="329" spans="1:121" ht="12.75" x14ac:dyDescent="0.2">
      <c r="A329" s="194">
        <f t="shared" si="88"/>
        <v>44272</v>
      </c>
      <c r="B329" s="18">
        <f t="shared" ca="1" si="89"/>
        <v>5234421.7300000004</v>
      </c>
      <c r="C329" s="196">
        <f t="shared" si="90"/>
        <v>5000000</v>
      </c>
      <c r="D329" s="195">
        <f ca="1">IF(A329&lt;$B$1,VLOOKUP(A329,[1]DI!$A$4:$B$15000,2,FALSE),0)</f>
        <v>1.9000000000000006E-2</v>
      </c>
      <c r="E329" s="196">
        <f t="shared" ca="1" si="98"/>
        <v>1.0000746899999999</v>
      </c>
      <c r="F329" s="196">
        <f ca="1">(TRUNC(PRODUCT($E$12:$E328),16))</f>
        <v>1.0181870810367599</v>
      </c>
      <c r="G329" s="196">
        <f t="shared" si="99"/>
        <v>1</v>
      </c>
      <c r="H329" s="196">
        <f t="shared" ca="1" si="100"/>
        <v>1.0181870799999999</v>
      </c>
      <c r="I329" s="195">
        <f t="shared" si="91"/>
        <v>3.2500000000000001E-2</v>
      </c>
      <c r="J329" s="197">
        <f t="shared" si="92"/>
        <v>43955</v>
      </c>
      <c r="K329" s="198">
        <f t="shared" si="93"/>
        <v>219</v>
      </c>
      <c r="L329" s="199">
        <f t="shared" si="94"/>
        <v>219</v>
      </c>
      <c r="M329" s="200">
        <f t="shared" si="83"/>
        <v>1.0281846690000001</v>
      </c>
      <c r="N329" s="200">
        <f t="shared" ca="1" si="84"/>
        <v>1.0468843459999999</v>
      </c>
      <c r="O329" s="199">
        <f t="shared" si="95"/>
        <v>0</v>
      </c>
      <c r="P329" s="196">
        <f t="shared" ca="1" si="85"/>
        <v>234421.73</v>
      </c>
      <c r="Q329" s="201">
        <f t="shared" si="86"/>
        <v>0</v>
      </c>
      <c r="R329" s="196">
        <f t="shared" si="87"/>
        <v>0</v>
      </c>
      <c r="S329" s="202" t="str">
        <f t="shared" si="96"/>
        <v>A+J=</v>
      </c>
      <c r="T329" s="197">
        <f t="shared" si="97"/>
        <v>44301</v>
      </c>
      <c r="U329" s="3"/>
      <c r="V329" s="123"/>
      <c r="W329" s="56"/>
      <c r="X329" s="25"/>
      <c r="Y329" s="1"/>
      <c r="Z329" s="3"/>
      <c r="AA329" s="3"/>
      <c r="AB329" s="3"/>
      <c r="AC329" s="3"/>
      <c r="AD329" s="3"/>
      <c r="AE329" s="12"/>
      <c r="AF329" s="3"/>
      <c r="AG329" s="2"/>
      <c r="AH329" s="2"/>
      <c r="AI329" s="2"/>
      <c r="AJ329" s="2"/>
      <c r="AK329" s="2"/>
      <c r="AL329" s="51"/>
      <c r="AM329" s="51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</row>
    <row r="330" spans="1:121" ht="12.75" x14ac:dyDescent="0.2">
      <c r="A330" s="194">
        <f t="shared" si="88"/>
        <v>44273</v>
      </c>
      <c r="B330" s="18">
        <f t="shared" ca="1" si="89"/>
        <v>5235477.125</v>
      </c>
      <c r="C330" s="196">
        <f t="shared" si="90"/>
        <v>5000000</v>
      </c>
      <c r="D330" s="195">
        <f ca="1">IF(A330&lt;$B$1,VLOOKUP(A330,[1]DI!$A$4:$B$15000,2,FALSE),0)</f>
        <v>2.6499999999999999E-2</v>
      </c>
      <c r="E330" s="196">
        <f t="shared" ca="1" si="98"/>
        <v>1.00010379</v>
      </c>
      <c r="F330" s="196">
        <f ca="1">(TRUNC(PRODUCT($E$12:$E329),16))</f>
        <v>1.0182631294298401</v>
      </c>
      <c r="G330" s="196">
        <f t="shared" si="99"/>
        <v>1</v>
      </c>
      <c r="H330" s="196">
        <f t="shared" ca="1" si="100"/>
        <v>1.01826313</v>
      </c>
      <c r="I330" s="195">
        <f t="shared" si="91"/>
        <v>3.2500000000000001E-2</v>
      </c>
      <c r="J330" s="197">
        <f t="shared" si="92"/>
        <v>43955</v>
      </c>
      <c r="K330" s="198">
        <f t="shared" si="93"/>
        <v>220</v>
      </c>
      <c r="L330" s="199">
        <f t="shared" si="94"/>
        <v>220</v>
      </c>
      <c r="M330" s="200">
        <f t="shared" si="83"/>
        <v>1.028315171</v>
      </c>
      <c r="N330" s="200">
        <f t="shared" ca="1" si="84"/>
        <v>1.047095425</v>
      </c>
      <c r="O330" s="199">
        <f t="shared" si="95"/>
        <v>0</v>
      </c>
      <c r="P330" s="196">
        <f t="shared" ca="1" si="85"/>
        <v>235477.125</v>
      </c>
      <c r="Q330" s="201">
        <f t="shared" si="86"/>
        <v>0</v>
      </c>
      <c r="R330" s="196">
        <f t="shared" si="87"/>
        <v>0</v>
      </c>
      <c r="S330" s="202" t="str">
        <f t="shared" si="96"/>
        <v>A+J=</v>
      </c>
      <c r="T330" s="197">
        <f t="shared" si="97"/>
        <v>44301</v>
      </c>
      <c r="U330" s="3"/>
      <c r="V330" s="123"/>
      <c r="W330" s="56"/>
      <c r="X330" s="25"/>
      <c r="Y330" s="1"/>
      <c r="Z330" s="3"/>
      <c r="AA330" s="3"/>
      <c r="AB330" s="3"/>
      <c r="AC330" s="3"/>
      <c r="AD330" s="3"/>
      <c r="AE330" s="12"/>
      <c r="AF330" s="3"/>
      <c r="AG330" s="2"/>
      <c r="AH330" s="2"/>
      <c r="AI330" s="2"/>
      <c r="AJ330" s="2"/>
      <c r="AK330" s="2"/>
      <c r="AL330" s="51"/>
      <c r="AM330" s="51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</row>
    <row r="331" spans="1:121" ht="12.75" x14ac:dyDescent="0.2">
      <c r="A331" s="194">
        <f t="shared" si="88"/>
        <v>44274</v>
      </c>
      <c r="B331" s="18">
        <f t="shared" ca="1" si="89"/>
        <v>5236685.0650000004</v>
      </c>
      <c r="C331" s="196">
        <f t="shared" si="90"/>
        <v>5000000</v>
      </c>
      <c r="D331" s="195">
        <f ca="1">IF(A331&lt;$B$1,VLOOKUP(A331,[1]DI!$A$4:$B$15000,2,FALSE),0)</f>
        <v>2.6499999999999999E-2</v>
      </c>
      <c r="E331" s="196">
        <f t="shared" ca="1" si="98"/>
        <v>1.00010379</v>
      </c>
      <c r="F331" s="196">
        <f ca="1">(TRUNC(PRODUCT($E$12:$E330),16))</f>
        <v>1.0183688149600401</v>
      </c>
      <c r="G331" s="196">
        <f t="shared" si="99"/>
        <v>1</v>
      </c>
      <c r="H331" s="196">
        <f t="shared" ca="1" si="100"/>
        <v>1.0183688099999999</v>
      </c>
      <c r="I331" s="195">
        <f t="shared" si="91"/>
        <v>3.2500000000000001E-2</v>
      </c>
      <c r="J331" s="197">
        <f t="shared" si="92"/>
        <v>43955</v>
      </c>
      <c r="K331" s="198">
        <f t="shared" si="93"/>
        <v>221</v>
      </c>
      <c r="L331" s="199">
        <f t="shared" si="94"/>
        <v>221</v>
      </c>
      <c r="M331" s="200">
        <f t="shared" si="83"/>
        <v>1.0284456900000001</v>
      </c>
      <c r="N331" s="200">
        <f t="shared" ca="1" si="84"/>
        <v>1.0473370129999999</v>
      </c>
      <c r="O331" s="199">
        <f t="shared" si="95"/>
        <v>0</v>
      </c>
      <c r="P331" s="196">
        <f t="shared" ca="1" si="85"/>
        <v>236685.065</v>
      </c>
      <c r="Q331" s="201">
        <f t="shared" si="86"/>
        <v>0</v>
      </c>
      <c r="R331" s="196">
        <f t="shared" si="87"/>
        <v>0</v>
      </c>
      <c r="S331" s="202" t="str">
        <f t="shared" si="96"/>
        <v>A+J=</v>
      </c>
      <c r="T331" s="197">
        <f t="shared" si="97"/>
        <v>44301</v>
      </c>
      <c r="U331" s="3"/>
      <c r="V331" s="123"/>
      <c r="W331" s="56"/>
      <c r="X331" s="25"/>
      <c r="Y331" s="1"/>
      <c r="Z331" s="3"/>
      <c r="AA331" s="3"/>
      <c r="AB331" s="3"/>
      <c r="AC331" s="3"/>
      <c r="AD331" s="3"/>
      <c r="AE331" s="12"/>
      <c r="AF331" s="3"/>
      <c r="AG331" s="2"/>
      <c r="AH331" s="2"/>
      <c r="AI331" s="2"/>
      <c r="AJ331" s="2"/>
      <c r="AK331" s="2"/>
      <c r="AL331" s="51"/>
      <c r="AM331" s="51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</row>
    <row r="332" spans="1:121" ht="12.75" x14ac:dyDescent="0.2">
      <c r="A332" s="194">
        <f t="shared" si="88"/>
        <v>44275</v>
      </c>
      <c r="B332" s="18">
        <f t="shared" ca="1" si="89"/>
        <v>5237893.335</v>
      </c>
      <c r="C332" s="196">
        <f t="shared" si="90"/>
        <v>5000000</v>
      </c>
      <c r="D332" s="195">
        <f ca="1">IF(A332&lt;$B$1,VLOOKUP(A332,[1]DI!$A$4:$B$15000,2,FALSE),0)</f>
        <v>0</v>
      </c>
      <c r="E332" s="196">
        <f t="shared" ca="1" si="98"/>
        <v>1</v>
      </c>
      <c r="F332" s="196">
        <f ca="1">(TRUNC(PRODUCT($E$12:$E331),16))</f>
        <v>1.0184745114593501</v>
      </c>
      <c r="G332" s="196">
        <f t="shared" si="99"/>
        <v>1</v>
      </c>
      <c r="H332" s="196">
        <f t="shared" ca="1" si="100"/>
        <v>1.0184745100000001</v>
      </c>
      <c r="I332" s="195">
        <f t="shared" si="91"/>
        <v>3.2500000000000001E-2</v>
      </c>
      <c r="J332" s="197">
        <f t="shared" si="92"/>
        <v>43955</v>
      </c>
      <c r="K332" s="198">
        <f t="shared" si="93"/>
        <v>221</v>
      </c>
      <c r="L332" s="199">
        <f t="shared" si="94"/>
        <v>222</v>
      </c>
      <c r="M332" s="200">
        <f t="shared" ref="M332:M377" si="101">ROUND((I332+1)^(L332/252),9)</f>
        <v>1.0285762249999999</v>
      </c>
      <c r="N332" s="200">
        <f t="shared" ref="N332:N377" ca="1" si="102">ROUND(H332*M332,9)</f>
        <v>1.047578667</v>
      </c>
      <c r="O332" s="199">
        <f t="shared" si="95"/>
        <v>0</v>
      </c>
      <c r="P332" s="196">
        <f t="shared" ref="P332:P377" ca="1" si="103">TRUNC(((N332-1)*C332),8)</f>
        <v>237893.33499999999</v>
      </c>
      <c r="Q332" s="201">
        <f t="shared" ref="Q332:Q377" si="104">IF($O332&gt;0,VLOOKUP($O332,$V$12:$AB$150,7),0)</f>
        <v>0</v>
      </c>
      <c r="R332" s="196">
        <f t="shared" ref="R332:R377" si="105">IF(Q332&gt;0,TRUNC(Q332*C$12,8),0)</f>
        <v>0</v>
      </c>
      <c r="S332" s="202" t="str">
        <f t="shared" si="96"/>
        <v>A+J=</v>
      </c>
      <c r="T332" s="197">
        <f t="shared" si="97"/>
        <v>44301</v>
      </c>
      <c r="U332" s="3"/>
      <c r="V332" s="123"/>
      <c r="W332" s="56"/>
      <c r="X332" s="25"/>
      <c r="Y332" s="1"/>
      <c r="Z332" s="3"/>
      <c r="AA332" s="3"/>
      <c r="AB332" s="3"/>
      <c r="AC332" s="3"/>
      <c r="AD332" s="3"/>
      <c r="AE332" s="12"/>
      <c r="AF332" s="3"/>
      <c r="AG332" s="2"/>
      <c r="AH332" s="2"/>
      <c r="AI332" s="2"/>
      <c r="AJ332" s="2"/>
      <c r="AK332" s="2"/>
      <c r="AL332" s="51"/>
      <c r="AM332" s="51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</row>
    <row r="333" spans="1:121" ht="12.75" x14ac:dyDescent="0.2">
      <c r="A333" s="194">
        <f t="shared" ref="A333:A377" si="106">(A332+1)</f>
        <v>44276</v>
      </c>
      <c r="B333" s="18">
        <f t="shared" ref="B333:B377" ca="1" si="107">IF(A333&lt;=TODAY(),C333+P333,IF(AND(A333&gt;TODAY(),A333&lt;=$B$1),IF(VLOOKUP(TODAY(),$A$10:$D$5000,4,FALSE)=0,"n.d",C333+P333),"n.d"))</f>
        <v>5237893.335</v>
      </c>
      <c r="C333" s="196">
        <f t="shared" ref="C333:C377" si="108">(C332-R332)</f>
        <v>5000000</v>
      </c>
      <c r="D333" s="195">
        <f ca="1">IF(A333&lt;$B$1,VLOOKUP(A333,[1]DI!$A$4:$B$15000,2,FALSE),0)</f>
        <v>0</v>
      </c>
      <c r="E333" s="196">
        <f t="shared" ca="1" si="98"/>
        <v>1</v>
      </c>
      <c r="F333" s="196">
        <f ca="1">(TRUNC(PRODUCT($E$12:$E332),16))</f>
        <v>1.0184745114593501</v>
      </c>
      <c r="G333" s="196">
        <f t="shared" si="99"/>
        <v>1</v>
      </c>
      <c r="H333" s="196">
        <f t="shared" ca="1" si="100"/>
        <v>1.0184745100000001</v>
      </c>
      <c r="I333" s="195">
        <f t="shared" ref="I333:I377" si="109">I332</f>
        <v>3.2500000000000001E-2</v>
      </c>
      <c r="J333" s="197">
        <f t="shared" ref="J333:J377" si="110">IF(O332&gt;0,VLOOKUP(O332,V$12:AF$150,2),J332)</f>
        <v>43955</v>
      </c>
      <c r="K333" s="198">
        <f t="shared" ref="K333:K377" si="111">IF(A333&gt;J333,IF(NETWORKDAYS(J333,A333,$V$160:$V$544)-1=0,1,NETWORKDAYS(J333,A333,$V$160:$V$544)-1),0)</f>
        <v>221</v>
      </c>
      <c r="L333" s="199">
        <f t="shared" ref="L333:L377" si="112">IF(AND(K333=1,K332=1),1,IF(K333&gt;0,IF(K333=K332,K333+1,K333),0))</f>
        <v>222</v>
      </c>
      <c r="M333" s="200">
        <f t="shared" si="101"/>
        <v>1.0285762249999999</v>
      </c>
      <c r="N333" s="200">
        <f t="shared" ca="1" si="102"/>
        <v>1.047578667</v>
      </c>
      <c r="O333" s="199">
        <f t="shared" ref="O333:O377" si="113">IF(VLOOKUP(A333,W$12:AD$150,8)=VLOOKUP(A332,W$12:AD$150,8),0,VLOOKUP(A333,W$12:AD$150,8))</f>
        <v>0</v>
      </c>
      <c r="P333" s="196">
        <f t="shared" ca="1" si="103"/>
        <v>237893.33499999999</v>
      </c>
      <c r="Q333" s="201">
        <f t="shared" si="104"/>
        <v>0</v>
      </c>
      <c r="R333" s="196">
        <f t="shared" si="105"/>
        <v>0</v>
      </c>
      <c r="S333" s="202" t="str">
        <f t="shared" ref="S333:S377" si="114">IF(O332&gt;0,VLOOKUP(O332,V$12:AF$150,10),S332)</f>
        <v>A+J=</v>
      </c>
      <c r="T333" s="197">
        <f t="shared" ref="T333:T377" si="115">IF(O332&gt;0,VLOOKUP(O332,V$12:AF$150,11),T332)</f>
        <v>44301</v>
      </c>
      <c r="U333" s="3"/>
      <c r="V333" s="123"/>
      <c r="W333" s="56"/>
      <c r="X333" s="25"/>
      <c r="Y333" s="1"/>
      <c r="Z333" s="3"/>
      <c r="AA333" s="3"/>
      <c r="AB333" s="3"/>
      <c r="AC333" s="3"/>
      <c r="AD333" s="3"/>
      <c r="AE333" s="12"/>
      <c r="AF333" s="3"/>
      <c r="AG333" s="2"/>
      <c r="AH333" s="2"/>
      <c r="AI333" s="2"/>
      <c r="AJ333" s="2"/>
      <c r="AK333" s="2"/>
      <c r="AL333" s="51"/>
      <c r="AM333" s="51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</row>
    <row r="334" spans="1:121" ht="12.75" x14ac:dyDescent="0.2">
      <c r="A334" s="194">
        <f t="shared" si="106"/>
        <v>44277</v>
      </c>
      <c r="B334" s="18">
        <f t="shared" ca="1" si="107"/>
        <v>5237893.335</v>
      </c>
      <c r="C334" s="196">
        <f t="shared" si="108"/>
        <v>5000000</v>
      </c>
      <c r="D334" s="195">
        <f ca="1">IF(A334&lt;$B$1,VLOOKUP(A334,[1]DI!$A$4:$B$15000,2,FALSE),0)</f>
        <v>2.6499999999999999E-2</v>
      </c>
      <c r="E334" s="196">
        <f t="shared" ref="E334:E377" ca="1" si="116">ROUND(((1+D334)^(1/252)),8)</f>
        <v>1.00010379</v>
      </c>
      <c r="F334" s="196">
        <f ca="1">(TRUNC(PRODUCT($E$12:$E333),16))</f>
        <v>1.0184745114593501</v>
      </c>
      <c r="G334" s="196">
        <f t="shared" ref="G334:G377" si="117">IF(O333&gt;0,F333,G333)</f>
        <v>1</v>
      </c>
      <c r="H334" s="196">
        <f t="shared" ref="H334:H377" ca="1" si="118">ROUND(F334/G334,8)</f>
        <v>1.0184745100000001</v>
      </c>
      <c r="I334" s="195">
        <f t="shared" si="109"/>
        <v>3.2500000000000001E-2</v>
      </c>
      <c r="J334" s="197">
        <f t="shared" si="110"/>
        <v>43955</v>
      </c>
      <c r="K334" s="198">
        <f t="shared" si="111"/>
        <v>222</v>
      </c>
      <c r="L334" s="199">
        <f t="shared" si="112"/>
        <v>222</v>
      </c>
      <c r="M334" s="200">
        <f t="shared" si="101"/>
        <v>1.0285762249999999</v>
      </c>
      <c r="N334" s="200">
        <f t="shared" ca="1" si="102"/>
        <v>1.047578667</v>
      </c>
      <c r="O334" s="199">
        <f t="shared" si="113"/>
        <v>0</v>
      </c>
      <c r="P334" s="196">
        <f t="shared" ca="1" si="103"/>
        <v>237893.33499999999</v>
      </c>
      <c r="Q334" s="201">
        <f t="shared" si="104"/>
        <v>0</v>
      </c>
      <c r="R334" s="196">
        <f t="shared" si="105"/>
        <v>0</v>
      </c>
      <c r="S334" s="202" t="str">
        <f t="shared" si="114"/>
        <v>A+J=</v>
      </c>
      <c r="T334" s="197">
        <f t="shared" si="115"/>
        <v>44301</v>
      </c>
      <c r="U334" s="3"/>
      <c r="V334" s="123"/>
      <c r="W334" s="56"/>
      <c r="X334" s="25"/>
      <c r="Y334" s="1"/>
      <c r="Z334" s="3"/>
      <c r="AA334" s="3"/>
      <c r="AB334" s="3"/>
      <c r="AC334" s="3"/>
      <c r="AD334" s="3"/>
      <c r="AE334" s="12"/>
      <c r="AF334" s="3"/>
      <c r="AG334" s="2"/>
      <c r="AH334" s="2"/>
      <c r="AI334" s="2"/>
      <c r="AJ334" s="2"/>
      <c r="AK334" s="2"/>
      <c r="AL334" s="51"/>
      <c r="AM334" s="51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</row>
    <row r="335" spans="1:121" ht="12.75" x14ac:dyDescent="0.2">
      <c r="A335" s="194">
        <f t="shared" si="106"/>
        <v>44278</v>
      </c>
      <c r="B335" s="18">
        <f t="shared" ca="1" si="107"/>
        <v>5239101.875</v>
      </c>
      <c r="C335" s="196">
        <f t="shared" si="108"/>
        <v>5000000</v>
      </c>
      <c r="D335" s="195">
        <f ca="1">IF(A335&lt;$B$1,VLOOKUP(A335,[1]DI!$A$4:$B$15000,2,FALSE),0)</f>
        <v>2.6499999999999999E-2</v>
      </c>
      <c r="E335" s="196">
        <f t="shared" ca="1" si="116"/>
        <v>1.00010379</v>
      </c>
      <c r="F335" s="196">
        <f ca="1">(TRUNC(PRODUCT($E$12:$E334),16))</f>
        <v>1.0185802189288899</v>
      </c>
      <c r="G335" s="196">
        <f t="shared" si="117"/>
        <v>1</v>
      </c>
      <c r="H335" s="196">
        <f t="shared" ca="1" si="118"/>
        <v>1.01858022</v>
      </c>
      <c r="I335" s="195">
        <f t="shared" si="109"/>
        <v>3.2500000000000001E-2</v>
      </c>
      <c r="J335" s="197">
        <f t="shared" si="110"/>
        <v>43955</v>
      </c>
      <c r="K335" s="198">
        <f t="shared" si="111"/>
        <v>223</v>
      </c>
      <c r="L335" s="199">
        <f t="shared" si="112"/>
        <v>223</v>
      </c>
      <c r="M335" s="200">
        <f t="shared" si="101"/>
        <v>1.028706777</v>
      </c>
      <c r="N335" s="200">
        <f t="shared" ca="1" si="102"/>
        <v>1.0478203749999999</v>
      </c>
      <c r="O335" s="199">
        <f t="shared" si="113"/>
        <v>0</v>
      </c>
      <c r="P335" s="196">
        <f t="shared" ca="1" si="103"/>
        <v>239101.875</v>
      </c>
      <c r="Q335" s="201">
        <f t="shared" si="104"/>
        <v>0</v>
      </c>
      <c r="R335" s="196">
        <f t="shared" si="105"/>
        <v>0</v>
      </c>
      <c r="S335" s="202" t="str">
        <f t="shared" si="114"/>
        <v>A+J=</v>
      </c>
      <c r="T335" s="197">
        <f t="shared" si="115"/>
        <v>44301</v>
      </c>
      <c r="U335" s="3"/>
      <c r="V335" s="123"/>
      <c r="W335" s="56"/>
      <c r="X335" s="25"/>
      <c r="Y335" s="1"/>
      <c r="Z335" s="3"/>
      <c r="AA335" s="3"/>
      <c r="AB335" s="3"/>
      <c r="AC335" s="3"/>
      <c r="AD335" s="3"/>
      <c r="AE335" s="12"/>
      <c r="AF335" s="3"/>
      <c r="AG335" s="2"/>
      <c r="AH335" s="2"/>
      <c r="AI335" s="2"/>
      <c r="AJ335" s="2"/>
      <c r="AK335" s="2"/>
      <c r="AL335" s="51"/>
      <c r="AM335" s="51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</row>
    <row r="336" spans="1:121" ht="12.75" x14ac:dyDescent="0.2">
      <c r="A336" s="194">
        <f t="shared" si="106"/>
        <v>44279</v>
      </c>
      <c r="B336" s="18">
        <f t="shared" ca="1" si="107"/>
        <v>5240310.6950000003</v>
      </c>
      <c r="C336" s="196">
        <f t="shared" si="108"/>
        <v>5000000</v>
      </c>
      <c r="D336" s="195">
        <f ca="1">IF(A336&lt;$B$1,VLOOKUP(A336,[1]DI!$A$4:$B$15000,2,FALSE),0)</f>
        <v>2.6499999999999999E-2</v>
      </c>
      <c r="E336" s="196">
        <f t="shared" ca="1" si="116"/>
        <v>1.00010379</v>
      </c>
      <c r="F336" s="196">
        <f ca="1">(TRUNC(PRODUCT($E$12:$E335),16))</f>
        <v>1.01868593736982</v>
      </c>
      <c r="G336" s="196">
        <f t="shared" si="117"/>
        <v>1</v>
      </c>
      <c r="H336" s="196">
        <f t="shared" ca="1" si="118"/>
        <v>1.0186859399999999</v>
      </c>
      <c r="I336" s="195">
        <f t="shared" si="109"/>
        <v>3.2500000000000001E-2</v>
      </c>
      <c r="J336" s="197">
        <f t="shared" si="110"/>
        <v>43955</v>
      </c>
      <c r="K336" s="198">
        <f t="shared" si="111"/>
        <v>224</v>
      </c>
      <c r="L336" s="199">
        <f t="shared" si="112"/>
        <v>224</v>
      </c>
      <c r="M336" s="200">
        <f t="shared" si="101"/>
        <v>1.028837346</v>
      </c>
      <c r="N336" s="200">
        <f t="shared" ca="1" si="102"/>
        <v>1.048062139</v>
      </c>
      <c r="O336" s="199">
        <f t="shared" si="113"/>
        <v>0</v>
      </c>
      <c r="P336" s="196">
        <f t="shared" ca="1" si="103"/>
        <v>240310.69500000001</v>
      </c>
      <c r="Q336" s="201">
        <f t="shared" si="104"/>
        <v>0</v>
      </c>
      <c r="R336" s="196">
        <f t="shared" si="105"/>
        <v>0</v>
      </c>
      <c r="S336" s="202" t="str">
        <f t="shared" si="114"/>
        <v>A+J=</v>
      </c>
      <c r="T336" s="197">
        <f t="shared" si="115"/>
        <v>44301</v>
      </c>
      <c r="U336" s="3"/>
      <c r="V336" s="123"/>
      <c r="W336" s="56"/>
      <c r="X336" s="25"/>
      <c r="Y336" s="1"/>
      <c r="Z336" s="3"/>
      <c r="AA336" s="3"/>
      <c r="AB336" s="3"/>
      <c r="AC336" s="3"/>
      <c r="AD336" s="3"/>
      <c r="AE336" s="12"/>
      <c r="AF336" s="3"/>
      <c r="AG336" s="2"/>
      <c r="AH336" s="2"/>
      <c r="AI336" s="2"/>
      <c r="AJ336" s="2"/>
      <c r="AK336" s="2"/>
      <c r="AL336" s="51"/>
      <c r="AM336" s="51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</row>
    <row r="337" spans="1:121" ht="12.75" x14ac:dyDescent="0.2">
      <c r="A337" s="194">
        <f t="shared" si="106"/>
        <v>44280</v>
      </c>
      <c r="B337" s="18">
        <f t="shared" ca="1" si="107"/>
        <v>5241519.7849999899</v>
      </c>
      <c r="C337" s="196">
        <f t="shared" si="108"/>
        <v>5000000</v>
      </c>
      <c r="D337" s="195">
        <f ca="1">IF(A337&lt;$B$1,VLOOKUP(A337,[1]DI!$A$4:$B$15000,2,FALSE),0)</f>
        <v>2.6499999999999999E-2</v>
      </c>
      <c r="E337" s="196">
        <f t="shared" ca="1" si="116"/>
        <v>1.00010379</v>
      </c>
      <c r="F337" s="196">
        <f ca="1">(TRUNC(PRODUCT($E$12:$E336),16))</f>
        <v>1.0187916667832599</v>
      </c>
      <c r="G337" s="196">
        <f t="shared" si="117"/>
        <v>1</v>
      </c>
      <c r="H337" s="196">
        <f t="shared" ca="1" si="118"/>
        <v>1.0187916699999999</v>
      </c>
      <c r="I337" s="195">
        <f t="shared" si="109"/>
        <v>3.2500000000000001E-2</v>
      </c>
      <c r="J337" s="197">
        <f t="shared" si="110"/>
        <v>43955</v>
      </c>
      <c r="K337" s="198">
        <f t="shared" si="111"/>
        <v>225</v>
      </c>
      <c r="L337" s="199">
        <f t="shared" si="112"/>
        <v>225</v>
      </c>
      <c r="M337" s="200">
        <f t="shared" si="101"/>
        <v>1.0289679309999999</v>
      </c>
      <c r="N337" s="200">
        <f t="shared" ca="1" si="102"/>
        <v>1.0483039569999999</v>
      </c>
      <c r="O337" s="199">
        <f t="shared" si="113"/>
        <v>0</v>
      </c>
      <c r="P337" s="196">
        <f t="shared" ca="1" si="103"/>
        <v>241519.78499998999</v>
      </c>
      <c r="Q337" s="201">
        <f t="shared" si="104"/>
        <v>0</v>
      </c>
      <c r="R337" s="196">
        <f t="shared" si="105"/>
        <v>0</v>
      </c>
      <c r="S337" s="202" t="str">
        <f t="shared" si="114"/>
        <v>A+J=</v>
      </c>
      <c r="T337" s="197">
        <f t="shared" si="115"/>
        <v>44301</v>
      </c>
      <c r="U337" s="3"/>
      <c r="V337" s="123"/>
      <c r="W337" s="55"/>
      <c r="X337" s="25"/>
      <c r="Y337" s="1"/>
      <c r="Z337" s="3"/>
      <c r="AA337" s="3"/>
      <c r="AB337" s="3"/>
      <c r="AC337" s="3"/>
      <c r="AD337" s="3"/>
      <c r="AE337" s="12"/>
      <c r="AF337" s="3"/>
      <c r="AG337" s="2"/>
      <c r="AH337" s="2"/>
      <c r="AI337" s="2"/>
      <c r="AJ337" s="2"/>
      <c r="AK337" s="2"/>
      <c r="AL337" s="51"/>
      <c r="AM337" s="51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</row>
    <row r="338" spans="1:121" ht="12.75" x14ac:dyDescent="0.2">
      <c r="A338" s="194">
        <f t="shared" si="106"/>
        <v>44281</v>
      </c>
      <c r="B338" s="18">
        <f t="shared" ca="1" si="107"/>
        <v>5242729.1449999996</v>
      </c>
      <c r="C338" s="196">
        <f t="shared" si="108"/>
        <v>5000000</v>
      </c>
      <c r="D338" s="195">
        <f ca="1">IF(A338&lt;$B$1,VLOOKUP(A338,[1]DI!$A$4:$B$15000,2,FALSE),0)</f>
        <v>2.6499999999999999E-2</v>
      </c>
      <c r="E338" s="196">
        <f t="shared" ca="1" si="116"/>
        <v>1.00010379</v>
      </c>
      <c r="F338" s="196">
        <f ca="1">(TRUNC(PRODUCT($E$12:$E337),16))</f>
        <v>1.01889740717035</v>
      </c>
      <c r="G338" s="196">
        <f t="shared" si="117"/>
        <v>1</v>
      </c>
      <c r="H338" s="196">
        <f t="shared" ca="1" si="118"/>
        <v>1.0188974099999999</v>
      </c>
      <c r="I338" s="195">
        <f t="shared" si="109"/>
        <v>3.2500000000000001E-2</v>
      </c>
      <c r="J338" s="197">
        <f t="shared" si="110"/>
        <v>43955</v>
      </c>
      <c r="K338" s="198">
        <f t="shared" si="111"/>
        <v>226</v>
      </c>
      <c r="L338" s="199">
        <f t="shared" si="112"/>
        <v>226</v>
      </c>
      <c r="M338" s="200">
        <f t="shared" si="101"/>
        <v>1.0290985319999999</v>
      </c>
      <c r="N338" s="200">
        <f t="shared" ca="1" si="102"/>
        <v>1.048545829</v>
      </c>
      <c r="O338" s="199">
        <f t="shared" si="113"/>
        <v>0</v>
      </c>
      <c r="P338" s="196">
        <f t="shared" ca="1" si="103"/>
        <v>242729.14499999999</v>
      </c>
      <c r="Q338" s="201">
        <f t="shared" si="104"/>
        <v>0</v>
      </c>
      <c r="R338" s="196">
        <f t="shared" si="105"/>
        <v>0</v>
      </c>
      <c r="S338" s="202" t="str">
        <f t="shared" si="114"/>
        <v>A+J=</v>
      </c>
      <c r="T338" s="197">
        <f t="shared" si="115"/>
        <v>44301</v>
      </c>
      <c r="U338" s="3"/>
      <c r="V338" s="123"/>
      <c r="W338" s="56"/>
      <c r="X338" s="25"/>
      <c r="Y338" s="1"/>
      <c r="Z338" s="3"/>
      <c r="AA338" s="3"/>
      <c r="AB338" s="3"/>
      <c r="AC338" s="3"/>
      <c r="AD338" s="3"/>
      <c r="AE338" s="12"/>
      <c r="AF338" s="3"/>
      <c r="AG338" s="2"/>
      <c r="AH338" s="2"/>
      <c r="AI338" s="2"/>
      <c r="AJ338" s="2"/>
      <c r="AK338" s="2"/>
      <c r="AL338" s="51"/>
      <c r="AM338" s="51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</row>
    <row r="339" spans="1:121" ht="12.75" x14ac:dyDescent="0.2">
      <c r="A339" s="194">
        <f t="shared" si="106"/>
        <v>44282</v>
      </c>
      <c r="B339" s="18">
        <f t="shared" ca="1" si="107"/>
        <v>5243938.7850000001</v>
      </c>
      <c r="C339" s="196">
        <f t="shared" si="108"/>
        <v>5000000</v>
      </c>
      <c r="D339" s="195">
        <f ca="1">IF(A339&lt;$B$1,VLOOKUP(A339,[1]DI!$A$4:$B$15000,2,FALSE),0)</f>
        <v>0</v>
      </c>
      <c r="E339" s="196">
        <f t="shared" ca="1" si="116"/>
        <v>1</v>
      </c>
      <c r="F339" s="196">
        <f ca="1">(TRUNC(PRODUCT($E$12:$E338),16))</f>
        <v>1.0190031585322401</v>
      </c>
      <c r="G339" s="196">
        <f t="shared" si="117"/>
        <v>1</v>
      </c>
      <c r="H339" s="196">
        <f t="shared" ca="1" si="118"/>
        <v>1.01900316</v>
      </c>
      <c r="I339" s="195">
        <f t="shared" si="109"/>
        <v>3.2500000000000001E-2</v>
      </c>
      <c r="J339" s="197">
        <f t="shared" si="110"/>
        <v>43955</v>
      </c>
      <c r="K339" s="198">
        <f t="shared" si="111"/>
        <v>226</v>
      </c>
      <c r="L339" s="199">
        <f t="shared" si="112"/>
        <v>227</v>
      </c>
      <c r="M339" s="200">
        <f t="shared" si="101"/>
        <v>1.029229151</v>
      </c>
      <c r="N339" s="200">
        <f t="shared" ca="1" si="102"/>
        <v>1.0487877569999999</v>
      </c>
      <c r="O339" s="199">
        <f t="shared" si="113"/>
        <v>0</v>
      </c>
      <c r="P339" s="196">
        <f t="shared" ca="1" si="103"/>
        <v>243938.785</v>
      </c>
      <c r="Q339" s="201">
        <f t="shared" si="104"/>
        <v>0</v>
      </c>
      <c r="R339" s="196">
        <f t="shared" si="105"/>
        <v>0</v>
      </c>
      <c r="S339" s="202" t="str">
        <f t="shared" si="114"/>
        <v>A+J=</v>
      </c>
      <c r="T339" s="197">
        <f t="shared" si="115"/>
        <v>44301</v>
      </c>
      <c r="U339" s="3"/>
      <c r="V339" s="123"/>
      <c r="W339" s="56"/>
      <c r="X339" s="25"/>
      <c r="Y339" s="1"/>
      <c r="Z339" s="3"/>
      <c r="AA339" s="3"/>
      <c r="AB339" s="3"/>
      <c r="AC339" s="3"/>
      <c r="AD339" s="3"/>
      <c r="AE339" s="12"/>
      <c r="AF339" s="3"/>
      <c r="AG339" s="2"/>
      <c r="AH339" s="2"/>
      <c r="AI339" s="2"/>
      <c r="AJ339" s="2"/>
      <c r="AK339" s="2"/>
      <c r="AL339" s="51"/>
      <c r="AM339" s="51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</row>
    <row r="340" spans="1:121" ht="12.75" x14ac:dyDescent="0.2">
      <c r="A340" s="194">
        <f t="shared" si="106"/>
        <v>44283</v>
      </c>
      <c r="B340" s="18">
        <f t="shared" ca="1" si="107"/>
        <v>5243938.7850000001</v>
      </c>
      <c r="C340" s="196">
        <f t="shared" si="108"/>
        <v>5000000</v>
      </c>
      <c r="D340" s="195">
        <f ca="1">IF(A340&lt;$B$1,VLOOKUP(A340,[1]DI!$A$4:$B$15000,2,FALSE),0)</f>
        <v>0</v>
      </c>
      <c r="E340" s="196">
        <f t="shared" ca="1" si="116"/>
        <v>1</v>
      </c>
      <c r="F340" s="196">
        <f ca="1">(TRUNC(PRODUCT($E$12:$E339),16))</f>
        <v>1.0190031585322401</v>
      </c>
      <c r="G340" s="196">
        <f t="shared" si="117"/>
        <v>1</v>
      </c>
      <c r="H340" s="196">
        <f t="shared" ca="1" si="118"/>
        <v>1.01900316</v>
      </c>
      <c r="I340" s="195">
        <f t="shared" si="109"/>
        <v>3.2500000000000001E-2</v>
      </c>
      <c r="J340" s="197">
        <f t="shared" si="110"/>
        <v>43955</v>
      </c>
      <c r="K340" s="198">
        <f t="shared" si="111"/>
        <v>226</v>
      </c>
      <c r="L340" s="199">
        <f t="shared" si="112"/>
        <v>227</v>
      </c>
      <c r="M340" s="200">
        <f t="shared" si="101"/>
        <v>1.029229151</v>
      </c>
      <c r="N340" s="200">
        <f t="shared" ca="1" si="102"/>
        <v>1.0487877569999999</v>
      </c>
      <c r="O340" s="199">
        <f t="shared" si="113"/>
        <v>0</v>
      </c>
      <c r="P340" s="196">
        <f t="shared" ca="1" si="103"/>
        <v>243938.785</v>
      </c>
      <c r="Q340" s="201">
        <f t="shared" si="104"/>
        <v>0</v>
      </c>
      <c r="R340" s="196">
        <f t="shared" si="105"/>
        <v>0</v>
      </c>
      <c r="S340" s="202" t="str">
        <f t="shared" si="114"/>
        <v>A+J=</v>
      </c>
      <c r="T340" s="197">
        <f t="shared" si="115"/>
        <v>44301</v>
      </c>
      <c r="U340" s="3"/>
      <c r="V340" s="123"/>
      <c r="W340" s="56"/>
      <c r="X340" s="25"/>
      <c r="Y340" s="1"/>
      <c r="Z340" s="3"/>
      <c r="AA340" s="3"/>
      <c r="AB340" s="3"/>
      <c r="AC340" s="3"/>
      <c r="AD340" s="3"/>
      <c r="AE340" s="12"/>
      <c r="AF340" s="3"/>
      <c r="AG340" s="2"/>
      <c r="AH340" s="2"/>
      <c r="AI340" s="2"/>
      <c r="AJ340" s="2"/>
      <c r="AK340" s="2"/>
      <c r="AL340" s="51"/>
      <c r="AM340" s="51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</row>
    <row r="341" spans="1:121" ht="12.75" x14ac:dyDescent="0.2">
      <c r="A341" s="194">
        <f t="shared" si="106"/>
        <v>44284</v>
      </c>
      <c r="B341" s="18">
        <f t="shared" ca="1" si="107"/>
        <v>5243938.7850000001</v>
      </c>
      <c r="C341" s="196">
        <f t="shared" si="108"/>
        <v>5000000</v>
      </c>
      <c r="D341" s="195">
        <f ca="1">IF(A341&lt;$B$1,VLOOKUP(A341,[1]DI!$A$4:$B$15000,2,FALSE),0)</f>
        <v>2.6499999999999999E-2</v>
      </c>
      <c r="E341" s="196">
        <f t="shared" ca="1" si="116"/>
        <v>1.00010379</v>
      </c>
      <c r="F341" s="196">
        <f ca="1">(TRUNC(PRODUCT($E$12:$E340),16))</f>
        <v>1.0190031585322401</v>
      </c>
      <c r="G341" s="196">
        <f t="shared" si="117"/>
        <v>1</v>
      </c>
      <c r="H341" s="196">
        <f t="shared" ca="1" si="118"/>
        <v>1.01900316</v>
      </c>
      <c r="I341" s="195">
        <f t="shared" si="109"/>
        <v>3.2500000000000001E-2</v>
      </c>
      <c r="J341" s="197">
        <f t="shared" si="110"/>
        <v>43955</v>
      </c>
      <c r="K341" s="198">
        <f t="shared" si="111"/>
        <v>227</v>
      </c>
      <c r="L341" s="199">
        <f t="shared" si="112"/>
        <v>227</v>
      </c>
      <c r="M341" s="200">
        <f t="shared" si="101"/>
        <v>1.029229151</v>
      </c>
      <c r="N341" s="200">
        <f t="shared" ca="1" si="102"/>
        <v>1.0487877569999999</v>
      </c>
      <c r="O341" s="199">
        <f t="shared" si="113"/>
        <v>0</v>
      </c>
      <c r="P341" s="196">
        <f t="shared" ca="1" si="103"/>
        <v>243938.785</v>
      </c>
      <c r="Q341" s="201">
        <f t="shared" si="104"/>
        <v>0</v>
      </c>
      <c r="R341" s="196">
        <f t="shared" si="105"/>
        <v>0</v>
      </c>
      <c r="S341" s="202" t="str">
        <f t="shared" si="114"/>
        <v>A+J=</v>
      </c>
      <c r="T341" s="197">
        <f t="shared" si="115"/>
        <v>44301</v>
      </c>
      <c r="U341" s="3"/>
      <c r="V341" s="123"/>
      <c r="W341" s="56"/>
      <c r="X341" s="25"/>
      <c r="Y341" s="1"/>
      <c r="Z341" s="3"/>
      <c r="AA341" s="3"/>
      <c r="AB341" s="3"/>
      <c r="AC341" s="3"/>
      <c r="AD341" s="3"/>
      <c r="AE341" s="12"/>
      <c r="AF341" s="3"/>
      <c r="AG341" s="2"/>
      <c r="AH341" s="2"/>
      <c r="AI341" s="2"/>
      <c r="AJ341" s="2"/>
      <c r="AK341" s="2"/>
      <c r="AL341" s="51"/>
      <c r="AM341" s="51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</row>
    <row r="342" spans="1:121" ht="12.75" x14ac:dyDescent="0.2">
      <c r="A342" s="194">
        <f t="shared" si="106"/>
        <v>44285</v>
      </c>
      <c r="B342" s="18">
        <f t="shared" ca="1" si="107"/>
        <v>5245148.6950000003</v>
      </c>
      <c r="C342" s="196">
        <f t="shared" si="108"/>
        <v>5000000</v>
      </c>
      <c r="D342" s="195">
        <f ca="1">IF(A342&lt;$B$1,VLOOKUP(A342,[1]DI!$A$4:$B$15000,2,FALSE),0)</f>
        <v>2.6499999999999999E-2</v>
      </c>
      <c r="E342" s="196">
        <f t="shared" ca="1" si="116"/>
        <v>1.00010379</v>
      </c>
      <c r="F342" s="196">
        <f ca="1">(TRUNC(PRODUCT($E$12:$E341),16))</f>
        <v>1.0191089208700701</v>
      </c>
      <c r="G342" s="196">
        <f t="shared" si="117"/>
        <v>1</v>
      </c>
      <c r="H342" s="196">
        <f t="shared" ca="1" si="118"/>
        <v>1.0191089200000001</v>
      </c>
      <c r="I342" s="195">
        <f t="shared" si="109"/>
        <v>3.2500000000000001E-2</v>
      </c>
      <c r="J342" s="197">
        <f t="shared" si="110"/>
        <v>43955</v>
      </c>
      <c r="K342" s="198">
        <f t="shared" si="111"/>
        <v>228</v>
      </c>
      <c r="L342" s="199">
        <f t="shared" si="112"/>
        <v>228</v>
      </c>
      <c r="M342" s="200">
        <f t="shared" si="101"/>
        <v>1.029359785</v>
      </c>
      <c r="N342" s="200">
        <f t="shared" ca="1" si="102"/>
        <v>1.0490297390000001</v>
      </c>
      <c r="O342" s="199">
        <f t="shared" si="113"/>
        <v>0</v>
      </c>
      <c r="P342" s="196">
        <f t="shared" ca="1" si="103"/>
        <v>245148.69500000001</v>
      </c>
      <c r="Q342" s="201">
        <f t="shared" si="104"/>
        <v>0</v>
      </c>
      <c r="R342" s="196">
        <f t="shared" si="105"/>
        <v>0</v>
      </c>
      <c r="S342" s="202" t="str">
        <f t="shared" si="114"/>
        <v>A+J=</v>
      </c>
      <c r="T342" s="197">
        <f t="shared" si="115"/>
        <v>44301</v>
      </c>
      <c r="U342" s="3"/>
      <c r="V342" s="123"/>
      <c r="W342" s="56"/>
      <c r="X342" s="25"/>
      <c r="Y342" s="1"/>
      <c r="Z342" s="3"/>
      <c r="AA342" s="3"/>
      <c r="AB342" s="3"/>
      <c r="AC342" s="3"/>
      <c r="AD342" s="3"/>
      <c r="AE342" s="12"/>
      <c r="AF342" s="3"/>
      <c r="AG342" s="2"/>
      <c r="AH342" s="2"/>
      <c r="AI342" s="2"/>
      <c r="AJ342" s="2"/>
      <c r="AK342" s="2"/>
      <c r="AL342" s="51"/>
      <c r="AM342" s="51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</row>
    <row r="343" spans="1:121" ht="12.75" x14ac:dyDescent="0.2">
      <c r="A343" s="194">
        <f t="shared" si="106"/>
        <v>44286</v>
      </c>
      <c r="B343" s="18">
        <f t="shared" ca="1" si="107"/>
        <v>5246358.8849999998</v>
      </c>
      <c r="C343" s="196">
        <f t="shared" si="108"/>
        <v>5000000</v>
      </c>
      <c r="D343" s="195">
        <f ca="1">IF(A343&lt;$B$1,VLOOKUP(A343,[1]DI!$A$4:$B$15000,2,FALSE),0)</f>
        <v>2.6499999999999999E-2</v>
      </c>
      <c r="E343" s="196">
        <f t="shared" ca="1" si="116"/>
        <v>1.00010379</v>
      </c>
      <c r="F343" s="196">
        <f ca="1">(TRUNC(PRODUCT($E$12:$E342),16))</f>
        <v>1.01921469418496</v>
      </c>
      <c r="G343" s="196">
        <f t="shared" si="117"/>
        <v>1</v>
      </c>
      <c r="H343" s="196">
        <f t="shared" ca="1" si="118"/>
        <v>1.0192146900000001</v>
      </c>
      <c r="I343" s="195">
        <f t="shared" si="109"/>
        <v>3.2500000000000001E-2</v>
      </c>
      <c r="J343" s="197">
        <f t="shared" si="110"/>
        <v>43955</v>
      </c>
      <c r="K343" s="198">
        <f t="shared" si="111"/>
        <v>229</v>
      </c>
      <c r="L343" s="199">
        <f t="shared" si="112"/>
        <v>229</v>
      </c>
      <c r="M343" s="200">
        <f t="shared" si="101"/>
        <v>1.029490437</v>
      </c>
      <c r="N343" s="200">
        <f t="shared" ca="1" si="102"/>
        <v>1.049271777</v>
      </c>
      <c r="O343" s="199">
        <f t="shared" si="113"/>
        <v>0</v>
      </c>
      <c r="P343" s="196">
        <f t="shared" ca="1" si="103"/>
        <v>246358.88500000001</v>
      </c>
      <c r="Q343" s="201">
        <f t="shared" si="104"/>
        <v>0</v>
      </c>
      <c r="R343" s="196">
        <f t="shared" si="105"/>
        <v>0</v>
      </c>
      <c r="S343" s="202" t="str">
        <f t="shared" si="114"/>
        <v>A+J=</v>
      </c>
      <c r="T343" s="197">
        <f t="shared" si="115"/>
        <v>44301</v>
      </c>
      <c r="U343" s="3"/>
      <c r="V343" s="123"/>
      <c r="W343" s="56"/>
      <c r="X343" s="25"/>
      <c r="Y343" s="1"/>
      <c r="Z343" s="3"/>
      <c r="AA343" s="3"/>
      <c r="AB343" s="3"/>
      <c r="AC343" s="3"/>
      <c r="AD343" s="3"/>
      <c r="AE343" s="12"/>
      <c r="AF343" s="3"/>
      <c r="AG343" s="2"/>
      <c r="AH343" s="2"/>
      <c r="AI343" s="2"/>
      <c r="AJ343" s="2"/>
      <c r="AK343" s="2"/>
      <c r="AL343" s="51"/>
      <c r="AM343" s="51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</row>
    <row r="344" spans="1:121" ht="12.75" x14ac:dyDescent="0.2">
      <c r="A344" s="194">
        <f t="shared" si="106"/>
        <v>44287</v>
      </c>
      <c r="B344" s="18">
        <f t="shared" ca="1" si="107"/>
        <v>5247569.3949999996</v>
      </c>
      <c r="C344" s="196">
        <f t="shared" si="108"/>
        <v>5000000</v>
      </c>
      <c r="D344" s="195">
        <f ca="1">IF(A344&lt;$B$1,VLOOKUP(A344,[1]DI!$A$4:$B$15000,2,FALSE),0)</f>
        <v>2.6499999999999999E-2</v>
      </c>
      <c r="E344" s="196">
        <f t="shared" ca="1" si="116"/>
        <v>1.00010379</v>
      </c>
      <c r="F344" s="196">
        <f ca="1">(TRUNC(PRODUCT($E$12:$E343),16))</f>
        <v>1.0193204784780701</v>
      </c>
      <c r="G344" s="196">
        <f t="shared" si="117"/>
        <v>1</v>
      </c>
      <c r="H344" s="196">
        <f t="shared" ca="1" si="118"/>
        <v>1.01932048</v>
      </c>
      <c r="I344" s="195">
        <f t="shared" si="109"/>
        <v>3.2500000000000001E-2</v>
      </c>
      <c r="J344" s="197">
        <f t="shared" si="110"/>
        <v>43955</v>
      </c>
      <c r="K344" s="198">
        <f t="shared" si="111"/>
        <v>230</v>
      </c>
      <c r="L344" s="199">
        <f t="shared" si="112"/>
        <v>230</v>
      </c>
      <c r="M344" s="200">
        <f t="shared" si="101"/>
        <v>1.0296211049999999</v>
      </c>
      <c r="N344" s="200">
        <f t="shared" ca="1" si="102"/>
        <v>1.049513879</v>
      </c>
      <c r="O344" s="199">
        <f t="shared" si="113"/>
        <v>0</v>
      </c>
      <c r="P344" s="196">
        <f t="shared" ca="1" si="103"/>
        <v>247569.39499999999</v>
      </c>
      <c r="Q344" s="201">
        <f t="shared" si="104"/>
        <v>0</v>
      </c>
      <c r="R344" s="196">
        <f t="shared" si="105"/>
        <v>0</v>
      </c>
      <c r="S344" s="202" t="str">
        <f t="shared" si="114"/>
        <v>A+J=</v>
      </c>
      <c r="T344" s="197">
        <f t="shared" si="115"/>
        <v>44301</v>
      </c>
      <c r="U344" s="3"/>
      <c r="V344" s="123"/>
      <c r="W344" s="56"/>
      <c r="X344" s="25"/>
      <c r="Y344" s="1"/>
      <c r="Z344" s="3"/>
      <c r="AA344" s="3"/>
      <c r="AB344" s="3"/>
      <c r="AC344" s="3"/>
      <c r="AD344" s="3"/>
      <c r="AE344" s="12"/>
      <c r="AF344" s="3"/>
      <c r="AG344" s="2"/>
      <c r="AH344" s="2"/>
      <c r="AI344" s="2"/>
      <c r="AJ344" s="2"/>
      <c r="AK344" s="2"/>
      <c r="AL344" s="51"/>
      <c r="AM344" s="51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</row>
    <row r="345" spans="1:121" ht="12.75" x14ac:dyDescent="0.2">
      <c r="A345" s="194">
        <f t="shared" si="106"/>
        <v>44288</v>
      </c>
      <c r="B345" s="18">
        <f t="shared" ca="1" si="107"/>
        <v>5248780.125</v>
      </c>
      <c r="C345" s="196">
        <f t="shared" si="108"/>
        <v>5000000</v>
      </c>
      <c r="D345" s="195">
        <f ca="1">IF(A345&lt;$B$1,VLOOKUP(A345,[1]DI!$A$4:$B$15000,2,FALSE),0)</f>
        <v>0</v>
      </c>
      <c r="E345" s="196">
        <f t="shared" ca="1" si="116"/>
        <v>1</v>
      </c>
      <c r="F345" s="196">
        <f ca="1">(TRUNC(PRODUCT($E$12:$E344),16))</f>
        <v>1.01942627375053</v>
      </c>
      <c r="G345" s="196">
        <f t="shared" si="117"/>
        <v>1</v>
      </c>
      <c r="H345" s="196">
        <f t="shared" ca="1" si="118"/>
        <v>1.0194262700000001</v>
      </c>
      <c r="I345" s="195">
        <f t="shared" si="109"/>
        <v>3.2500000000000001E-2</v>
      </c>
      <c r="J345" s="197">
        <f t="shared" si="110"/>
        <v>43955</v>
      </c>
      <c r="K345" s="198">
        <f t="shared" si="111"/>
        <v>230</v>
      </c>
      <c r="L345" s="199">
        <f t="shared" si="112"/>
        <v>231</v>
      </c>
      <c r="M345" s="200">
        <f t="shared" si="101"/>
        <v>1.0297517890000001</v>
      </c>
      <c r="N345" s="200">
        <f t="shared" ca="1" si="102"/>
        <v>1.049756025</v>
      </c>
      <c r="O345" s="199">
        <f t="shared" si="113"/>
        <v>0</v>
      </c>
      <c r="P345" s="196">
        <f t="shared" ca="1" si="103"/>
        <v>248780.125</v>
      </c>
      <c r="Q345" s="201">
        <f t="shared" si="104"/>
        <v>0</v>
      </c>
      <c r="R345" s="196">
        <f t="shared" si="105"/>
        <v>0</v>
      </c>
      <c r="S345" s="202" t="str">
        <f t="shared" si="114"/>
        <v>A+J=</v>
      </c>
      <c r="T345" s="197">
        <f t="shared" si="115"/>
        <v>44301</v>
      </c>
      <c r="U345" s="3"/>
      <c r="V345" s="123"/>
      <c r="W345" s="56"/>
      <c r="X345" s="25"/>
      <c r="Y345" s="1"/>
      <c r="Z345" s="3"/>
      <c r="AA345" s="3"/>
      <c r="AB345" s="3"/>
      <c r="AC345" s="3"/>
      <c r="AD345" s="3"/>
      <c r="AE345" s="12"/>
      <c r="AF345" s="3"/>
      <c r="AG345" s="2"/>
      <c r="AH345" s="2"/>
      <c r="AI345" s="2"/>
      <c r="AJ345" s="2"/>
      <c r="AK345" s="2"/>
      <c r="AL345" s="51"/>
      <c r="AM345" s="51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</row>
    <row r="346" spans="1:121" ht="12.75" x14ac:dyDescent="0.2">
      <c r="A346" s="194">
        <f t="shared" si="106"/>
        <v>44289</v>
      </c>
      <c r="B346" s="18">
        <f t="shared" ca="1" si="107"/>
        <v>5248780.125</v>
      </c>
      <c r="C346" s="196">
        <f t="shared" si="108"/>
        <v>5000000</v>
      </c>
      <c r="D346" s="195">
        <f ca="1">IF(A346&lt;$B$1,VLOOKUP(A346,[1]DI!$A$4:$B$15000,2,FALSE),0)</f>
        <v>0</v>
      </c>
      <c r="E346" s="196">
        <f t="shared" ca="1" si="116"/>
        <v>1</v>
      </c>
      <c r="F346" s="196">
        <f ca="1">(TRUNC(PRODUCT($E$12:$E345),16))</f>
        <v>1.01942627375053</v>
      </c>
      <c r="G346" s="196">
        <f t="shared" si="117"/>
        <v>1</v>
      </c>
      <c r="H346" s="196">
        <f t="shared" ca="1" si="118"/>
        <v>1.0194262700000001</v>
      </c>
      <c r="I346" s="195">
        <f t="shared" si="109"/>
        <v>3.2500000000000001E-2</v>
      </c>
      <c r="J346" s="197">
        <f t="shared" si="110"/>
        <v>43955</v>
      </c>
      <c r="K346" s="198">
        <f t="shared" si="111"/>
        <v>230</v>
      </c>
      <c r="L346" s="199">
        <f t="shared" si="112"/>
        <v>231</v>
      </c>
      <c r="M346" s="200">
        <f t="shared" si="101"/>
        <v>1.0297517890000001</v>
      </c>
      <c r="N346" s="200">
        <f t="shared" ca="1" si="102"/>
        <v>1.049756025</v>
      </c>
      <c r="O346" s="199">
        <f t="shared" si="113"/>
        <v>0</v>
      </c>
      <c r="P346" s="196">
        <f t="shared" ca="1" si="103"/>
        <v>248780.125</v>
      </c>
      <c r="Q346" s="201">
        <f t="shared" si="104"/>
        <v>0</v>
      </c>
      <c r="R346" s="196">
        <f t="shared" si="105"/>
        <v>0</v>
      </c>
      <c r="S346" s="202" t="str">
        <f t="shared" si="114"/>
        <v>A+J=</v>
      </c>
      <c r="T346" s="197">
        <f t="shared" si="115"/>
        <v>44301</v>
      </c>
      <c r="U346" s="3"/>
      <c r="V346" s="123"/>
      <c r="W346" s="56"/>
      <c r="X346" s="25"/>
      <c r="Y346" s="1"/>
      <c r="Z346" s="3"/>
      <c r="AA346" s="3"/>
      <c r="AB346" s="3"/>
      <c r="AC346" s="3"/>
      <c r="AD346" s="3"/>
      <c r="AE346" s="12"/>
      <c r="AF346" s="3"/>
      <c r="AG346" s="2"/>
      <c r="AH346" s="2"/>
      <c r="AI346" s="2"/>
      <c r="AJ346" s="2"/>
      <c r="AK346" s="2"/>
      <c r="AL346" s="51"/>
      <c r="AM346" s="51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</row>
    <row r="347" spans="1:121" ht="12.75" x14ac:dyDescent="0.2">
      <c r="A347" s="194">
        <f t="shared" si="106"/>
        <v>44290</v>
      </c>
      <c r="B347" s="18">
        <f t="shared" ca="1" si="107"/>
        <v>5248780.125</v>
      </c>
      <c r="C347" s="196">
        <f t="shared" si="108"/>
        <v>5000000</v>
      </c>
      <c r="D347" s="195">
        <f ca="1">IF(A347&lt;$B$1,VLOOKUP(A347,[1]DI!$A$4:$B$15000,2,FALSE),0)</f>
        <v>0</v>
      </c>
      <c r="E347" s="196">
        <f t="shared" ca="1" si="116"/>
        <v>1</v>
      </c>
      <c r="F347" s="196">
        <f ca="1">(TRUNC(PRODUCT($E$12:$E346),16))</f>
        <v>1.01942627375053</v>
      </c>
      <c r="G347" s="196">
        <f t="shared" si="117"/>
        <v>1</v>
      </c>
      <c r="H347" s="196">
        <f t="shared" ca="1" si="118"/>
        <v>1.0194262700000001</v>
      </c>
      <c r="I347" s="195">
        <f t="shared" si="109"/>
        <v>3.2500000000000001E-2</v>
      </c>
      <c r="J347" s="197">
        <f t="shared" si="110"/>
        <v>43955</v>
      </c>
      <c r="K347" s="198">
        <f t="shared" si="111"/>
        <v>230</v>
      </c>
      <c r="L347" s="199">
        <f t="shared" si="112"/>
        <v>231</v>
      </c>
      <c r="M347" s="200">
        <f t="shared" si="101"/>
        <v>1.0297517890000001</v>
      </c>
      <c r="N347" s="200">
        <f t="shared" ca="1" si="102"/>
        <v>1.049756025</v>
      </c>
      <c r="O347" s="199">
        <f t="shared" si="113"/>
        <v>0</v>
      </c>
      <c r="P347" s="196">
        <f t="shared" ca="1" si="103"/>
        <v>248780.125</v>
      </c>
      <c r="Q347" s="201">
        <f t="shared" si="104"/>
        <v>0</v>
      </c>
      <c r="R347" s="196">
        <f t="shared" si="105"/>
        <v>0</v>
      </c>
      <c r="S347" s="202" t="str">
        <f t="shared" si="114"/>
        <v>A+J=</v>
      </c>
      <c r="T347" s="197">
        <f t="shared" si="115"/>
        <v>44301</v>
      </c>
      <c r="U347" s="3"/>
      <c r="V347" s="123"/>
      <c r="W347" s="55"/>
      <c r="X347" s="25"/>
      <c r="Y347" s="1"/>
      <c r="Z347" s="3"/>
      <c r="AA347" s="3"/>
      <c r="AB347" s="3"/>
      <c r="AC347" s="3"/>
      <c r="AD347" s="3"/>
      <c r="AE347" s="12"/>
      <c r="AF347" s="3"/>
      <c r="AG347" s="2"/>
      <c r="AH347" s="2"/>
      <c r="AI347" s="2"/>
      <c r="AJ347" s="2"/>
      <c r="AK347" s="2"/>
      <c r="AL347" s="51"/>
      <c r="AM347" s="51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</row>
    <row r="348" spans="1:121" ht="12.75" x14ac:dyDescent="0.2">
      <c r="A348" s="194">
        <f t="shared" si="106"/>
        <v>44291</v>
      </c>
      <c r="B348" s="18">
        <f t="shared" ca="1" si="107"/>
        <v>5248780.125</v>
      </c>
      <c r="C348" s="196">
        <f t="shared" si="108"/>
        <v>5000000</v>
      </c>
      <c r="D348" s="195">
        <f ca="1">IF(A348&lt;$B$1,VLOOKUP(A348,[1]DI!$A$4:$B$15000,2,FALSE),0)</f>
        <v>2.6499999999999999E-2</v>
      </c>
      <c r="E348" s="196">
        <f t="shared" ca="1" si="116"/>
        <v>1.00010379</v>
      </c>
      <c r="F348" s="196">
        <f ca="1">(TRUNC(PRODUCT($E$12:$E347),16))</f>
        <v>1.01942627375053</v>
      </c>
      <c r="G348" s="196">
        <f t="shared" si="117"/>
        <v>1</v>
      </c>
      <c r="H348" s="196">
        <f t="shared" ca="1" si="118"/>
        <v>1.0194262700000001</v>
      </c>
      <c r="I348" s="195">
        <f t="shared" si="109"/>
        <v>3.2500000000000001E-2</v>
      </c>
      <c r="J348" s="197">
        <f t="shared" si="110"/>
        <v>43955</v>
      </c>
      <c r="K348" s="198">
        <f t="shared" si="111"/>
        <v>231</v>
      </c>
      <c r="L348" s="199">
        <f t="shared" si="112"/>
        <v>231</v>
      </c>
      <c r="M348" s="200">
        <f t="shared" si="101"/>
        <v>1.0297517890000001</v>
      </c>
      <c r="N348" s="200">
        <f t="shared" ca="1" si="102"/>
        <v>1.049756025</v>
      </c>
      <c r="O348" s="199">
        <f t="shared" si="113"/>
        <v>0</v>
      </c>
      <c r="P348" s="196">
        <f t="shared" ca="1" si="103"/>
        <v>248780.125</v>
      </c>
      <c r="Q348" s="201">
        <f t="shared" si="104"/>
        <v>0</v>
      </c>
      <c r="R348" s="196">
        <f t="shared" si="105"/>
        <v>0</v>
      </c>
      <c r="S348" s="202" t="str">
        <f t="shared" si="114"/>
        <v>A+J=</v>
      </c>
      <c r="T348" s="197">
        <f t="shared" si="115"/>
        <v>44301</v>
      </c>
      <c r="U348" s="3"/>
      <c r="V348" s="123"/>
      <c r="W348" s="56"/>
      <c r="X348" s="25"/>
      <c r="Y348" s="1"/>
      <c r="Z348" s="3"/>
      <c r="AA348" s="3"/>
      <c r="AB348" s="3"/>
      <c r="AC348" s="3"/>
      <c r="AD348" s="3"/>
      <c r="AE348" s="12"/>
      <c r="AF348" s="3"/>
      <c r="AG348" s="2"/>
      <c r="AH348" s="2"/>
      <c r="AI348" s="2"/>
      <c r="AJ348" s="2"/>
      <c r="AK348" s="2"/>
      <c r="AL348" s="51"/>
      <c r="AM348" s="51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</row>
    <row r="349" spans="1:121" ht="12.75" x14ac:dyDescent="0.2">
      <c r="A349" s="194">
        <f t="shared" si="106"/>
        <v>44292</v>
      </c>
      <c r="B349" s="18">
        <f t="shared" ca="1" si="107"/>
        <v>5249991.1900000004</v>
      </c>
      <c r="C349" s="196">
        <f t="shared" si="108"/>
        <v>5000000</v>
      </c>
      <c r="D349" s="195">
        <f ca="1">IF(A349&lt;$B$1,VLOOKUP(A349,[1]DI!$A$4:$B$15000,2,FALSE),0)</f>
        <v>2.6499999999999999E-2</v>
      </c>
      <c r="E349" s="196">
        <f t="shared" ca="1" si="116"/>
        <v>1.00010379</v>
      </c>
      <c r="F349" s="196">
        <f ca="1">(TRUNC(PRODUCT($E$12:$E348),16))</f>
        <v>1.0195320800034899</v>
      </c>
      <c r="G349" s="196">
        <f t="shared" si="117"/>
        <v>1</v>
      </c>
      <c r="H349" s="196">
        <f t="shared" ca="1" si="118"/>
        <v>1.0195320800000001</v>
      </c>
      <c r="I349" s="195">
        <f t="shared" si="109"/>
        <v>3.2500000000000001E-2</v>
      </c>
      <c r="J349" s="197">
        <f t="shared" si="110"/>
        <v>43955</v>
      </c>
      <c r="K349" s="198">
        <f t="shared" si="111"/>
        <v>232</v>
      </c>
      <c r="L349" s="199">
        <f t="shared" si="112"/>
        <v>232</v>
      </c>
      <c r="M349" s="200">
        <f t="shared" si="101"/>
        <v>1.029882491</v>
      </c>
      <c r="N349" s="200">
        <f t="shared" ca="1" si="102"/>
        <v>1.0499982379999999</v>
      </c>
      <c r="O349" s="199">
        <f t="shared" si="113"/>
        <v>0</v>
      </c>
      <c r="P349" s="196">
        <f t="shared" ca="1" si="103"/>
        <v>249991.19</v>
      </c>
      <c r="Q349" s="201">
        <f t="shared" si="104"/>
        <v>0</v>
      </c>
      <c r="R349" s="196">
        <f t="shared" si="105"/>
        <v>0</v>
      </c>
      <c r="S349" s="202" t="str">
        <f t="shared" si="114"/>
        <v>A+J=</v>
      </c>
      <c r="T349" s="197">
        <f t="shared" si="115"/>
        <v>44301</v>
      </c>
      <c r="U349" s="3"/>
      <c r="V349" s="123"/>
      <c r="W349" s="56"/>
      <c r="X349" s="25"/>
      <c r="Y349" s="1"/>
      <c r="Z349" s="3"/>
      <c r="AA349" s="3"/>
      <c r="AB349" s="3"/>
      <c r="AC349" s="3"/>
      <c r="AD349" s="3"/>
      <c r="AE349" s="12"/>
      <c r="AF349" s="3"/>
      <c r="AG349" s="2"/>
      <c r="AH349" s="2"/>
      <c r="AI349" s="2"/>
      <c r="AJ349" s="2"/>
      <c r="AK349" s="2"/>
      <c r="AL349" s="51"/>
      <c r="AM349" s="51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</row>
    <row r="350" spans="1:121" ht="12.75" x14ac:dyDescent="0.2">
      <c r="A350" s="194">
        <f t="shared" si="106"/>
        <v>44293</v>
      </c>
      <c r="B350" s="18">
        <f t="shared" ca="1" si="107"/>
        <v>5251202.5199999996</v>
      </c>
      <c r="C350" s="196">
        <f t="shared" si="108"/>
        <v>5000000</v>
      </c>
      <c r="D350" s="195">
        <f ca="1">IF(A350&lt;$B$1,VLOOKUP(A350,[1]DI!$A$4:$B$15000,2,FALSE),0)</f>
        <v>2.6499999999999999E-2</v>
      </c>
      <c r="E350" s="196">
        <f t="shared" ca="1" si="116"/>
        <v>1.00010379</v>
      </c>
      <c r="F350" s="196">
        <f ca="1">(TRUNC(PRODUCT($E$12:$E349),16))</f>
        <v>1.01963789723807</v>
      </c>
      <c r="G350" s="196">
        <f t="shared" si="117"/>
        <v>1</v>
      </c>
      <c r="H350" s="196">
        <f t="shared" ca="1" si="118"/>
        <v>1.0196379</v>
      </c>
      <c r="I350" s="195">
        <f t="shared" si="109"/>
        <v>3.2500000000000001E-2</v>
      </c>
      <c r="J350" s="197">
        <f t="shared" si="110"/>
        <v>43955</v>
      </c>
      <c r="K350" s="198">
        <f t="shared" si="111"/>
        <v>233</v>
      </c>
      <c r="L350" s="199">
        <f t="shared" si="112"/>
        <v>233</v>
      </c>
      <c r="M350" s="200">
        <f t="shared" si="101"/>
        <v>1.030013208</v>
      </c>
      <c r="N350" s="200">
        <f t="shared" ca="1" si="102"/>
        <v>1.050240504</v>
      </c>
      <c r="O350" s="199">
        <f t="shared" si="113"/>
        <v>0</v>
      </c>
      <c r="P350" s="196">
        <f t="shared" ca="1" si="103"/>
        <v>251202.52</v>
      </c>
      <c r="Q350" s="201">
        <f t="shared" si="104"/>
        <v>0</v>
      </c>
      <c r="R350" s="196">
        <f t="shared" si="105"/>
        <v>0</v>
      </c>
      <c r="S350" s="202" t="str">
        <f t="shared" si="114"/>
        <v>A+J=</v>
      </c>
      <c r="T350" s="197">
        <f t="shared" si="115"/>
        <v>44301</v>
      </c>
      <c r="U350" s="3"/>
      <c r="V350" s="123"/>
      <c r="W350" s="56"/>
      <c r="X350" s="25"/>
      <c r="Y350" s="1"/>
      <c r="Z350" s="3"/>
      <c r="AA350" s="3"/>
      <c r="AB350" s="3"/>
      <c r="AC350" s="3"/>
      <c r="AD350" s="3"/>
      <c r="AE350" s="12"/>
      <c r="AF350" s="3"/>
      <c r="AG350" s="2"/>
      <c r="AH350" s="2"/>
      <c r="AI350" s="2"/>
      <c r="AJ350" s="2"/>
      <c r="AK350" s="2"/>
      <c r="AL350" s="51"/>
      <c r="AM350" s="51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</row>
    <row r="351" spans="1:121" ht="12.75" x14ac:dyDescent="0.2">
      <c r="A351" s="194">
        <f t="shared" si="106"/>
        <v>44294</v>
      </c>
      <c r="B351" s="18">
        <f t="shared" ca="1" si="107"/>
        <v>5252414.1349999998</v>
      </c>
      <c r="C351" s="196">
        <f t="shared" si="108"/>
        <v>5000000</v>
      </c>
      <c r="D351" s="195">
        <f ca="1">IF(A351&lt;$B$1,VLOOKUP(A351,[1]DI!$A$4:$B$15000,2,FALSE),0)</f>
        <v>2.6499999999999999E-2</v>
      </c>
      <c r="E351" s="196">
        <f t="shared" ca="1" si="116"/>
        <v>1.00010379</v>
      </c>
      <c r="F351" s="196">
        <f ca="1">(TRUNC(PRODUCT($E$12:$E350),16))</f>
        <v>1.01974372545542</v>
      </c>
      <c r="G351" s="196">
        <f t="shared" si="117"/>
        <v>1</v>
      </c>
      <c r="H351" s="196">
        <f t="shared" ca="1" si="118"/>
        <v>1.0197437300000001</v>
      </c>
      <c r="I351" s="195">
        <f t="shared" si="109"/>
        <v>3.2500000000000001E-2</v>
      </c>
      <c r="J351" s="197">
        <f t="shared" si="110"/>
        <v>43955</v>
      </c>
      <c r="K351" s="198">
        <f t="shared" si="111"/>
        <v>234</v>
      </c>
      <c r="L351" s="199">
        <f t="shared" si="112"/>
        <v>234</v>
      </c>
      <c r="M351" s="200">
        <f t="shared" si="101"/>
        <v>1.0301439429999999</v>
      </c>
      <c r="N351" s="200">
        <f t="shared" ca="1" si="102"/>
        <v>1.050482827</v>
      </c>
      <c r="O351" s="199">
        <f t="shared" si="113"/>
        <v>0</v>
      </c>
      <c r="P351" s="196">
        <f t="shared" ca="1" si="103"/>
        <v>252414.13500000001</v>
      </c>
      <c r="Q351" s="201">
        <f t="shared" si="104"/>
        <v>0</v>
      </c>
      <c r="R351" s="196">
        <f t="shared" si="105"/>
        <v>0</v>
      </c>
      <c r="S351" s="202" t="str">
        <f t="shared" si="114"/>
        <v>A+J=</v>
      </c>
      <c r="T351" s="197">
        <f t="shared" si="115"/>
        <v>44301</v>
      </c>
      <c r="U351" s="3"/>
      <c r="V351" s="54"/>
      <c r="W351" s="54"/>
      <c r="X351" s="25"/>
      <c r="Y351" s="1"/>
      <c r="Z351" s="3"/>
      <c r="AA351" s="3"/>
      <c r="AB351" s="3"/>
      <c r="AC351" s="3"/>
      <c r="AD351" s="3"/>
      <c r="AE351" s="12"/>
      <c r="AF351" s="3"/>
      <c r="AG351" s="2"/>
      <c r="AH351" s="2"/>
      <c r="AI351" s="2"/>
      <c r="AJ351" s="2"/>
      <c r="AK351" s="2"/>
      <c r="AL351" s="51"/>
      <c r="AM351" s="51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</row>
    <row r="352" spans="1:121" ht="12.75" x14ac:dyDescent="0.2">
      <c r="A352" s="194">
        <f t="shared" si="106"/>
        <v>44295</v>
      </c>
      <c r="B352" s="18">
        <f t="shared" ca="1" si="107"/>
        <v>5253625.9649999896</v>
      </c>
      <c r="C352" s="196">
        <f t="shared" si="108"/>
        <v>5000000</v>
      </c>
      <c r="D352" s="195">
        <f ca="1">IF(A352&lt;$B$1,VLOOKUP(A352,[1]DI!$A$4:$B$15000,2,FALSE),0)</f>
        <v>2.6499999999999999E-2</v>
      </c>
      <c r="E352" s="196">
        <f t="shared" ca="1" si="116"/>
        <v>1.00010379</v>
      </c>
      <c r="F352" s="196">
        <f ca="1">(TRUNC(PRODUCT($E$12:$E351),16))</f>
        <v>1.0198495646566901</v>
      </c>
      <c r="G352" s="196">
        <f t="shared" si="117"/>
        <v>1</v>
      </c>
      <c r="H352" s="196">
        <f t="shared" ca="1" si="118"/>
        <v>1.0198495599999999</v>
      </c>
      <c r="I352" s="195">
        <f t="shared" si="109"/>
        <v>3.2500000000000001E-2</v>
      </c>
      <c r="J352" s="197">
        <f t="shared" si="110"/>
        <v>43955</v>
      </c>
      <c r="K352" s="198">
        <f t="shared" si="111"/>
        <v>235</v>
      </c>
      <c r="L352" s="199">
        <f t="shared" si="112"/>
        <v>235</v>
      </c>
      <c r="M352" s="200">
        <f t="shared" si="101"/>
        <v>1.030274694</v>
      </c>
      <c r="N352" s="200">
        <f t="shared" ca="1" si="102"/>
        <v>1.0507251929999999</v>
      </c>
      <c r="O352" s="199">
        <f t="shared" si="113"/>
        <v>0</v>
      </c>
      <c r="P352" s="196">
        <f t="shared" ca="1" si="103"/>
        <v>253625.96499999001</v>
      </c>
      <c r="Q352" s="201">
        <f t="shared" si="104"/>
        <v>0</v>
      </c>
      <c r="R352" s="196">
        <f t="shared" si="105"/>
        <v>0</v>
      </c>
      <c r="S352" s="202" t="str">
        <f t="shared" si="114"/>
        <v>A+J=</v>
      </c>
      <c r="T352" s="197">
        <f t="shared" si="115"/>
        <v>44301</v>
      </c>
      <c r="U352" s="3"/>
      <c r="V352" s="54"/>
      <c r="W352" s="54"/>
      <c r="X352" s="25"/>
      <c r="Y352" s="1"/>
      <c r="Z352" s="3"/>
      <c r="AA352" s="3"/>
      <c r="AB352" s="3"/>
      <c r="AC352" s="3"/>
      <c r="AD352" s="3"/>
      <c r="AE352" s="12"/>
      <c r="AF352" s="3"/>
      <c r="AG352" s="2"/>
      <c r="AH352" s="2"/>
      <c r="AI352" s="2"/>
      <c r="AJ352" s="2"/>
      <c r="AK352" s="2"/>
      <c r="AL352" s="51"/>
      <c r="AM352" s="51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</row>
    <row r="353" spans="1:121" ht="12.75" x14ac:dyDescent="0.2">
      <c r="A353" s="194">
        <f t="shared" si="106"/>
        <v>44296</v>
      </c>
      <c r="B353" s="18">
        <f t="shared" ca="1" si="107"/>
        <v>5254838.12</v>
      </c>
      <c r="C353" s="196">
        <f t="shared" si="108"/>
        <v>5000000</v>
      </c>
      <c r="D353" s="195">
        <f ca="1">IF(A353&lt;$B$1,VLOOKUP(A353,[1]DI!$A$4:$B$15000,2,FALSE),0)</f>
        <v>0</v>
      </c>
      <c r="E353" s="196">
        <f t="shared" ca="1" si="116"/>
        <v>1</v>
      </c>
      <c r="F353" s="196">
        <f ca="1">(TRUNC(PRODUCT($E$12:$E352),16))</f>
        <v>1.0199554148430101</v>
      </c>
      <c r="G353" s="196">
        <f t="shared" si="117"/>
        <v>1</v>
      </c>
      <c r="H353" s="196">
        <f t="shared" ca="1" si="118"/>
        <v>1.0199554099999999</v>
      </c>
      <c r="I353" s="195">
        <f t="shared" si="109"/>
        <v>3.2500000000000001E-2</v>
      </c>
      <c r="J353" s="197">
        <f t="shared" si="110"/>
        <v>43955</v>
      </c>
      <c r="K353" s="198">
        <f t="shared" si="111"/>
        <v>235</v>
      </c>
      <c r="L353" s="199">
        <f t="shared" si="112"/>
        <v>236</v>
      </c>
      <c r="M353" s="200">
        <f t="shared" si="101"/>
        <v>1.030405461</v>
      </c>
      <c r="N353" s="200">
        <f t="shared" ca="1" si="102"/>
        <v>1.0509676240000001</v>
      </c>
      <c r="O353" s="199">
        <f t="shared" si="113"/>
        <v>0</v>
      </c>
      <c r="P353" s="196">
        <f t="shared" ca="1" si="103"/>
        <v>254838.12</v>
      </c>
      <c r="Q353" s="201">
        <f t="shared" si="104"/>
        <v>0</v>
      </c>
      <c r="R353" s="196">
        <f t="shared" si="105"/>
        <v>0</v>
      </c>
      <c r="S353" s="202" t="str">
        <f t="shared" si="114"/>
        <v>A+J=</v>
      </c>
      <c r="T353" s="197">
        <f t="shared" si="115"/>
        <v>44301</v>
      </c>
      <c r="U353" s="3"/>
      <c r="V353" s="54"/>
      <c r="W353" s="54"/>
      <c r="X353" s="25"/>
      <c r="Y353" s="1"/>
      <c r="Z353" s="3"/>
      <c r="AA353" s="3"/>
      <c r="AB353" s="3"/>
      <c r="AC353" s="3"/>
      <c r="AD353" s="3"/>
      <c r="AE353" s="12"/>
      <c r="AF353" s="3"/>
      <c r="AG353" s="2"/>
      <c r="AH353" s="2"/>
      <c r="AI353" s="2"/>
      <c r="AJ353" s="2"/>
      <c r="AK353" s="2"/>
      <c r="AL353" s="51"/>
      <c r="AM353" s="51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</row>
    <row r="354" spans="1:121" ht="12.75" x14ac:dyDescent="0.2">
      <c r="A354" s="194">
        <f t="shared" si="106"/>
        <v>44297</v>
      </c>
      <c r="B354" s="18">
        <f t="shared" ca="1" si="107"/>
        <v>5254838.12</v>
      </c>
      <c r="C354" s="196">
        <f t="shared" si="108"/>
        <v>5000000</v>
      </c>
      <c r="D354" s="195">
        <f ca="1">IF(A354&lt;$B$1,VLOOKUP(A354,[1]DI!$A$4:$B$15000,2,FALSE),0)</f>
        <v>0</v>
      </c>
      <c r="E354" s="196">
        <f t="shared" ca="1" si="116"/>
        <v>1</v>
      </c>
      <c r="F354" s="196">
        <f ca="1">(TRUNC(PRODUCT($E$12:$E353),16))</f>
        <v>1.0199554148430101</v>
      </c>
      <c r="G354" s="196">
        <f t="shared" si="117"/>
        <v>1</v>
      </c>
      <c r="H354" s="196">
        <f t="shared" ca="1" si="118"/>
        <v>1.0199554099999999</v>
      </c>
      <c r="I354" s="195">
        <f t="shared" si="109"/>
        <v>3.2500000000000001E-2</v>
      </c>
      <c r="J354" s="197">
        <f t="shared" si="110"/>
        <v>43955</v>
      </c>
      <c r="K354" s="198">
        <f t="shared" si="111"/>
        <v>235</v>
      </c>
      <c r="L354" s="199">
        <f t="shared" si="112"/>
        <v>236</v>
      </c>
      <c r="M354" s="200">
        <f t="shared" si="101"/>
        <v>1.030405461</v>
      </c>
      <c r="N354" s="200">
        <f t="shared" ca="1" si="102"/>
        <v>1.0509676240000001</v>
      </c>
      <c r="O354" s="199">
        <f t="shared" si="113"/>
        <v>0</v>
      </c>
      <c r="P354" s="196">
        <f t="shared" ca="1" si="103"/>
        <v>254838.12</v>
      </c>
      <c r="Q354" s="201">
        <f t="shared" si="104"/>
        <v>0</v>
      </c>
      <c r="R354" s="196">
        <f t="shared" si="105"/>
        <v>0</v>
      </c>
      <c r="S354" s="202" t="str">
        <f t="shared" si="114"/>
        <v>A+J=</v>
      </c>
      <c r="T354" s="197">
        <f t="shared" si="115"/>
        <v>44301</v>
      </c>
      <c r="U354" s="3"/>
      <c r="V354" s="54"/>
      <c r="W354" s="54"/>
      <c r="X354" s="25"/>
      <c r="Y354" s="1"/>
      <c r="Z354" s="3"/>
      <c r="AA354" s="3"/>
      <c r="AB354" s="3"/>
      <c r="AC354" s="3"/>
      <c r="AD354" s="3"/>
      <c r="AE354" s="12"/>
      <c r="AF354" s="3"/>
      <c r="AG354" s="2"/>
      <c r="AH354" s="2"/>
      <c r="AI354" s="2"/>
      <c r="AJ354" s="2"/>
      <c r="AK354" s="2"/>
      <c r="AL354" s="51"/>
      <c r="AM354" s="51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</row>
    <row r="355" spans="1:121" ht="12.75" x14ac:dyDescent="0.2">
      <c r="A355" s="194">
        <f t="shared" si="106"/>
        <v>44298</v>
      </c>
      <c r="B355" s="18">
        <f t="shared" ca="1" si="107"/>
        <v>5254838.12</v>
      </c>
      <c r="C355" s="196">
        <f t="shared" si="108"/>
        <v>5000000</v>
      </c>
      <c r="D355" s="195">
        <f ca="1">IF(A355&lt;$B$1,VLOOKUP(A355,[1]DI!$A$4:$B$15000,2,FALSE),0)</f>
        <v>2.6499999999999999E-2</v>
      </c>
      <c r="E355" s="196">
        <f t="shared" ca="1" si="116"/>
        <v>1.00010379</v>
      </c>
      <c r="F355" s="196">
        <f ca="1">(TRUNC(PRODUCT($E$12:$E354),16))</f>
        <v>1.0199554148430101</v>
      </c>
      <c r="G355" s="196">
        <f t="shared" si="117"/>
        <v>1</v>
      </c>
      <c r="H355" s="196">
        <f t="shared" ca="1" si="118"/>
        <v>1.0199554099999999</v>
      </c>
      <c r="I355" s="195">
        <f t="shared" si="109"/>
        <v>3.2500000000000001E-2</v>
      </c>
      <c r="J355" s="197">
        <f t="shared" si="110"/>
        <v>43955</v>
      </c>
      <c r="K355" s="198">
        <f t="shared" si="111"/>
        <v>236</v>
      </c>
      <c r="L355" s="199">
        <f t="shared" si="112"/>
        <v>236</v>
      </c>
      <c r="M355" s="200">
        <f t="shared" si="101"/>
        <v>1.030405461</v>
      </c>
      <c r="N355" s="200">
        <f t="shared" ca="1" si="102"/>
        <v>1.0509676240000001</v>
      </c>
      <c r="O355" s="199">
        <f t="shared" si="113"/>
        <v>0</v>
      </c>
      <c r="P355" s="196">
        <f t="shared" ca="1" si="103"/>
        <v>254838.12</v>
      </c>
      <c r="Q355" s="201">
        <f t="shared" si="104"/>
        <v>0</v>
      </c>
      <c r="R355" s="196">
        <f t="shared" si="105"/>
        <v>0</v>
      </c>
      <c r="S355" s="202" t="str">
        <f t="shared" si="114"/>
        <v>A+J=</v>
      </c>
      <c r="T355" s="197">
        <f t="shared" si="115"/>
        <v>44301</v>
      </c>
      <c r="U355" s="3"/>
      <c r="V355" s="54"/>
      <c r="W355" s="54"/>
      <c r="X355" s="25"/>
      <c r="Y355" s="1"/>
      <c r="Z355" s="3"/>
      <c r="AA355" s="3"/>
      <c r="AB355" s="3"/>
      <c r="AC355" s="3"/>
      <c r="AD355" s="3"/>
      <c r="AE355" s="12"/>
      <c r="AF355" s="3"/>
      <c r="AG355" s="2"/>
      <c r="AH355" s="2"/>
      <c r="AI355" s="2"/>
      <c r="AJ355" s="2"/>
      <c r="AK355" s="2"/>
      <c r="AL355" s="51"/>
      <c r="AM355" s="51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</row>
    <row r="356" spans="1:121" ht="12.75" x14ac:dyDescent="0.2">
      <c r="A356" s="194">
        <f t="shared" si="106"/>
        <v>44299</v>
      </c>
      <c r="B356" s="18">
        <f t="shared" ca="1" si="107"/>
        <v>5256050.6050000004</v>
      </c>
      <c r="C356" s="196">
        <f t="shared" si="108"/>
        <v>5000000</v>
      </c>
      <c r="D356" s="195">
        <f ca="1">IF(A356&lt;$B$1,VLOOKUP(A356,[1]DI!$A$4:$B$15000,2,FALSE),0)</f>
        <v>2.6499999999999999E-2</v>
      </c>
      <c r="E356" s="196">
        <f t="shared" ca="1" si="116"/>
        <v>1.00010379</v>
      </c>
      <c r="F356" s="196">
        <f ca="1">(TRUNC(PRODUCT($E$12:$E355),16))</f>
        <v>1.0200612760155101</v>
      </c>
      <c r="G356" s="196">
        <f t="shared" si="117"/>
        <v>1</v>
      </c>
      <c r="H356" s="196">
        <f t="shared" ca="1" si="118"/>
        <v>1.02006128</v>
      </c>
      <c r="I356" s="195">
        <f t="shared" si="109"/>
        <v>3.2500000000000001E-2</v>
      </c>
      <c r="J356" s="197">
        <f t="shared" si="110"/>
        <v>43955</v>
      </c>
      <c r="K356" s="198">
        <f t="shared" si="111"/>
        <v>237</v>
      </c>
      <c r="L356" s="199">
        <f t="shared" si="112"/>
        <v>237</v>
      </c>
      <c r="M356" s="200">
        <f t="shared" si="101"/>
        <v>1.030536245</v>
      </c>
      <c r="N356" s="200">
        <f t="shared" ca="1" si="102"/>
        <v>1.051210121</v>
      </c>
      <c r="O356" s="199">
        <f t="shared" si="113"/>
        <v>0</v>
      </c>
      <c r="P356" s="196">
        <f t="shared" ca="1" si="103"/>
        <v>256050.60500000001</v>
      </c>
      <c r="Q356" s="201">
        <f t="shared" si="104"/>
        <v>0</v>
      </c>
      <c r="R356" s="196">
        <f t="shared" si="105"/>
        <v>0</v>
      </c>
      <c r="S356" s="202" t="str">
        <f t="shared" si="114"/>
        <v>A+J=</v>
      </c>
      <c r="T356" s="197">
        <f t="shared" si="115"/>
        <v>44301</v>
      </c>
      <c r="U356" s="3"/>
      <c r="V356" s="54"/>
      <c r="W356" s="54"/>
      <c r="X356" s="25"/>
      <c r="Y356" s="1"/>
      <c r="Z356" s="3"/>
      <c r="AA356" s="3"/>
      <c r="AB356" s="3"/>
      <c r="AC356" s="3"/>
      <c r="AD356" s="3"/>
      <c r="AE356" s="12"/>
      <c r="AF356" s="3"/>
      <c r="AG356" s="2"/>
      <c r="AH356" s="2"/>
      <c r="AI356" s="2"/>
      <c r="AJ356" s="2"/>
      <c r="AK356" s="2"/>
      <c r="AL356" s="51"/>
      <c r="AM356" s="51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</row>
    <row r="357" spans="1:121" ht="12.75" x14ac:dyDescent="0.2">
      <c r="A357" s="194">
        <f t="shared" si="106"/>
        <v>44300</v>
      </c>
      <c r="B357" s="18">
        <f t="shared" ca="1" si="107"/>
        <v>5257263.3150000004</v>
      </c>
      <c r="C357" s="196">
        <f t="shared" si="108"/>
        <v>5000000</v>
      </c>
      <c r="D357" s="195">
        <f ca="1">IF(A357&lt;$B$1,VLOOKUP(A357,[1]DI!$A$4:$B$15000,2,FALSE),0)</f>
        <v>2.6499999999999999E-2</v>
      </c>
      <c r="E357" s="196">
        <f t="shared" ca="1" si="116"/>
        <v>1.00010379</v>
      </c>
      <c r="F357" s="196">
        <f ca="1">(TRUNC(PRODUCT($E$12:$E356),16))</f>
        <v>1.02016714817535</v>
      </c>
      <c r="G357" s="196">
        <f t="shared" si="117"/>
        <v>1</v>
      </c>
      <c r="H357" s="196">
        <f t="shared" ca="1" si="118"/>
        <v>1.02016715</v>
      </c>
      <c r="I357" s="195">
        <f t="shared" si="109"/>
        <v>3.2500000000000001E-2</v>
      </c>
      <c r="J357" s="197">
        <f t="shared" si="110"/>
        <v>43955</v>
      </c>
      <c r="K357" s="198">
        <f t="shared" si="111"/>
        <v>238</v>
      </c>
      <c r="L357" s="199">
        <f t="shared" si="112"/>
        <v>238</v>
      </c>
      <c r="M357" s="200">
        <f t="shared" si="101"/>
        <v>1.030667046</v>
      </c>
      <c r="N357" s="200">
        <f t="shared" ca="1" si="102"/>
        <v>1.0514526630000001</v>
      </c>
      <c r="O357" s="199">
        <f t="shared" si="113"/>
        <v>0</v>
      </c>
      <c r="P357" s="196">
        <f t="shared" ca="1" si="103"/>
        <v>257263.315</v>
      </c>
      <c r="Q357" s="201">
        <f t="shared" si="104"/>
        <v>0</v>
      </c>
      <c r="R357" s="196">
        <f t="shared" si="105"/>
        <v>0</v>
      </c>
      <c r="S357" s="202" t="str">
        <f t="shared" si="114"/>
        <v>A+J=</v>
      </c>
      <c r="T357" s="197">
        <f t="shared" si="115"/>
        <v>44301</v>
      </c>
      <c r="U357" s="3"/>
      <c r="V357" s="54"/>
      <c r="W357" s="54"/>
      <c r="X357" s="25"/>
      <c r="Y357" s="1"/>
      <c r="Z357" s="3"/>
      <c r="AA357" s="3"/>
      <c r="AB357" s="3"/>
      <c r="AC357" s="3"/>
      <c r="AD357" s="3"/>
      <c r="AE357" s="12"/>
      <c r="AF357" s="3"/>
      <c r="AG357" s="2"/>
      <c r="AH357" s="2"/>
      <c r="AI357" s="2"/>
      <c r="AJ357" s="2"/>
      <c r="AK357" s="2"/>
      <c r="AL357" s="51"/>
      <c r="AM357" s="51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</row>
    <row r="358" spans="1:121" ht="12.75" x14ac:dyDescent="0.2">
      <c r="A358" s="194">
        <f t="shared" si="106"/>
        <v>44301</v>
      </c>
      <c r="B358" s="18">
        <f t="shared" ca="1" si="107"/>
        <v>5258476.2949999999</v>
      </c>
      <c r="C358" s="196">
        <f t="shared" si="108"/>
        <v>5000000</v>
      </c>
      <c r="D358" s="195">
        <f ca="1">IF(A358&lt;$B$1,VLOOKUP(A358,[1]DI!$A$4:$B$15000,2,FALSE),0)</f>
        <v>2.6499999999999999E-2</v>
      </c>
      <c r="E358" s="196">
        <f t="shared" ca="1" si="116"/>
        <v>1.00010379</v>
      </c>
      <c r="F358" s="196">
        <f ca="1">(TRUNC(PRODUCT($E$12:$E357),16))</f>
        <v>1.0202730313236601</v>
      </c>
      <c r="G358" s="196">
        <f t="shared" si="117"/>
        <v>1</v>
      </c>
      <c r="H358" s="196">
        <f t="shared" ca="1" si="118"/>
        <v>1.02027303</v>
      </c>
      <c r="I358" s="195">
        <f t="shared" si="109"/>
        <v>3.2500000000000001E-2</v>
      </c>
      <c r="J358" s="197">
        <f t="shared" si="110"/>
        <v>43955</v>
      </c>
      <c r="K358" s="198">
        <f t="shared" si="111"/>
        <v>239</v>
      </c>
      <c r="L358" s="199">
        <f t="shared" si="112"/>
        <v>239</v>
      </c>
      <c r="M358" s="200">
        <f t="shared" si="101"/>
        <v>1.0307978630000001</v>
      </c>
      <c r="N358" s="200">
        <f t="shared" ca="1" si="102"/>
        <v>1.0516952589999999</v>
      </c>
      <c r="O358" s="199">
        <f t="shared" si="113"/>
        <v>1</v>
      </c>
      <c r="P358" s="196">
        <f t="shared" ca="1" si="103"/>
        <v>258476.29500000001</v>
      </c>
      <c r="Q358" s="201">
        <f t="shared" si="104"/>
        <v>1</v>
      </c>
      <c r="R358" s="196">
        <f t="shared" si="105"/>
        <v>5000000</v>
      </c>
      <c r="S358" s="202" t="str">
        <f t="shared" si="114"/>
        <v>A+J=</v>
      </c>
      <c r="T358" s="197">
        <f t="shared" si="115"/>
        <v>44301</v>
      </c>
      <c r="U358" s="3"/>
      <c r="V358" s="54"/>
      <c r="W358" s="54"/>
      <c r="X358" s="25"/>
      <c r="Y358" s="1"/>
      <c r="Z358" s="3"/>
      <c r="AA358" s="3"/>
      <c r="AB358" s="3"/>
      <c r="AC358" s="3"/>
      <c r="AD358" s="3"/>
      <c r="AE358" s="12"/>
      <c r="AF358" s="3"/>
      <c r="AG358" s="2"/>
      <c r="AH358" s="2"/>
      <c r="AI358" s="2"/>
      <c r="AJ358" s="2"/>
      <c r="AK358" s="2"/>
      <c r="AL358" s="51"/>
      <c r="AM358" s="51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</row>
    <row r="359" spans="1:121" ht="12.75" x14ac:dyDescent="0.2">
      <c r="A359" s="194">
        <f t="shared" si="106"/>
        <v>44302</v>
      </c>
      <c r="B359" s="18">
        <f t="shared" ca="1" si="107"/>
        <v>0</v>
      </c>
      <c r="C359" s="196">
        <f t="shared" si="108"/>
        <v>0</v>
      </c>
      <c r="D359" s="195">
        <f ca="1">IF(A359&lt;$B$1,VLOOKUP(A359,[1]DI!$A$4:$B$15000,2,FALSE),0)</f>
        <v>2.6499999999999999E-2</v>
      </c>
      <c r="E359" s="196">
        <f t="shared" ca="1" si="116"/>
        <v>1.00010379</v>
      </c>
      <c r="F359" s="196">
        <f ca="1">(TRUNC(PRODUCT($E$12:$E358),16))</f>
        <v>1.02037892546158</v>
      </c>
      <c r="G359" s="196">
        <f t="shared" ca="1" si="117"/>
        <v>1.0202730313236601</v>
      </c>
      <c r="H359" s="196">
        <f t="shared" ca="1" si="118"/>
        <v>1.00010379</v>
      </c>
      <c r="I359" s="195">
        <f t="shared" si="109"/>
        <v>3.2500000000000001E-2</v>
      </c>
      <c r="J359" s="197">
        <f t="shared" si="110"/>
        <v>44301</v>
      </c>
      <c r="K359" s="198">
        <f t="shared" si="111"/>
        <v>1</v>
      </c>
      <c r="L359" s="199">
        <f t="shared" si="112"/>
        <v>1</v>
      </c>
      <c r="M359" s="200">
        <f t="shared" si="101"/>
        <v>1.000126925</v>
      </c>
      <c r="N359" s="200">
        <f t="shared" ca="1" si="102"/>
        <v>1.000230728</v>
      </c>
      <c r="O359" s="199">
        <f t="shared" si="113"/>
        <v>0</v>
      </c>
      <c r="P359" s="196">
        <f t="shared" ca="1" si="103"/>
        <v>0</v>
      </c>
      <c r="Q359" s="201">
        <f t="shared" si="104"/>
        <v>0</v>
      </c>
      <c r="R359" s="196">
        <f t="shared" si="105"/>
        <v>0</v>
      </c>
      <c r="S359" s="202">
        <f t="shared" si="114"/>
        <v>0</v>
      </c>
      <c r="T359" s="197">
        <f t="shared" si="115"/>
        <v>0</v>
      </c>
      <c r="U359" s="3"/>
      <c r="V359" s="54"/>
      <c r="W359" s="54"/>
      <c r="X359" s="25"/>
      <c r="Y359" s="1"/>
      <c r="Z359" s="3"/>
      <c r="AA359" s="3"/>
      <c r="AB359" s="3"/>
      <c r="AC359" s="3"/>
      <c r="AD359" s="3"/>
      <c r="AE359" s="12"/>
      <c r="AF359" s="3"/>
      <c r="AG359" s="2"/>
      <c r="AH359" s="2"/>
      <c r="AI359" s="2"/>
      <c r="AJ359" s="2"/>
      <c r="AK359" s="2"/>
      <c r="AL359" s="51"/>
      <c r="AM359" s="51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</row>
    <row r="360" spans="1:121" ht="12.75" x14ac:dyDescent="0.2">
      <c r="A360" s="194">
        <f t="shared" si="106"/>
        <v>44303</v>
      </c>
      <c r="B360" s="18">
        <f t="shared" ca="1" si="107"/>
        <v>0</v>
      </c>
      <c r="C360" s="196">
        <f t="shared" si="108"/>
        <v>0</v>
      </c>
      <c r="D360" s="195">
        <f ca="1">IF(A360&lt;$B$1,VLOOKUP(A360,[1]DI!$A$4:$B$15000,2,FALSE),0)</f>
        <v>0</v>
      </c>
      <c r="E360" s="196">
        <f t="shared" ca="1" si="116"/>
        <v>1</v>
      </c>
      <c r="F360" s="196">
        <f ca="1">(TRUNC(PRODUCT($E$12:$E359),16))</f>
        <v>1.0204848305902501</v>
      </c>
      <c r="G360" s="196">
        <f t="shared" ca="1" si="117"/>
        <v>1.0202730313236601</v>
      </c>
      <c r="H360" s="196">
        <f t="shared" ca="1" si="118"/>
        <v>1.00020759</v>
      </c>
      <c r="I360" s="195">
        <f t="shared" si="109"/>
        <v>3.2500000000000001E-2</v>
      </c>
      <c r="J360" s="197">
        <f t="shared" si="110"/>
        <v>44301</v>
      </c>
      <c r="K360" s="198">
        <f t="shared" si="111"/>
        <v>1</v>
      </c>
      <c r="L360" s="199">
        <f t="shared" si="112"/>
        <v>1</v>
      </c>
      <c r="M360" s="200">
        <f t="shared" si="101"/>
        <v>1.000126925</v>
      </c>
      <c r="N360" s="200">
        <f t="shared" ca="1" si="102"/>
        <v>1.000334541</v>
      </c>
      <c r="O360" s="199">
        <f t="shared" si="113"/>
        <v>0</v>
      </c>
      <c r="P360" s="196">
        <f t="shared" ca="1" si="103"/>
        <v>0</v>
      </c>
      <c r="Q360" s="201">
        <f t="shared" si="104"/>
        <v>0</v>
      </c>
      <c r="R360" s="196">
        <f t="shared" si="105"/>
        <v>0</v>
      </c>
      <c r="S360" s="202">
        <f t="shared" si="114"/>
        <v>0</v>
      </c>
      <c r="T360" s="197">
        <f t="shared" si="115"/>
        <v>0</v>
      </c>
      <c r="U360" s="3"/>
      <c r="V360" s="54"/>
      <c r="W360" s="54"/>
      <c r="X360" s="25"/>
      <c r="Y360" s="1"/>
      <c r="Z360" s="3"/>
      <c r="AA360" s="3"/>
      <c r="AB360" s="3"/>
      <c r="AC360" s="3"/>
      <c r="AD360" s="3"/>
      <c r="AE360" s="12"/>
      <c r="AF360" s="3"/>
      <c r="AG360" s="2"/>
      <c r="AH360" s="2"/>
      <c r="AI360" s="2"/>
      <c r="AJ360" s="2"/>
      <c r="AK360" s="2"/>
      <c r="AL360" s="51"/>
      <c r="AM360" s="51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</row>
    <row r="361" spans="1:121" ht="12.75" x14ac:dyDescent="0.2">
      <c r="A361" s="194">
        <f t="shared" si="106"/>
        <v>44304</v>
      </c>
      <c r="B361" s="18">
        <f t="shared" ca="1" si="107"/>
        <v>0</v>
      </c>
      <c r="C361" s="196">
        <f t="shared" si="108"/>
        <v>0</v>
      </c>
      <c r="D361" s="195">
        <f ca="1">IF(A361&lt;$B$1,VLOOKUP(A361,[1]DI!$A$4:$B$15000,2,FALSE),0)</f>
        <v>0</v>
      </c>
      <c r="E361" s="196">
        <f t="shared" ca="1" si="116"/>
        <v>1</v>
      </c>
      <c r="F361" s="196">
        <f ca="1">(TRUNC(PRODUCT($E$12:$E360),16))</f>
        <v>1.0204848305902501</v>
      </c>
      <c r="G361" s="196">
        <f t="shared" ca="1" si="117"/>
        <v>1.0202730313236601</v>
      </c>
      <c r="H361" s="196">
        <f t="shared" ca="1" si="118"/>
        <v>1.00020759</v>
      </c>
      <c r="I361" s="195">
        <f t="shared" si="109"/>
        <v>3.2500000000000001E-2</v>
      </c>
      <c r="J361" s="197">
        <f t="shared" si="110"/>
        <v>44301</v>
      </c>
      <c r="K361" s="198">
        <f t="shared" si="111"/>
        <v>1</v>
      </c>
      <c r="L361" s="199">
        <f t="shared" si="112"/>
        <v>1</v>
      </c>
      <c r="M361" s="200">
        <f t="shared" si="101"/>
        <v>1.000126925</v>
      </c>
      <c r="N361" s="200">
        <f t="shared" ca="1" si="102"/>
        <v>1.000334541</v>
      </c>
      <c r="O361" s="199">
        <f t="shared" si="113"/>
        <v>0</v>
      </c>
      <c r="P361" s="196">
        <f t="shared" ca="1" si="103"/>
        <v>0</v>
      </c>
      <c r="Q361" s="201">
        <f t="shared" si="104"/>
        <v>0</v>
      </c>
      <c r="R361" s="196">
        <f t="shared" si="105"/>
        <v>0</v>
      </c>
      <c r="S361" s="202">
        <f t="shared" si="114"/>
        <v>0</v>
      </c>
      <c r="T361" s="197">
        <f t="shared" si="115"/>
        <v>0</v>
      </c>
      <c r="U361" s="3"/>
      <c r="V361" s="54"/>
      <c r="W361" s="54"/>
      <c r="X361" s="25"/>
      <c r="Y361" s="1"/>
      <c r="Z361" s="3"/>
      <c r="AA361" s="3"/>
      <c r="AB361" s="3"/>
      <c r="AC361" s="3"/>
      <c r="AD361" s="3"/>
      <c r="AE361" s="12"/>
      <c r="AF361" s="3"/>
      <c r="AG361" s="2"/>
      <c r="AH361" s="2"/>
      <c r="AI361" s="2"/>
      <c r="AJ361" s="2"/>
      <c r="AK361" s="2"/>
      <c r="AL361" s="51"/>
      <c r="AM361" s="51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</row>
    <row r="362" spans="1:121" ht="12.75" x14ac:dyDescent="0.2">
      <c r="A362" s="194">
        <f t="shared" si="106"/>
        <v>44305</v>
      </c>
      <c r="B362" s="18">
        <f t="shared" ca="1" si="107"/>
        <v>0</v>
      </c>
      <c r="C362" s="196">
        <f t="shared" si="108"/>
        <v>0</v>
      </c>
      <c r="D362" s="195">
        <f ca="1">IF(A362&lt;$B$1,VLOOKUP(A362,[1]DI!$A$4:$B$15000,2,FALSE),0)</f>
        <v>2.6499999999999999E-2</v>
      </c>
      <c r="E362" s="196">
        <f t="shared" ca="1" si="116"/>
        <v>1.00010379</v>
      </c>
      <c r="F362" s="196">
        <f ca="1">(TRUNC(PRODUCT($E$12:$E361),16))</f>
        <v>1.0204848305902501</v>
      </c>
      <c r="G362" s="196">
        <f t="shared" ca="1" si="117"/>
        <v>1.0202730313236601</v>
      </c>
      <c r="H362" s="196">
        <f t="shared" ca="1" si="118"/>
        <v>1.00020759</v>
      </c>
      <c r="I362" s="195">
        <f t="shared" si="109"/>
        <v>3.2500000000000001E-2</v>
      </c>
      <c r="J362" s="197">
        <f t="shared" si="110"/>
        <v>44301</v>
      </c>
      <c r="K362" s="198">
        <f t="shared" si="111"/>
        <v>2</v>
      </c>
      <c r="L362" s="199">
        <f t="shared" si="112"/>
        <v>2</v>
      </c>
      <c r="M362" s="200">
        <f t="shared" si="101"/>
        <v>1.000253866</v>
      </c>
      <c r="N362" s="200">
        <f t="shared" ca="1" si="102"/>
        <v>1.000461509</v>
      </c>
      <c r="O362" s="199">
        <f t="shared" si="113"/>
        <v>0</v>
      </c>
      <c r="P362" s="196">
        <f t="shared" ca="1" si="103"/>
        <v>0</v>
      </c>
      <c r="Q362" s="201">
        <f t="shared" si="104"/>
        <v>0</v>
      </c>
      <c r="R362" s="196">
        <f t="shared" si="105"/>
        <v>0</v>
      </c>
      <c r="S362" s="202">
        <f t="shared" si="114"/>
        <v>0</v>
      </c>
      <c r="T362" s="197">
        <f t="shared" si="115"/>
        <v>0</v>
      </c>
      <c r="U362" s="3"/>
      <c r="V362" s="54"/>
      <c r="W362" s="54"/>
      <c r="X362" s="25"/>
      <c r="Y362" s="1"/>
      <c r="Z362" s="3"/>
      <c r="AA362" s="3"/>
      <c r="AB362" s="3"/>
      <c r="AC362" s="3"/>
      <c r="AD362" s="3"/>
      <c r="AE362" s="12"/>
      <c r="AF362" s="3"/>
      <c r="AG362" s="2"/>
      <c r="AH362" s="2"/>
      <c r="AI362" s="2"/>
      <c r="AJ362" s="2"/>
      <c r="AK362" s="2"/>
      <c r="AL362" s="51"/>
      <c r="AM362" s="51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</row>
    <row r="363" spans="1:121" ht="12.75" x14ac:dyDescent="0.2">
      <c r="A363" s="194">
        <f t="shared" si="106"/>
        <v>44306</v>
      </c>
      <c r="B363" s="18">
        <f t="shared" ca="1" si="107"/>
        <v>0</v>
      </c>
      <c r="C363" s="196">
        <f t="shared" si="108"/>
        <v>0</v>
      </c>
      <c r="D363" s="195">
        <f ca="1">IF(A363&lt;$B$1,VLOOKUP(A363,[1]DI!$A$4:$B$15000,2,FALSE),0)</f>
        <v>2.6499999999999999E-2</v>
      </c>
      <c r="E363" s="196">
        <f t="shared" ca="1" si="116"/>
        <v>1.00010379</v>
      </c>
      <c r="F363" s="196">
        <f ca="1">(TRUNC(PRODUCT($E$12:$E362),16))</f>
        <v>1.02059074671082</v>
      </c>
      <c r="G363" s="196">
        <f t="shared" ca="1" si="117"/>
        <v>1.0202730313236601</v>
      </c>
      <c r="H363" s="196">
        <f t="shared" ca="1" si="118"/>
        <v>1.0003114</v>
      </c>
      <c r="I363" s="195">
        <f t="shared" si="109"/>
        <v>3.2500000000000001E-2</v>
      </c>
      <c r="J363" s="197">
        <f t="shared" si="110"/>
        <v>44301</v>
      </c>
      <c r="K363" s="198">
        <f t="shared" si="111"/>
        <v>3</v>
      </c>
      <c r="L363" s="199">
        <f t="shared" si="112"/>
        <v>3</v>
      </c>
      <c r="M363" s="200">
        <f t="shared" si="101"/>
        <v>1.000380823</v>
      </c>
      <c r="N363" s="200">
        <f t="shared" ca="1" si="102"/>
        <v>1.000692342</v>
      </c>
      <c r="O363" s="199">
        <f t="shared" si="113"/>
        <v>0</v>
      </c>
      <c r="P363" s="196">
        <f t="shared" ca="1" si="103"/>
        <v>0</v>
      </c>
      <c r="Q363" s="201">
        <f t="shared" si="104"/>
        <v>0</v>
      </c>
      <c r="R363" s="196">
        <f t="shared" si="105"/>
        <v>0</v>
      </c>
      <c r="S363" s="202">
        <f t="shared" si="114"/>
        <v>0</v>
      </c>
      <c r="T363" s="197">
        <f t="shared" si="115"/>
        <v>0</v>
      </c>
      <c r="U363" s="3"/>
      <c r="V363" s="54"/>
      <c r="W363" s="54"/>
      <c r="X363" s="25"/>
      <c r="Y363" s="1"/>
      <c r="Z363" s="3"/>
      <c r="AA363" s="3"/>
      <c r="AB363" s="3"/>
      <c r="AC363" s="3"/>
      <c r="AD363" s="3"/>
      <c r="AE363" s="12"/>
      <c r="AF363" s="3"/>
      <c r="AG363" s="2"/>
      <c r="AH363" s="2"/>
      <c r="AI363" s="2"/>
      <c r="AJ363" s="2"/>
      <c r="AK363" s="2"/>
      <c r="AL363" s="51"/>
      <c r="AM363" s="51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</row>
    <row r="364" spans="1:121" ht="12.75" x14ac:dyDescent="0.2">
      <c r="A364" s="194">
        <f t="shared" si="106"/>
        <v>44307</v>
      </c>
      <c r="B364" s="18">
        <f t="shared" ca="1" si="107"/>
        <v>0</v>
      </c>
      <c r="C364" s="196">
        <f t="shared" si="108"/>
        <v>0</v>
      </c>
      <c r="D364" s="195">
        <f ca="1">IF(A364&lt;$B$1,VLOOKUP(A364,[1]DI!$A$4:$B$15000,2,FALSE),0)</f>
        <v>0</v>
      </c>
      <c r="E364" s="196">
        <f t="shared" ca="1" si="116"/>
        <v>1</v>
      </c>
      <c r="F364" s="196">
        <f ca="1">(TRUNC(PRODUCT($E$12:$E363),16))</f>
        <v>1.0206966738244201</v>
      </c>
      <c r="G364" s="196">
        <f t="shared" ca="1" si="117"/>
        <v>1.0202730313236601</v>
      </c>
      <c r="H364" s="196">
        <f t="shared" ca="1" si="118"/>
        <v>1.00041522</v>
      </c>
      <c r="I364" s="195">
        <f t="shared" si="109"/>
        <v>3.2500000000000001E-2</v>
      </c>
      <c r="J364" s="197">
        <f t="shared" si="110"/>
        <v>44301</v>
      </c>
      <c r="K364" s="198">
        <f t="shared" si="111"/>
        <v>3</v>
      </c>
      <c r="L364" s="199">
        <f t="shared" si="112"/>
        <v>4</v>
      </c>
      <c r="M364" s="200">
        <f t="shared" si="101"/>
        <v>1.0005077959999999</v>
      </c>
      <c r="N364" s="200">
        <f t="shared" ca="1" si="102"/>
        <v>1.0009232269999999</v>
      </c>
      <c r="O364" s="199">
        <f t="shared" si="113"/>
        <v>0</v>
      </c>
      <c r="P364" s="196">
        <f t="shared" ca="1" si="103"/>
        <v>0</v>
      </c>
      <c r="Q364" s="201">
        <f t="shared" si="104"/>
        <v>0</v>
      </c>
      <c r="R364" s="196">
        <f t="shared" si="105"/>
        <v>0</v>
      </c>
      <c r="S364" s="202">
        <f t="shared" si="114"/>
        <v>0</v>
      </c>
      <c r="T364" s="197">
        <f t="shared" si="115"/>
        <v>0</v>
      </c>
      <c r="U364" s="3"/>
      <c r="V364" s="54"/>
      <c r="W364" s="54"/>
      <c r="X364" s="25"/>
      <c r="Y364" s="1"/>
      <c r="Z364" s="3"/>
      <c r="AA364" s="3"/>
      <c r="AB364" s="3"/>
      <c r="AC364" s="3"/>
      <c r="AD364" s="3"/>
      <c r="AE364" s="12"/>
      <c r="AF364" s="3"/>
      <c r="AG364" s="2"/>
      <c r="AH364" s="2"/>
      <c r="AI364" s="2"/>
      <c r="AJ364" s="2"/>
      <c r="AK364" s="2"/>
      <c r="AL364" s="51"/>
      <c r="AM364" s="51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</row>
    <row r="365" spans="1:121" ht="12.75" x14ac:dyDescent="0.2">
      <c r="A365" s="194">
        <f t="shared" si="106"/>
        <v>44308</v>
      </c>
      <c r="B365" s="18">
        <f t="shared" ca="1" si="107"/>
        <v>0</v>
      </c>
      <c r="C365" s="196">
        <f t="shared" si="108"/>
        <v>0</v>
      </c>
      <c r="D365" s="195">
        <f ca="1">IF(A365&lt;$B$1,VLOOKUP(A365,[1]DI!$A$4:$B$15000,2,FALSE),0)</f>
        <v>2.6499999999999999E-2</v>
      </c>
      <c r="E365" s="196">
        <f t="shared" ca="1" si="116"/>
        <v>1.00010379</v>
      </c>
      <c r="F365" s="196">
        <f ca="1">(TRUNC(PRODUCT($E$12:$E364),16))</f>
        <v>1.0206966738244201</v>
      </c>
      <c r="G365" s="196">
        <f t="shared" ca="1" si="117"/>
        <v>1.0202730313236601</v>
      </c>
      <c r="H365" s="196">
        <f t="shared" ca="1" si="118"/>
        <v>1.00041522</v>
      </c>
      <c r="I365" s="195">
        <f t="shared" si="109"/>
        <v>3.2500000000000001E-2</v>
      </c>
      <c r="J365" s="197">
        <f t="shared" si="110"/>
        <v>44301</v>
      </c>
      <c r="K365" s="198">
        <f t="shared" si="111"/>
        <v>4</v>
      </c>
      <c r="L365" s="199">
        <f t="shared" si="112"/>
        <v>4</v>
      </c>
      <c r="M365" s="200">
        <f t="shared" si="101"/>
        <v>1.0005077959999999</v>
      </c>
      <c r="N365" s="200">
        <f t="shared" ca="1" si="102"/>
        <v>1.0009232269999999</v>
      </c>
      <c r="O365" s="199">
        <f t="shared" si="113"/>
        <v>0</v>
      </c>
      <c r="P365" s="196">
        <f t="shared" ca="1" si="103"/>
        <v>0</v>
      </c>
      <c r="Q365" s="201">
        <f t="shared" si="104"/>
        <v>0</v>
      </c>
      <c r="R365" s="196">
        <f t="shared" si="105"/>
        <v>0</v>
      </c>
      <c r="S365" s="202">
        <f t="shared" si="114"/>
        <v>0</v>
      </c>
      <c r="T365" s="197">
        <f t="shared" si="115"/>
        <v>0</v>
      </c>
      <c r="U365" s="3"/>
      <c r="V365" s="54"/>
      <c r="W365" s="54"/>
      <c r="X365" s="25"/>
      <c r="Y365" s="1"/>
      <c r="Z365" s="3"/>
      <c r="AA365" s="3"/>
      <c r="AB365" s="3"/>
      <c r="AC365" s="3"/>
      <c r="AD365" s="3"/>
      <c r="AE365" s="12"/>
      <c r="AF365" s="3"/>
      <c r="AG365" s="2"/>
      <c r="AH365" s="2"/>
      <c r="AI365" s="2"/>
      <c r="AJ365" s="2"/>
      <c r="AK365" s="2"/>
      <c r="AL365" s="51"/>
      <c r="AM365" s="51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</row>
    <row r="366" spans="1:121" ht="12.75" x14ac:dyDescent="0.2">
      <c r="A366" s="194">
        <f t="shared" si="106"/>
        <v>44309</v>
      </c>
      <c r="B366" s="18">
        <f t="shared" ca="1" si="107"/>
        <v>0</v>
      </c>
      <c r="C366" s="196">
        <f t="shared" si="108"/>
        <v>0</v>
      </c>
      <c r="D366" s="195">
        <f ca="1">IF(A366&lt;$B$1,VLOOKUP(A366,[1]DI!$A$4:$B$15000,2,FALSE),0)</f>
        <v>2.6499999999999999E-2</v>
      </c>
      <c r="E366" s="196">
        <f t="shared" ca="1" si="116"/>
        <v>1.00010379</v>
      </c>
      <c r="F366" s="196">
        <f ca="1">(TRUNC(PRODUCT($E$12:$E365),16))</f>
        <v>1.0208026119322</v>
      </c>
      <c r="G366" s="196">
        <f t="shared" ca="1" si="117"/>
        <v>1.0202730313236601</v>
      </c>
      <c r="H366" s="196">
        <f t="shared" ca="1" si="118"/>
        <v>1.00051906</v>
      </c>
      <c r="I366" s="195">
        <f t="shared" si="109"/>
        <v>3.2500000000000001E-2</v>
      </c>
      <c r="J366" s="197">
        <f t="shared" si="110"/>
        <v>44301</v>
      </c>
      <c r="K366" s="198">
        <f t="shared" si="111"/>
        <v>5</v>
      </c>
      <c r="L366" s="199">
        <f t="shared" si="112"/>
        <v>5</v>
      </c>
      <c r="M366" s="200">
        <f t="shared" si="101"/>
        <v>1.000634786</v>
      </c>
      <c r="N366" s="200">
        <f t="shared" ca="1" si="102"/>
        <v>1.0011541749999999</v>
      </c>
      <c r="O366" s="199">
        <f t="shared" si="113"/>
        <v>0</v>
      </c>
      <c r="P366" s="196">
        <f t="shared" ca="1" si="103"/>
        <v>0</v>
      </c>
      <c r="Q366" s="201">
        <f t="shared" si="104"/>
        <v>0</v>
      </c>
      <c r="R366" s="196">
        <f t="shared" si="105"/>
        <v>0</v>
      </c>
      <c r="S366" s="202">
        <f t="shared" si="114"/>
        <v>0</v>
      </c>
      <c r="T366" s="197">
        <f t="shared" si="115"/>
        <v>0</v>
      </c>
      <c r="U366" s="3"/>
      <c r="V366" s="54"/>
      <c r="W366" s="54"/>
      <c r="X366" s="25"/>
      <c r="Y366" s="1"/>
      <c r="Z366" s="3"/>
      <c r="AA366" s="3"/>
      <c r="AB366" s="3"/>
      <c r="AC366" s="3"/>
      <c r="AD366" s="3"/>
      <c r="AE366" s="12"/>
      <c r="AF366" s="3"/>
      <c r="AG366" s="2"/>
      <c r="AH366" s="2"/>
      <c r="AI366" s="2"/>
      <c r="AJ366" s="2"/>
      <c r="AK366" s="2"/>
      <c r="AL366" s="51"/>
      <c r="AM366" s="51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</row>
    <row r="367" spans="1:121" ht="12.75" x14ac:dyDescent="0.2">
      <c r="A367" s="194">
        <f t="shared" si="106"/>
        <v>44310</v>
      </c>
      <c r="B367" s="18">
        <f t="shared" ca="1" si="107"/>
        <v>0</v>
      </c>
      <c r="C367" s="196">
        <f t="shared" si="108"/>
        <v>0</v>
      </c>
      <c r="D367" s="195">
        <f ca="1">IF(A367&lt;$B$1,VLOOKUP(A367,[1]DI!$A$4:$B$15000,2,FALSE),0)</f>
        <v>0</v>
      </c>
      <c r="E367" s="196">
        <f t="shared" ca="1" si="116"/>
        <v>1</v>
      </c>
      <c r="F367" s="196">
        <f ca="1">(TRUNC(PRODUCT($E$12:$E366),16))</f>
        <v>1.0209085610352899</v>
      </c>
      <c r="G367" s="196">
        <f t="shared" ca="1" si="117"/>
        <v>1.0202730313236601</v>
      </c>
      <c r="H367" s="196">
        <f t="shared" ca="1" si="118"/>
        <v>1.0006229</v>
      </c>
      <c r="I367" s="195">
        <f t="shared" si="109"/>
        <v>3.2500000000000001E-2</v>
      </c>
      <c r="J367" s="197">
        <f t="shared" si="110"/>
        <v>44301</v>
      </c>
      <c r="K367" s="198">
        <f t="shared" si="111"/>
        <v>5</v>
      </c>
      <c r="L367" s="199">
        <f t="shared" si="112"/>
        <v>6</v>
      </c>
      <c r="M367" s="200">
        <f t="shared" si="101"/>
        <v>1.000761791</v>
      </c>
      <c r="N367" s="200">
        <f t="shared" ca="1" si="102"/>
        <v>1.0013851659999999</v>
      </c>
      <c r="O367" s="199">
        <f t="shared" si="113"/>
        <v>0</v>
      </c>
      <c r="P367" s="196">
        <f t="shared" ca="1" si="103"/>
        <v>0</v>
      </c>
      <c r="Q367" s="201">
        <f t="shared" si="104"/>
        <v>0</v>
      </c>
      <c r="R367" s="196">
        <f t="shared" si="105"/>
        <v>0</v>
      </c>
      <c r="S367" s="202">
        <f t="shared" si="114"/>
        <v>0</v>
      </c>
      <c r="T367" s="197">
        <f t="shared" si="115"/>
        <v>0</v>
      </c>
      <c r="U367" s="3"/>
      <c r="V367" s="54"/>
      <c r="W367" s="55"/>
      <c r="X367" s="25"/>
      <c r="Y367" s="1"/>
      <c r="Z367" s="3"/>
      <c r="AA367" s="3"/>
      <c r="AB367" s="3"/>
      <c r="AC367" s="3"/>
      <c r="AD367" s="3"/>
      <c r="AE367" s="12"/>
      <c r="AF367" s="3"/>
      <c r="AG367" s="2"/>
      <c r="AH367" s="2"/>
      <c r="AI367" s="2"/>
      <c r="AJ367" s="2"/>
      <c r="AK367" s="2"/>
      <c r="AL367" s="51"/>
      <c r="AM367" s="51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</row>
    <row r="368" spans="1:121" ht="12.75" x14ac:dyDescent="0.2">
      <c r="A368" s="194">
        <f t="shared" si="106"/>
        <v>44311</v>
      </c>
      <c r="B368" s="18">
        <f t="shared" ca="1" si="107"/>
        <v>0</v>
      </c>
      <c r="C368" s="196">
        <f t="shared" si="108"/>
        <v>0</v>
      </c>
      <c r="D368" s="195">
        <f ca="1">IF(A368&lt;$B$1,VLOOKUP(A368,[1]DI!$A$4:$B$15000,2,FALSE),0)</f>
        <v>0</v>
      </c>
      <c r="E368" s="196">
        <f t="shared" ca="1" si="116"/>
        <v>1</v>
      </c>
      <c r="F368" s="196">
        <f ca="1">(TRUNC(PRODUCT($E$12:$E367),16))</f>
        <v>1.0209085610352899</v>
      </c>
      <c r="G368" s="196">
        <f t="shared" ca="1" si="117"/>
        <v>1.0202730313236601</v>
      </c>
      <c r="H368" s="196">
        <f t="shared" ca="1" si="118"/>
        <v>1.0006229</v>
      </c>
      <c r="I368" s="195">
        <f t="shared" si="109"/>
        <v>3.2500000000000001E-2</v>
      </c>
      <c r="J368" s="197">
        <f t="shared" si="110"/>
        <v>44301</v>
      </c>
      <c r="K368" s="198">
        <f t="shared" si="111"/>
        <v>5</v>
      </c>
      <c r="L368" s="199">
        <f t="shared" si="112"/>
        <v>6</v>
      </c>
      <c r="M368" s="200">
        <f t="shared" si="101"/>
        <v>1.000761791</v>
      </c>
      <c r="N368" s="200">
        <f t="shared" ca="1" si="102"/>
        <v>1.0013851659999999</v>
      </c>
      <c r="O368" s="199">
        <f t="shared" si="113"/>
        <v>0</v>
      </c>
      <c r="P368" s="196">
        <f t="shared" ca="1" si="103"/>
        <v>0</v>
      </c>
      <c r="Q368" s="201">
        <f t="shared" si="104"/>
        <v>0</v>
      </c>
      <c r="R368" s="196">
        <f t="shared" si="105"/>
        <v>0</v>
      </c>
      <c r="S368" s="202">
        <f t="shared" si="114"/>
        <v>0</v>
      </c>
      <c r="T368" s="197">
        <f t="shared" si="115"/>
        <v>0</v>
      </c>
      <c r="U368" s="3"/>
      <c r="V368" s="54"/>
      <c r="W368" s="54"/>
      <c r="X368" s="25"/>
      <c r="Y368" s="1"/>
      <c r="Z368" s="3"/>
      <c r="AA368" s="3"/>
      <c r="AB368" s="3"/>
      <c r="AC368" s="3"/>
      <c r="AD368" s="3"/>
      <c r="AE368" s="12"/>
      <c r="AF368" s="3"/>
      <c r="AG368" s="2"/>
      <c r="AH368" s="2"/>
      <c r="AI368" s="2"/>
      <c r="AJ368" s="2"/>
      <c r="AK368" s="2"/>
      <c r="AL368" s="51"/>
      <c r="AM368" s="51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</row>
    <row r="369" spans="1:121" ht="12.75" x14ac:dyDescent="0.2">
      <c r="A369" s="194">
        <f t="shared" si="106"/>
        <v>44312</v>
      </c>
      <c r="B369" s="18">
        <f t="shared" ca="1" si="107"/>
        <v>0</v>
      </c>
      <c r="C369" s="196">
        <f t="shared" si="108"/>
        <v>0</v>
      </c>
      <c r="D369" s="195">
        <f ca="1">IF(A369&lt;$B$1,VLOOKUP(A369,[1]DI!$A$4:$B$15000,2,FALSE),0)</f>
        <v>2.6499999999999999E-2</v>
      </c>
      <c r="E369" s="196">
        <f t="shared" ca="1" si="116"/>
        <v>1.00010379</v>
      </c>
      <c r="F369" s="196">
        <f ca="1">(TRUNC(PRODUCT($E$12:$E368),16))</f>
        <v>1.0209085610352899</v>
      </c>
      <c r="G369" s="196">
        <f t="shared" ca="1" si="117"/>
        <v>1.0202730313236601</v>
      </c>
      <c r="H369" s="196">
        <f t="shared" ca="1" si="118"/>
        <v>1.0006229</v>
      </c>
      <c r="I369" s="195">
        <f t="shared" si="109"/>
        <v>3.2500000000000001E-2</v>
      </c>
      <c r="J369" s="197">
        <f t="shared" si="110"/>
        <v>44301</v>
      </c>
      <c r="K369" s="198">
        <f t="shared" si="111"/>
        <v>6</v>
      </c>
      <c r="L369" s="199">
        <f t="shared" si="112"/>
        <v>6</v>
      </c>
      <c r="M369" s="200">
        <f t="shared" si="101"/>
        <v>1.000761791</v>
      </c>
      <c r="N369" s="200">
        <f t="shared" ca="1" si="102"/>
        <v>1.0013851659999999</v>
      </c>
      <c r="O369" s="199">
        <f t="shared" si="113"/>
        <v>0</v>
      </c>
      <c r="P369" s="196">
        <f t="shared" ca="1" si="103"/>
        <v>0</v>
      </c>
      <c r="Q369" s="201">
        <f t="shared" si="104"/>
        <v>0</v>
      </c>
      <c r="R369" s="196">
        <f t="shared" si="105"/>
        <v>0</v>
      </c>
      <c r="S369" s="202">
        <f t="shared" si="114"/>
        <v>0</v>
      </c>
      <c r="T369" s="197">
        <f t="shared" si="115"/>
        <v>0</v>
      </c>
      <c r="U369" s="3"/>
      <c r="V369" s="54"/>
      <c r="W369" s="54"/>
      <c r="X369" s="25"/>
      <c r="Y369" s="1"/>
      <c r="Z369" s="3"/>
      <c r="AA369" s="3"/>
      <c r="AB369" s="3"/>
      <c r="AC369" s="3"/>
      <c r="AD369" s="3"/>
      <c r="AE369" s="12"/>
      <c r="AF369" s="3"/>
      <c r="AG369" s="2"/>
      <c r="AH369" s="2"/>
      <c r="AI369" s="2"/>
      <c r="AJ369" s="2"/>
      <c r="AK369" s="2"/>
      <c r="AL369" s="51"/>
      <c r="AM369" s="51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</row>
    <row r="370" spans="1:121" ht="12.75" x14ac:dyDescent="0.2">
      <c r="A370" s="194">
        <f t="shared" si="106"/>
        <v>44313</v>
      </c>
      <c r="B370" s="18">
        <f t="shared" ca="1" si="107"/>
        <v>0</v>
      </c>
      <c r="C370" s="196">
        <f t="shared" si="108"/>
        <v>0</v>
      </c>
      <c r="D370" s="195">
        <f ca="1">IF(A370&lt;$B$1,VLOOKUP(A370,[1]DI!$A$4:$B$15000,2,FALSE),0)</f>
        <v>2.6499999999999999E-2</v>
      </c>
      <c r="E370" s="196">
        <f t="shared" ca="1" si="116"/>
        <v>1.00010379</v>
      </c>
      <c r="F370" s="196">
        <f ca="1">(TRUNC(PRODUCT($E$12:$E369),16))</f>
        <v>1.02101452113484</v>
      </c>
      <c r="G370" s="196">
        <f t="shared" ca="1" si="117"/>
        <v>1.0202730313236601</v>
      </c>
      <c r="H370" s="196">
        <f t="shared" ca="1" si="118"/>
        <v>1.00072676</v>
      </c>
      <c r="I370" s="195">
        <f t="shared" si="109"/>
        <v>3.2500000000000001E-2</v>
      </c>
      <c r="J370" s="197">
        <f t="shared" si="110"/>
        <v>44301</v>
      </c>
      <c r="K370" s="198">
        <f t="shared" si="111"/>
        <v>7</v>
      </c>
      <c r="L370" s="199">
        <f t="shared" si="112"/>
        <v>7</v>
      </c>
      <c r="M370" s="200">
        <f t="shared" si="101"/>
        <v>1.000888813</v>
      </c>
      <c r="N370" s="200">
        <f t="shared" ca="1" si="102"/>
        <v>1.001616219</v>
      </c>
      <c r="O370" s="199">
        <f t="shared" si="113"/>
        <v>0</v>
      </c>
      <c r="P370" s="196">
        <f t="shared" ca="1" si="103"/>
        <v>0</v>
      </c>
      <c r="Q370" s="201">
        <f t="shared" si="104"/>
        <v>0</v>
      </c>
      <c r="R370" s="196">
        <f t="shared" si="105"/>
        <v>0</v>
      </c>
      <c r="S370" s="202">
        <f t="shared" si="114"/>
        <v>0</v>
      </c>
      <c r="T370" s="197">
        <f t="shared" si="115"/>
        <v>0</v>
      </c>
      <c r="U370" s="3"/>
      <c r="V370" s="54"/>
      <c r="W370" s="54"/>
      <c r="X370" s="25"/>
      <c r="Y370" s="1"/>
      <c r="Z370" s="3"/>
      <c r="AA370" s="3"/>
      <c r="AB370" s="3"/>
      <c r="AC370" s="3"/>
      <c r="AD370" s="3"/>
      <c r="AE370" s="12"/>
      <c r="AF370" s="3"/>
      <c r="AG370" s="2"/>
      <c r="AH370" s="2"/>
      <c r="AI370" s="2"/>
      <c r="AJ370" s="2"/>
      <c r="AK370" s="2"/>
      <c r="AL370" s="51"/>
      <c r="AM370" s="51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</row>
    <row r="371" spans="1:121" ht="12.75" x14ac:dyDescent="0.2">
      <c r="A371" s="194">
        <f t="shared" si="106"/>
        <v>44314</v>
      </c>
      <c r="B371" s="18">
        <f t="shared" ca="1" si="107"/>
        <v>0</v>
      </c>
      <c r="C371" s="196">
        <f t="shared" si="108"/>
        <v>0</v>
      </c>
      <c r="D371" s="195">
        <f ca="1">IF(A371&lt;$B$1,VLOOKUP(A371,[1]DI!$A$4:$B$15000,2,FALSE),0)</f>
        <v>2.6499999999999999E-2</v>
      </c>
      <c r="E371" s="196">
        <f t="shared" ca="1" si="116"/>
        <v>1.00010379</v>
      </c>
      <c r="F371" s="196">
        <f ca="1">(TRUNC(PRODUCT($E$12:$E370),16))</f>
        <v>1.0211204922319901</v>
      </c>
      <c r="G371" s="196">
        <f t="shared" ca="1" si="117"/>
        <v>1.0202730313236601</v>
      </c>
      <c r="H371" s="196">
        <f t="shared" ca="1" si="118"/>
        <v>1.0008306199999999</v>
      </c>
      <c r="I371" s="195">
        <f t="shared" si="109"/>
        <v>3.2500000000000001E-2</v>
      </c>
      <c r="J371" s="197">
        <f t="shared" si="110"/>
        <v>44301</v>
      </c>
      <c r="K371" s="198">
        <f t="shared" si="111"/>
        <v>8</v>
      </c>
      <c r="L371" s="199">
        <f t="shared" si="112"/>
        <v>8</v>
      </c>
      <c r="M371" s="200">
        <f t="shared" si="101"/>
        <v>1.0010158499999999</v>
      </c>
      <c r="N371" s="200">
        <f t="shared" ca="1" si="102"/>
        <v>1.0018473139999999</v>
      </c>
      <c r="O371" s="199">
        <f t="shared" si="113"/>
        <v>0</v>
      </c>
      <c r="P371" s="196">
        <f t="shared" ca="1" si="103"/>
        <v>0</v>
      </c>
      <c r="Q371" s="201">
        <f t="shared" si="104"/>
        <v>0</v>
      </c>
      <c r="R371" s="196">
        <f t="shared" si="105"/>
        <v>0</v>
      </c>
      <c r="S371" s="202">
        <f t="shared" si="114"/>
        <v>0</v>
      </c>
      <c r="T371" s="197">
        <f t="shared" si="115"/>
        <v>0</v>
      </c>
      <c r="U371" s="3"/>
      <c r="V371" s="54"/>
      <c r="W371" s="54"/>
      <c r="X371" s="25"/>
      <c r="Y371" s="1"/>
      <c r="Z371" s="3"/>
      <c r="AA371" s="3"/>
      <c r="AB371" s="3"/>
      <c r="AC371" s="3"/>
      <c r="AD371" s="3"/>
      <c r="AE371" s="12"/>
      <c r="AF371" s="3"/>
      <c r="AG371" s="2"/>
      <c r="AH371" s="2"/>
      <c r="AI371" s="2"/>
      <c r="AJ371" s="2"/>
      <c r="AK371" s="2"/>
      <c r="AL371" s="51"/>
      <c r="AM371" s="51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</row>
    <row r="372" spans="1:121" ht="12.75" x14ac:dyDescent="0.2">
      <c r="A372" s="194">
        <f t="shared" si="106"/>
        <v>44315</v>
      </c>
      <c r="B372" s="18">
        <f t="shared" ca="1" si="107"/>
        <v>0</v>
      </c>
      <c r="C372" s="196">
        <f t="shared" si="108"/>
        <v>0</v>
      </c>
      <c r="D372" s="195">
        <f ca="1">IF(A372&lt;$B$1,VLOOKUP(A372,[1]DI!$A$4:$B$15000,2,FALSE),0)</f>
        <v>2.6499999999999999E-2</v>
      </c>
      <c r="E372" s="196">
        <f t="shared" ca="1" si="116"/>
        <v>1.00010379</v>
      </c>
      <c r="F372" s="196">
        <f ca="1">(TRUNC(PRODUCT($E$12:$E371),16))</f>
        <v>1.0212264743278801</v>
      </c>
      <c r="G372" s="196">
        <f t="shared" ca="1" si="117"/>
        <v>1.0202730313236601</v>
      </c>
      <c r="H372" s="196">
        <f t="shared" ca="1" si="118"/>
        <v>1.0009345000000001</v>
      </c>
      <c r="I372" s="195">
        <f t="shared" si="109"/>
        <v>3.2500000000000001E-2</v>
      </c>
      <c r="J372" s="197">
        <f t="shared" si="110"/>
        <v>44301</v>
      </c>
      <c r="K372" s="198">
        <f t="shared" si="111"/>
        <v>9</v>
      </c>
      <c r="L372" s="199">
        <f t="shared" si="112"/>
        <v>9</v>
      </c>
      <c r="M372" s="200">
        <f t="shared" si="101"/>
        <v>1.0011429039999999</v>
      </c>
      <c r="N372" s="200">
        <f t="shared" ca="1" si="102"/>
        <v>1.002078472</v>
      </c>
      <c r="O372" s="199">
        <f t="shared" si="113"/>
        <v>0</v>
      </c>
      <c r="P372" s="196">
        <f t="shared" ca="1" si="103"/>
        <v>0</v>
      </c>
      <c r="Q372" s="201">
        <f t="shared" si="104"/>
        <v>0</v>
      </c>
      <c r="R372" s="196">
        <f t="shared" si="105"/>
        <v>0</v>
      </c>
      <c r="S372" s="202">
        <f t="shared" si="114"/>
        <v>0</v>
      </c>
      <c r="T372" s="197">
        <f t="shared" si="115"/>
        <v>0</v>
      </c>
      <c r="U372" s="3"/>
      <c r="V372" s="54"/>
      <c r="W372" s="54"/>
      <c r="X372" s="25"/>
      <c r="Y372" s="1"/>
      <c r="Z372" s="3"/>
      <c r="AA372" s="3"/>
      <c r="AB372" s="3"/>
      <c r="AC372" s="3"/>
      <c r="AD372" s="3"/>
      <c r="AE372" s="12"/>
      <c r="AF372" s="3"/>
      <c r="AG372" s="2"/>
      <c r="AH372" s="2"/>
      <c r="AI372" s="2"/>
      <c r="AJ372" s="2"/>
      <c r="AK372" s="2"/>
      <c r="AL372" s="51"/>
      <c r="AM372" s="51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</row>
    <row r="373" spans="1:121" ht="12.75" x14ac:dyDescent="0.2">
      <c r="A373" s="194">
        <f t="shared" si="106"/>
        <v>44316</v>
      </c>
      <c r="B373" s="18">
        <f t="shared" ca="1" si="107"/>
        <v>0</v>
      </c>
      <c r="C373" s="196">
        <f t="shared" si="108"/>
        <v>0</v>
      </c>
      <c r="D373" s="195">
        <f ca="1">IF(A373&lt;$B$1,VLOOKUP(A373,[1]DI!$A$4:$B$15000,2,FALSE),0)</f>
        <v>2.6499999999999999E-2</v>
      </c>
      <c r="E373" s="196">
        <f t="shared" ca="1" si="116"/>
        <v>1.00010379</v>
      </c>
      <c r="F373" s="196">
        <f ca="1">(TRUNC(PRODUCT($E$12:$E372),16))</f>
        <v>1.0213324674236499</v>
      </c>
      <c r="G373" s="196">
        <f t="shared" ca="1" si="117"/>
        <v>1.0202730313236601</v>
      </c>
      <c r="H373" s="196">
        <f t="shared" ca="1" si="118"/>
        <v>1.00103838</v>
      </c>
      <c r="I373" s="195">
        <f t="shared" si="109"/>
        <v>3.2500000000000001E-2</v>
      </c>
      <c r="J373" s="197">
        <f t="shared" si="110"/>
        <v>44301</v>
      </c>
      <c r="K373" s="198">
        <f t="shared" si="111"/>
        <v>10</v>
      </c>
      <c r="L373" s="199">
        <f t="shared" si="112"/>
        <v>10</v>
      </c>
      <c r="M373" s="200">
        <f t="shared" si="101"/>
        <v>1.001269974</v>
      </c>
      <c r="N373" s="200">
        <f t="shared" ca="1" si="102"/>
        <v>1.0023096730000001</v>
      </c>
      <c r="O373" s="199">
        <f t="shared" si="113"/>
        <v>0</v>
      </c>
      <c r="P373" s="196">
        <f t="shared" ca="1" si="103"/>
        <v>0</v>
      </c>
      <c r="Q373" s="201">
        <f t="shared" si="104"/>
        <v>0</v>
      </c>
      <c r="R373" s="196">
        <f t="shared" si="105"/>
        <v>0</v>
      </c>
      <c r="S373" s="202">
        <f t="shared" si="114"/>
        <v>0</v>
      </c>
      <c r="T373" s="197">
        <f t="shared" si="115"/>
        <v>0</v>
      </c>
      <c r="U373" s="3"/>
      <c r="V373" s="54"/>
      <c r="W373" s="54"/>
      <c r="X373" s="25"/>
      <c r="Y373" s="1"/>
      <c r="Z373" s="3"/>
      <c r="AA373" s="3"/>
      <c r="AB373" s="3"/>
      <c r="AC373" s="3"/>
      <c r="AD373" s="3"/>
      <c r="AE373" s="12"/>
      <c r="AF373" s="3"/>
      <c r="AG373" s="2"/>
      <c r="AH373" s="2"/>
      <c r="AI373" s="2"/>
      <c r="AJ373" s="2"/>
      <c r="AK373" s="2"/>
      <c r="AL373" s="51"/>
      <c r="AM373" s="51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</row>
    <row r="374" spans="1:121" ht="12.75" x14ac:dyDescent="0.2">
      <c r="A374" s="194">
        <f t="shared" si="106"/>
        <v>44317</v>
      </c>
      <c r="B374" s="18">
        <f t="shared" ca="1" si="107"/>
        <v>0</v>
      </c>
      <c r="C374" s="196">
        <f t="shared" si="108"/>
        <v>0</v>
      </c>
      <c r="D374" s="195">
        <f ca="1">IF(A374&lt;$B$1,VLOOKUP(A374,[1]DI!$A$4:$B$15000,2,FALSE),0)</f>
        <v>0</v>
      </c>
      <c r="E374" s="196">
        <f t="shared" ca="1" si="116"/>
        <v>1</v>
      </c>
      <c r="F374" s="196">
        <f ca="1">(TRUNC(PRODUCT($E$12:$E373),16))</f>
        <v>1.0214384715204401</v>
      </c>
      <c r="G374" s="196">
        <f t="shared" ca="1" si="117"/>
        <v>1.0202730313236601</v>
      </c>
      <c r="H374" s="196">
        <f t="shared" ca="1" si="118"/>
        <v>1.0011422800000001</v>
      </c>
      <c r="I374" s="195">
        <f t="shared" si="109"/>
        <v>3.2500000000000001E-2</v>
      </c>
      <c r="J374" s="197">
        <f t="shared" si="110"/>
        <v>44301</v>
      </c>
      <c r="K374" s="198">
        <f t="shared" si="111"/>
        <v>10</v>
      </c>
      <c r="L374" s="199">
        <f t="shared" si="112"/>
        <v>11</v>
      </c>
      <c r="M374" s="200">
        <f t="shared" si="101"/>
        <v>1.00139706</v>
      </c>
      <c r="N374" s="200">
        <f t="shared" ca="1" si="102"/>
        <v>1.0025409359999999</v>
      </c>
      <c r="O374" s="199">
        <f t="shared" si="113"/>
        <v>0</v>
      </c>
      <c r="P374" s="196">
        <f t="shared" ca="1" si="103"/>
        <v>0</v>
      </c>
      <c r="Q374" s="201">
        <f t="shared" si="104"/>
        <v>0</v>
      </c>
      <c r="R374" s="196">
        <f t="shared" si="105"/>
        <v>0</v>
      </c>
      <c r="S374" s="202">
        <f t="shared" si="114"/>
        <v>0</v>
      </c>
      <c r="T374" s="197">
        <f t="shared" si="115"/>
        <v>0</v>
      </c>
      <c r="U374" s="3"/>
      <c r="V374" s="54"/>
      <c r="W374" s="54"/>
      <c r="X374" s="25"/>
      <c r="Y374" s="1"/>
      <c r="Z374" s="3"/>
      <c r="AA374" s="3"/>
      <c r="AB374" s="3"/>
      <c r="AC374" s="3"/>
      <c r="AD374" s="3"/>
      <c r="AE374" s="12"/>
      <c r="AF374" s="3"/>
      <c r="AG374" s="2"/>
      <c r="AH374" s="2"/>
      <c r="AI374" s="2"/>
      <c r="AJ374" s="2"/>
      <c r="AK374" s="2"/>
      <c r="AL374" s="51"/>
      <c r="AM374" s="51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</row>
    <row r="375" spans="1:121" ht="12.75" x14ac:dyDescent="0.2">
      <c r="A375" s="194">
        <f t="shared" si="106"/>
        <v>44318</v>
      </c>
      <c r="B375" s="18">
        <f t="shared" ca="1" si="107"/>
        <v>0</v>
      </c>
      <c r="C375" s="196">
        <f t="shared" si="108"/>
        <v>0</v>
      </c>
      <c r="D375" s="195">
        <f ca="1">IF(A375&lt;$B$1,VLOOKUP(A375,[1]DI!$A$4:$B$15000,2,FALSE),0)</f>
        <v>0</v>
      </c>
      <c r="E375" s="196">
        <f t="shared" ca="1" si="116"/>
        <v>1</v>
      </c>
      <c r="F375" s="196">
        <f ca="1">(TRUNC(PRODUCT($E$12:$E374),16))</f>
        <v>1.0214384715204401</v>
      </c>
      <c r="G375" s="196">
        <f t="shared" ca="1" si="117"/>
        <v>1.0202730313236601</v>
      </c>
      <c r="H375" s="196">
        <f t="shared" ca="1" si="118"/>
        <v>1.0011422800000001</v>
      </c>
      <c r="I375" s="195">
        <f t="shared" si="109"/>
        <v>3.2500000000000001E-2</v>
      </c>
      <c r="J375" s="197">
        <f t="shared" si="110"/>
        <v>44301</v>
      </c>
      <c r="K375" s="198">
        <f t="shared" si="111"/>
        <v>10</v>
      </c>
      <c r="L375" s="199">
        <f t="shared" si="112"/>
        <v>11</v>
      </c>
      <c r="M375" s="200">
        <f t="shared" si="101"/>
        <v>1.00139706</v>
      </c>
      <c r="N375" s="200">
        <f t="shared" ca="1" si="102"/>
        <v>1.0025409359999999</v>
      </c>
      <c r="O375" s="199">
        <f t="shared" si="113"/>
        <v>0</v>
      </c>
      <c r="P375" s="196">
        <f t="shared" ca="1" si="103"/>
        <v>0</v>
      </c>
      <c r="Q375" s="201">
        <f t="shared" si="104"/>
        <v>0</v>
      </c>
      <c r="R375" s="196">
        <f t="shared" si="105"/>
        <v>0</v>
      </c>
      <c r="S375" s="202">
        <f t="shared" si="114"/>
        <v>0</v>
      </c>
      <c r="T375" s="197">
        <f t="shared" si="115"/>
        <v>0</v>
      </c>
      <c r="U375" s="3"/>
      <c r="V375" s="54"/>
      <c r="W375" s="54"/>
      <c r="X375" s="25"/>
      <c r="Y375" s="1"/>
      <c r="Z375" s="3"/>
      <c r="AA375" s="3"/>
      <c r="AB375" s="3"/>
      <c r="AC375" s="3"/>
      <c r="AD375" s="3"/>
      <c r="AE375" s="12"/>
      <c r="AF375" s="3"/>
      <c r="AG375" s="2"/>
      <c r="AH375" s="2"/>
      <c r="AI375" s="2"/>
      <c r="AJ375" s="2"/>
      <c r="AK375" s="2"/>
      <c r="AL375" s="51"/>
      <c r="AM375" s="51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</row>
    <row r="376" spans="1:121" ht="12.75" x14ac:dyDescent="0.2">
      <c r="A376" s="194">
        <f t="shared" si="106"/>
        <v>44319</v>
      </c>
      <c r="B376" s="18">
        <f t="shared" ca="1" si="107"/>
        <v>0</v>
      </c>
      <c r="C376" s="196">
        <f t="shared" si="108"/>
        <v>0</v>
      </c>
      <c r="D376" s="195">
        <f ca="1">IF(A376&lt;$B$1,VLOOKUP(A376,[1]DI!$A$4:$B$15000,2,FALSE),0)</f>
        <v>2.6499999999999999E-2</v>
      </c>
      <c r="E376" s="196">
        <f t="shared" ca="1" si="116"/>
        <v>1.00010379</v>
      </c>
      <c r="F376" s="196">
        <f ca="1">(TRUNC(PRODUCT($E$12:$E375),16))</f>
        <v>1.0214384715204401</v>
      </c>
      <c r="G376" s="196">
        <f t="shared" ca="1" si="117"/>
        <v>1.0202730313236601</v>
      </c>
      <c r="H376" s="196">
        <f t="shared" ca="1" si="118"/>
        <v>1.0011422800000001</v>
      </c>
      <c r="I376" s="195">
        <f t="shared" si="109"/>
        <v>3.2500000000000001E-2</v>
      </c>
      <c r="J376" s="197">
        <f t="shared" si="110"/>
        <v>44301</v>
      </c>
      <c r="K376" s="198">
        <f t="shared" si="111"/>
        <v>11</v>
      </c>
      <c r="L376" s="199">
        <f t="shared" si="112"/>
        <v>11</v>
      </c>
      <c r="M376" s="200">
        <f t="shared" si="101"/>
        <v>1.00139706</v>
      </c>
      <c r="N376" s="200">
        <f t="shared" ca="1" si="102"/>
        <v>1.0025409359999999</v>
      </c>
      <c r="O376" s="199">
        <f t="shared" si="113"/>
        <v>0</v>
      </c>
      <c r="P376" s="196">
        <f t="shared" ca="1" si="103"/>
        <v>0</v>
      </c>
      <c r="Q376" s="201">
        <f t="shared" si="104"/>
        <v>0</v>
      </c>
      <c r="R376" s="196">
        <f t="shared" si="105"/>
        <v>0</v>
      </c>
      <c r="S376" s="202">
        <f t="shared" si="114"/>
        <v>0</v>
      </c>
      <c r="T376" s="197">
        <f t="shared" si="115"/>
        <v>0</v>
      </c>
      <c r="U376" s="3"/>
      <c r="V376" s="54"/>
      <c r="W376" s="54"/>
      <c r="X376" s="25"/>
      <c r="Y376" s="1"/>
      <c r="Z376" s="3"/>
      <c r="AA376" s="3"/>
      <c r="AB376" s="3"/>
      <c r="AC376" s="3"/>
      <c r="AD376" s="3"/>
      <c r="AE376" s="12"/>
      <c r="AF376" s="3"/>
      <c r="AG376" s="2"/>
      <c r="AH376" s="2"/>
      <c r="AI376" s="2"/>
      <c r="AJ376" s="2"/>
      <c r="AK376" s="2"/>
      <c r="AL376" s="51"/>
      <c r="AM376" s="51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</row>
    <row r="377" spans="1:121" ht="12.75" x14ac:dyDescent="0.2">
      <c r="A377" s="194">
        <f t="shared" si="106"/>
        <v>44320</v>
      </c>
      <c r="B377" s="18">
        <f t="shared" ca="1" si="107"/>
        <v>0</v>
      </c>
      <c r="C377" s="196">
        <f t="shared" si="108"/>
        <v>0</v>
      </c>
      <c r="D377" s="195">
        <f ca="1">IF(A377&lt;$B$1,VLOOKUP(A377,[1]DI!$A$4:$B$15000,2,FALSE),0)</f>
        <v>2.6499999999999999E-2</v>
      </c>
      <c r="E377" s="196">
        <f t="shared" ca="1" si="116"/>
        <v>1.00010379</v>
      </c>
      <c r="F377" s="196">
        <f ca="1">(TRUNC(PRODUCT($E$12:$E376),16))</f>
        <v>1.0215444866193999</v>
      </c>
      <c r="G377" s="196">
        <f t="shared" ca="1" si="117"/>
        <v>1.0202730313236601</v>
      </c>
      <c r="H377" s="196">
        <f t="shared" ca="1" si="118"/>
        <v>1.00124619</v>
      </c>
      <c r="I377" s="195">
        <f t="shared" si="109"/>
        <v>3.2500000000000001E-2</v>
      </c>
      <c r="J377" s="197">
        <f t="shared" si="110"/>
        <v>44301</v>
      </c>
      <c r="K377" s="198">
        <f t="shared" si="111"/>
        <v>12</v>
      </c>
      <c r="L377" s="199">
        <f t="shared" si="112"/>
        <v>12</v>
      </c>
      <c r="M377" s="200">
        <f t="shared" si="101"/>
        <v>1.001524163</v>
      </c>
      <c r="N377" s="200">
        <f t="shared" ca="1" si="102"/>
        <v>1.002772252</v>
      </c>
      <c r="O377" s="199">
        <f t="shared" si="113"/>
        <v>0</v>
      </c>
      <c r="P377" s="196">
        <f t="shared" ca="1" si="103"/>
        <v>0</v>
      </c>
      <c r="Q377" s="201">
        <f t="shared" si="104"/>
        <v>0</v>
      </c>
      <c r="R377" s="196">
        <f t="shared" si="105"/>
        <v>0</v>
      </c>
      <c r="S377" s="202">
        <f t="shared" si="114"/>
        <v>0</v>
      </c>
      <c r="T377" s="197">
        <f t="shared" si="115"/>
        <v>0</v>
      </c>
      <c r="U377" s="38"/>
      <c r="V377" s="54"/>
      <c r="W377" s="55"/>
      <c r="X377" s="25"/>
      <c r="Y377" s="1"/>
      <c r="Z377" s="3"/>
      <c r="AA377" s="3"/>
      <c r="AB377" s="3"/>
      <c r="AC377" s="3"/>
      <c r="AD377" s="38"/>
      <c r="AE377" s="39"/>
      <c r="AF377" s="38"/>
      <c r="AG377" s="40"/>
      <c r="AH377" s="40"/>
      <c r="AI377" s="40"/>
      <c r="AJ377" s="40"/>
      <c r="AK377" s="2"/>
      <c r="AL377" s="51"/>
      <c r="AM377" s="51"/>
      <c r="AN377" s="2"/>
      <c r="AO377" s="2"/>
      <c r="AP377" s="2"/>
      <c r="AQ377" s="2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</row>
    <row r="378" spans="1:121" ht="12.75" x14ac:dyDescent="0.2">
      <c r="A378" s="194"/>
      <c r="B378" s="18"/>
      <c r="C378" s="196"/>
      <c r="D378" s="195"/>
      <c r="E378" s="196"/>
      <c r="F378" s="196"/>
      <c r="G378" s="196"/>
      <c r="H378" s="196"/>
      <c r="I378" s="195"/>
      <c r="J378" s="197"/>
      <c r="K378" s="198"/>
      <c r="L378" s="199"/>
      <c r="M378" s="200"/>
      <c r="N378" s="200"/>
      <c r="O378" s="199"/>
      <c r="P378" s="196"/>
      <c r="Q378" s="201"/>
      <c r="R378" s="196"/>
      <c r="S378" s="202"/>
      <c r="T378" s="197"/>
      <c r="U378" s="38"/>
      <c r="V378" s="54"/>
      <c r="W378" s="54"/>
      <c r="X378" s="25"/>
      <c r="Y378" s="1"/>
      <c r="Z378" s="3"/>
      <c r="AA378" s="3"/>
      <c r="AB378" s="3"/>
      <c r="AC378" s="3"/>
      <c r="AD378" s="38"/>
      <c r="AE378" s="39"/>
      <c r="AF378" s="38"/>
      <c r="AG378" s="40"/>
      <c r="AH378" s="40"/>
      <c r="AI378" s="40"/>
      <c r="AJ378" s="40"/>
      <c r="AK378" s="2"/>
      <c r="AL378" s="51"/>
      <c r="AM378" s="51"/>
      <c r="AN378" s="2"/>
      <c r="AO378" s="2"/>
      <c r="AP378" s="2"/>
      <c r="AQ378" s="2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</row>
    <row r="379" spans="1:121" ht="12.75" x14ac:dyDescent="0.2">
      <c r="A379" s="194"/>
      <c r="B379" s="18"/>
      <c r="C379" s="196"/>
      <c r="D379" s="195"/>
      <c r="E379" s="196"/>
      <c r="F379" s="196"/>
      <c r="G379" s="196"/>
      <c r="H379" s="196"/>
      <c r="I379" s="195"/>
      <c r="J379" s="197"/>
      <c r="K379" s="198"/>
      <c r="L379" s="199"/>
      <c r="M379" s="200"/>
      <c r="N379" s="200"/>
      <c r="O379" s="199"/>
      <c r="P379" s="196"/>
      <c r="Q379" s="201"/>
      <c r="R379" s="196"/>
      <c r="S379" s="202"/>
      <c r="T379" s="197"/>
      <c r="U379" s="3"/>
      <c r="V379" s="54"/>
      <c r="W379" s="54"/>
      <c r="X379" s="25"/>
      <c r="Y379" s="1"/>
      <c r="Z379" s="3"/>
      <c r="AA379" s="3"/>
      <c r="AB379" s="3"/>
      <c r="AC379" s="3"/>
      <c r="AD379" s="3"/>
      <c r="AE379" s="12"/>
      <c r="AF379" s="3"/>
      <c r="AG379" s="2"/>
      <c r="AH379" s="2"/>
      <c r="AI379" s="2"/>
      <c r="AJ379" s="2"/>
      <c r="AK379" s="2"/>
      <c r="AL379" s="51"/>
      <c r="AM379" s="51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</row>
    <row r="380" spans="1:121" ht="12.75" x14ac:dyDescent="0.2">
      <c r="A380" s="194"/>
      <c r="B380" s="18"/>
      <c r="C380" s="196"/>
      <c r="D380" s="15"/>
      <c r="E380" s="16"/>
      <c r="F380" s="16"/>
      <c r="G380" s="16"/>
      <c r="H380" s="16"/>
      <c r="I380" s="15"/>
      <c r="J380" s="51"/>
      <c r="K380" s="2"/>
      <c r="L380" s="20"/>
      <c r="M380" s="14"/>
      <c r="N380" s="14"/>
      <c r="O380" s="20"/>
      <c r="P380" s="16"/>
      <c r="Q380" s="31"/>
      <c r="R380" s="16"/>
      <c r="S380" s="4"/>
      <c r="T380" s="51"/>
      <c r="U380" s="3"/>
      <c r="V380" s="54"/>
      <c r="W380" s="54"/>
      <c r="X380" s="25"/>
      <c r="Y380" s="1"/>
      <c r="Z380" s="3"/>
      <c r="AA380" s="3"/>
      <c r="AB380" s="3"/>
      <c r="AC380" s="3"/>
      <c r="AD380" s="3"/>
      <c r="AE380" s="12"/>
      <c r="AF380" s="3"/>
      <c r="AG380" s="2"/>
      <c r="AH380" s="2"/>
      <c r="AI380" s="2"/>
      <c r="AJ380" s="2"/>
      <c r="AK380" s="2"/>
      <c r="AL380" s="51"/>
      <c r="AM380" s="51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</row>
    <row r="381" spans="1:121" x14ac:dyDescent="0.15">
      <c r="A381" s="64"/>
      <c r="B381" s="18"/>
      <c r="C381" s="8"/>
      <c r="D381" s="15"/>
      <c r="E381" s="16"/>
      <c r="F381" s="16"/>
      <c r="G381" s="16"/>
      <c r="H381" s="16"/>
      <c r="I381" s="15"/>
      <c r="J381" s="51"/>
      <c r="K381" s="2"/>
      <c r="L381" s="20"/>
      <c r="M381" s="14"/>
      <c r="N381" s="14"/>
      <c r="O381" s="20"/>
      <c r="P381" s="16"/>
      <c r="Q381" s="31"/>
      <c r="R381" s="16"/>
      <c r="S381" s="4"/>
      <c r="T381" s="51"/>
      <c r="U381" s="3"/>
      <c r="V381" s="54"/>
      <c r="W381" s="54"/>
      <c r="X381" s="25"/>
      <c r="Y381" s="1"/>
      <c r="Z381" s="3"/>
      <c r="AA381" s="3"/>
      <c r="AB381" s="3"/>
      <c r="AC381" s="3"/>
      <c r="AD381" s="3"/>
      <c r="AE381" s="12"/>
      <c r="AF381" s="3"/>
      <c r="AG381" s="2"/>
      <c r="AH381" s="2"/>
      <c r="AI381" s="2"/>
      <c r="AJ381" s="2"/>
      <c r="AK381" s="2"/>
      <c r="AL381" s="51"/>
      <c r="AM381" s="51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</row>
    <row r="382" spans="1:121" x14ac:dyDescent="0.15">
      <c r="A382" s="64"/>
      <c r="B382" s="18"/>
      <c r="C382" s="8"/>
      <c r="D382" s="15"/>
      <c r="E382" s="16"/>
      <c r="F382" s="16"/>
      <c r="G382" s="16"/>
      <c r="H382" s="16"/>
      <c r="I382" s="15"/>
      <c r="J382" s="51"/>
      <c r="K382" s="2"/>
      <c r="L382" s="20"/>
      <c r="M382" s="14"/>
      <c r="N382" s="14"/>
      <c r="O382" s="20"/>
      <c r="P382" s="16"/>
      <c r="Q382" s="31"/>
      <c r="R382" s="16"/>
      <c r="S382" s="4"/>
      <c r="T382" s="51"/>
      <c r="U382" s="3"/>
      <c r="V382" s="54"/>
      <c r="W382" s="54"/>
      <c r="X382" s="25"/>
      <c r="Y382" s="1"/>
      <c r="Z382" s="3"/>
      <c r="AA382" s="3"/>
      <c r="AB382" s="3"/>
      <c r="AC382" s="3"/>
      <c r="AD382" s="3"/>
      <c r="AE382" s="12"/>
      <c r="AF382" s="3"/>
      <c r="AG382" s="2"/>
      <c r="AH382" s="2"/>
      <c r="AI382" s="2"/>
      <c r="AJ382" s="2"/>
      <c r="AK382" s="2"/>
      <c r="AL382" s="51"/>
      <c r="AM382" s="51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</row>
    <row r="383" spans="1:121" x14ac:dyDescent="0.15">
      <c r="A383" s="64"/>
      <c r="B383" s="18"/>
      <c r="C383" s="8"/>
      <c r="D383" s="15"/>
      <c r="E383" s="16"/>
      <c r="F383" s="16"/>
      <c r="G383" s="16"/>
      <c r="H383" s="16"/>
      <c r="I383" s="15"/>
      <c r="J383" s="51"/>
      <c r="K383" s="2"/>
      <c r="L383" s="20"/>
      <c r="M383" s="14"/>
      <c r="N383" s="14"/>
      <c r="O383" s="20"/>
      <c r="P383" s="16"/>
      <c r="Q383" s="31"/>
      <c r="R383" s="16"/>
      <c r="S383" s="4"/>
      <c r="T383" s="51"/>
      <c r="U383" s="3"/>
      <c r="V383" s="54"/>
      <c r="W383" s="54"/>
      <c r="X383" s="25"/>
      <c r="Y383" s="1"/>
      <c r="Z383" s="3"/>
      <c r="AA383" s="3"/>
      <c r="AB383" s="3"/>
      <c r="AC383" s="3"/>
      <c r="AD383" s="3"/>
      <c r="AE383" s="12"/>
      <c r="AF383" s="3"/>
      <c r="AG383" s="2"/>
      <c r="AH383" s="2"/>
      <c r="AI383" s="2"/>
      <c r="AJ383" s="2"/>
      <c r="AK383" s="2"/>
      <c r="AL383" s="51"/>
      <c r="AM383" s="51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</row>
    <row r="384" spans="1:121" x14ac:dyDescent="0.15">
      <c r="A384" s="64"/>
      <c r="B384" s="18"/>
      <c r="C384" s="8"/>
      <c r="D384" s="15"/>
      <c r="E384" s="16"/>
      <c r="F384" s="16"/>
      <c r="G384" s="16"/>
      <c r="H384" s="16"/>
      <c r="I384" s="15"/>
      <c r="J384" s="51"/>
      <c r="K384" s="2"/>
      <c r="L384" s="20"/>
      <c r="M384" s="14"/>
      <c r="N384" s="14"/>
      <c r="O384" s="20"/>
      <c r="P384" s="16"/>
      <c r="Q384" s="31"/>
      <c r="R384" s="16"/>
      <c r="S384" s="4"/>
      <c r="T384" s="51"/>
      <c r="U384" s="3"/>
      <c r="V384" s="54"/>
      <c r="W384" s="54"/>
      <c r="X384" s="25"/>
      <c r="Y384" s="1"/>
      <c r="Z384" s="3"/>
      <c r="AA384" s="3"/>
      <c r="AB384" s="3"/>
      <c r="AC384" s="3"/>
      <c r="AD384" s="3"/>
      <c r="AE384" s="12"/>
      <c r="AF384" s="3"/>
      <c r="AG384" s="2"/>
      <c r="AH384" s="2"/>
      <c r="AI384" s="2"/>
      <c r="AJ384" s="2"/>
      <c r="AK384" s="2"/>
      <c r="AL384" s="51"/>
      <c r="AM384" s="51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</row>
    <row r="385" spans="1:121" x14ac:dyDescent="0.15">
      <c r="A385" s="64"/>
      <c r="B385" s="18"/>
      <c r="C385" s="8"/>
      <c r="D385" s="15"/>
      <c r="E385" s="16"/>
      <c r="F385" s="16"/>
      <c r="G385" s="16"/>
      <c r="H385" s="16"/>
      <c r="I385" s="15"/>
      <c r="J385" s="51"/>
      <c r="K385" s="2"/>
      <c r="L385" s="20"/>
      <c r="M385" s="14"/>
      <c r="N385" s="14"/>
      <c r="O385" s="20"/>
      <c r="P385" s="16"/>
      <c r="Q385" s="31"/>
      <c r="R385" s="16"/>
      <c r="S385" s="4"/>
      <c r="T385" s="51"/>
      <c r="U385" s="3"/>
      <c r="V385" s="54"/>
      <c r="W385" s="54"/>
      <c r="X385" s="25"/>
      <c r="Y385" s="1"/>
      <c r="Z385" s="3"/>
      <c r="AA385" s="3"/>
      <c r="AB385" s="3"/>
      <c r="AC385" s="3"/>
      <c r="AD385" s="3"/>
      <c r="AE385" s="12"/>
      <c r="AF385" s="3"/>
      <c r="AG385" s="2"/>
      <c r="AH385" s="2"/>
      <c r="AI385" s="2"/>
      <c r="AJ385" s="2"/>
      <c r="AK385" s="2"/>
      <c r="AL385" s="51"/>
      <c r="AM385" s="51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</row>
    <row r="386" spans="1:121" x14ac:dyDescent="0.15">
      <c r="A386" s="64"/>
      <c r="B386" s="18"/>
      <c r="C386" s="8"/>
      <c r="D386" s="15"/>
      <c r="E386" s="16"/>
      <c r="F386" s="16"/>
      <c r="G386" s="16"/>
      <c r="H386" s="16"/>
      <c r="I386" s="15"/>
      <c r="J386" s="51"/>
      <c r="K386" s="2"/>
      <c r="L386" s="20"/>
      <c r="M386" s="14"/>
      <c r="N386" s="14"/>
      <c r="O386" s="20"/>
      <c r="P386" s="16"/>
      <c r="Q386" s="31"/>
      <c r="R386" s="16"/>
      <c r="S386" s="4"/>
      <c r="T386" s="51"/>
      <c r="U386" s="3"/>
      <c r="V386" s="54"/>
      <c r="W386" s="54"/>
      <c r="X386" s="25"/>
      <c r="Y386" s="1"/>
      <c r="Z386" s="3"/>
      <c r="AA386" s="3"/>
      <c r="AB386" s="3"/>
      <c r="AC386" s="3"/>
      <c r="AD386" s="3"/>
      <c r="AE386" s="12"/>
      <c r="AF386" s="3"/>
      <c r="AG386" s="2"/>
      <c r="AH386" s="2"/>
      <c r="AI386" s="2"/>
      <c r="AJ386" s="2"/>
      <c r="AK386" s="2"/>
      <c r="AL386" s="51"/>
      <c r="AM386" s="51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</row>
    <row r="387" spans="1:121" x14ac:dyDescent="0.15">
      <c r="A387" s="64"/>
      <c r="B387" s="18"/>
      <c r="C387" s="8"/>
      <c r="D387" s="15"/>
      <c r="E387" s="16"/>
      <c r="F387" s="16"/>
      <c r="G387" s="16"/>
      <c r="H387" s="16"/>
      <c r="I387" s="15"/>
      <c r="J387" s="51"/>
      <c r="K387" s="2"/>
      <c r="L387" s="20"/>
      <c r="M387" s="14"/>
      <c r="N387" s="14"/>
      <c r="O387" s="20"/>
      <c r="P387" s="16"/>
      <c r="Q387" s="31"/>
      <c r="R387" s="16"/>
      <c r="S387" s="4"/>
      <c r="T387" s="51"/>
      <c r="U387" s="3"/>
      <c r="V387" s="54"/>
      <c r="W387" s="55"/>
      <c r="X387" s="25"/>
      <c r="Y387" s="1"/>
      <c r="Z387" s="3"/>
      <c r="AA387" s="3"/>
      <c r="AB387" s="3"/>
      <c r="AC387" s="3"/>
      <c r="AD387" s="3"/>
      <c r="AE387" s="12"/>
      <c r="AF387" s="3"/>
      <c r="AG387" s="2"/>
      <c r="AH387" s="2"/>
      <c r="AI387" s="2"/>
      <c r="AJ387" s="2"/>
      <c r="AK387" s="2"/>
      <c r="AL387" s="51"/>
      <c r="AM387" s="51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</row>
    <row r="388" spans="1:121" x14ac:dyDescent="0.15">
      <c r="A388" s="64"/>
      <c r="B388" s="18"/>
      <c r="C388" s="8"/>
      <c r="D388" s="15"/>
      <c r="E388" s="16"/>
      <c r="F388" s="16"/>
      <c r="G388" s="16"/>
      <c r="H388" s="16"/>
      <c r="I388" s="15"/>
      <c r="J388" s="51"/>
      <c r="K388" s="2"/>
      <c r="L388" s="20"/>
      <c r="M388" s="14"/>
      <c r="N388" s="14"/>
      <c r="O388" s="20"/>
      <c r="P388" s="16"/>
      <c r="Q388" s="31"/>
      <c r="R388" s="16"/>
      <c r="S388" s="4"/>
      <c r="T388" s="51"/>
      <c r="U388" s="3"/>
      <c r="V388" s="54"/>
      <c r="W388" s="54"/>
      <c r="X388" s="25"/>
      <c r="Y388" s="1"/>
      <c r="Z388" s="3"/>
      <c r="AA388" s="3"/>
      <c r="AB388" s="3"/>
      <c r="AC388" s="3"/>
      <c r="AD388" s="3"/>
      <c r="AE388" s="12"/>
      <c r="AF388" s="3"/>
      <c r="AG388" s="2"/>
      <c r="AH388" s="2"/>
      <c r="AI388" s="2"/>
      <c r="AJ388" s="2"/>
      <c r="AK388" s="2"/>
      <c r="AL388" s="51"/>
      <c r="AM388" s="51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</row>
    <row r="389" spans="1:121" x14ac:dyDescent="0.15">
      <c r="A389" s="64"/>
      <c r="B389" s="18"/>
      <c r="C389" s="8"/>
      <c r="D389" s="15"/>
      <c r="E389" s="16"/>
      <c r="F389" s="16"/>
      <c r="G389" s="16"/>
      <c r="H389" s="16"/>
      <c r="I389" s="15"/>
      <c r="J389" s="51"/>
      <c r="K389" s="2"/>
      <c r="L389" s="20"/>
      <c r="M389" s="14"/>
      <c r="N389" s="14"/>
      <c r="O389" s="20"/>
      <c r="P389" s="16"/>
      <c r="Q389" s="31"/>
      <c r="R389" s="16"/>
      <c r="S389" s="4"/>
      <c r="T389" s="51"/>
      <c r="U389" s="3"/>
      <c r="V389" s="54"/>
      <c r="W389" s="54"/>
      <c r="X389" s="25"/>
      <c r="Y389" s="1"/>
      <c r="Z389" s="3"/>
      <c r="AA389" s="3"/>
      <c r="AB389" s="3"/>
      <c r="AC389" s="3"/>
      <c r="AD389" s="3"/>
      <c r="AE389" s="12"/>
      <c r="AF389" s="3"/>
      <c r="AG389" s="2"/>
      <c r="AH389" s="2"/>
      <c r="AI389" s="2"/>
      <c r="AJ389" s="2"/>
      <c r="AK389" s="2"/>
      <c r="AL389" s="51"/>
      <c r="AM389" s="51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</row>
    <row r="390" spans="1:121" x14ac:dyDescent="0.15">
      <c r="A390" s="64"/>
      <c r="B390" s="18"/>
      <c r="C390" s="8"/>
      <c r="D390" s="15"/>
      <c r="E390" s="16"/>
      <c r="F390" s="16"/>
      <c r="G390" s="16"/>
      <c r="H390" s="16"/>
      <c r="I390" s="15"/>
      <c r="J390" s="51"/>
      <c r="K390" s="2"/>
      <c r="L390" s="20"/>
      <c r="M390" s="14"/>
      <c r="N390" s="14"/>
      <c r="O390" s="20"/>
      <c r="P390" s="16"/>
      <c r="Q390" s="31"/>
      <c r="R390" s="16"/>
      <c r="S390" s="4"/>
      <c r="T390" s="51"/>
      <c r="U390" s="3"/>
      <c r="V390" s="54"/>
      <c r="W390" s="54"/>
      <c r="X390" s="25"/>
      <c r="Y390" s="1"/>
      <c r="Z390" s="3"/>
      <c r="AA390" s="3"/>
      <c r="AB390" s="3"/>
      <c r="AC390" s="3"/>
      <c r="AD390" s="3"/>
      <c r="AE390" s="12"/>
      <c r="AF390" s="3"/>
      <c r="AG390" s="2"/>
      <c r="AH390" s="2"/>
      <c r="AI390" s="2"/>
      <c r="AJ390" s="2"/>
      <c r="AK390" s="2"/>
      <c r="AL390" s="51"/>
      <c r="AM390" s="51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</row>
    <row r="391" spans="1:121" x14ac:dyDescent="0.15">
      <c r="A391" s="64"/>
      <c r="B391" s="18"/>
      <c r="C391" s="8"/>
      <c r="D391" s="15"/>
      <c r="E391" s="16"/>
      <c r="F391" s="16"/>
      <c r="G391" s="16"/>
      <c r="H391" s="16"/>
      <c r="I391" s="15"/>
      <c r="J391" s="51"/>
      <c r="K391" s="2"/>
      <c r="L391" s="20"/>
      <c r="M391" s="14"/>
      <c r="N391" s="14"/>
      <c r="O391" s="20"/>
      <c r="P391" s="16"/>
      <c r="Q391" s="31"/>
      <c r="R391" s="16"/>
      <c r="S391" s="4"/>
      <c r="T391" s="51"/>
      <c r="U391" s="3"/>
      <c r="V391" s="54"/>
      <c r="W391" s="54"/>
      <c r="X391" s="25"/>
      <c r="Y391" s="1"/>
      <c r="Z391" s="3"/>
      <c r="AA391" s="3"/>
      <c r="AB391" s="3"/>
      <c r="AC391" s="3"/>
      <c r="AD391" s="3"/>
      <c r="AE391" s="12"/>
      <c r="AF391" s="3"/>
      <c r="AG391" s="2"/>
      <c r="AH391" s="2"/>
      <c r="AI391" s="2"/>
      <c r="AJ391" s="2"/>
      <c r="AK391" s="2"/>
      <c r="AL391" s="51"/>
      <c r="AM391" s="51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</row>
    <row r="392" spans="1:121" x14ac:dyDescent="0.15">
      <c r="A392" s="64"/>
      <c r="B392" s="18"/>
      <c r="C392" s="8"/>
      <c r="D392" s="15"/>
      <c r="E392" s="16"/>
      <c r="F392" s="16"/>
      <c r="G392" s="16"/>
      <c r="H392" s="16"/>
      <c r="I392" s="15"/>
      <c r="J392" s="51"/>
      <c r="K392" s="2"/>
      <c r="L392" s="20"/>
      <c r="M392" s="14"/>
      <c r="N392" s="14"/>
      <c r="O392" s="20"/>
      <c r="P392" s="16"/>
      <c r="Q392" s="31"/>
      <c r="R392" s="16"/>
      <c r="S392" s="4"/>
      <c r="T392" s="51"/>
      <c r="U392" s="3"/>
      <c r="V392" s="54"/>
      <c r="W392" s="54"/>
      <c r="X392" s="25"/>
      <c r="Y392" s="1"/>
      <c r="Z392" s="3"/>
      <c r="AA392" s="3"/>
      <c r="AB392" s="3"/>
      <c r="AC392" s="3"/>
      <c r="AD392" s="3"/>
      <c r="AE392" s="12"/>
      <c r="AF392" s="3"/>
      <c r="AG392" s="2"/>
      <c r="AH392" s="2"/>
      <c r="AI392" s="2"/>
      <c r="AJ392" s="2"/>
      <c r="AK392" s="2"/>
      <c r="AL392" s="51"/>
      <c r="AM392" s="51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</row>
    <row r="393" spans="1:121" x14ac:dyDescent="0.15">
      <c r="A393" s="64"/>
      <c r="B393" s="18"/>
      <c r="C393" s="8"/>
      <c r="D393" s="15"/>
      <c r="E393" s="16"/>
      <c r="F393" s="16"/>
      <c r="G393" s="16"/>
      <c r="H393" s="16"/>
      <c r="I393" s="15"/>
      <c r="J393" s="51"/>
      <c r="K393" s="2"/>
      <c r="L393" s="20"/>
      <c r="M393" s="14"/>
      <c r="N393" s="14"/>
      <c r="O393" s="20"/>
      <c r="P393" s="16"/>
      <c r="Q393" s="31"/>
      <c r="R393" s="16"/>
      <c r="S393" s="4"/>
      <c r="T393" s="51"/>
      <c r="U393" s="3"/>
      <c r="V393" s="54"/>
      <c r="W393" s="54"/>
      <c r="X393" s="25"/>
      <c r="Y393" s="1"/>
      <c r="Z393" s="3"/>
      <c r="AA393" s="3"/>
      <c r="AB393" s="3"/>
      <c r="AC393" s="3"/>
      <c r="AD393" s="3"/>
      <c r="AE393" s="12"/>
      <c r="AF393" s="3"/>
      <c r="AG393" s="2"/>
      <c r="AH393" s="2"/>
      <c r="AI393" s="2"/>
      <c r="AJ393" s="2"/>
      <c r="AK393" s="2"/>
      <c r="AL393" s="51"/>
      <c r="AM393" s="51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</row>
    <row r="394" spans="1:121" x14ac:dyDescent="0.15">
      <c r="A394" s="64"/>
      <c r="B394" s="18"/>
      <c r="C394" s="8"/>
      <c r="D394" s="15"/>
      <c r="E394" s="16"/>
      <c r="F394" s="16"/>
      <c r="G394" s="16"/>
      <c r="H394" s="16"/>
      <c r="I394" s="15"/>
      <c r="J394" s="51"/>
      <c r="K394" s="2"/>
      <c r="L394" s="20"/>
      <c r="M394" s="14"/>
      <c r="N394" s="14"/>
      <c r="O394" s="20"/>
      <c r="P394" s="16"/>
      <c r="Q394" s="31"/>
      <c r="R394" s="16"/>
      <c r="S394" s="4"/>
      <c r="T394" s="51"/>
      <c r="U394" s="3"/>
      <c r="V394" s="54"/>
      <c r="W394" s="54"/>
      <c r="X394" s="25"/>
      <c r="Y394" s="1"/>
      <c r="Z394" s="3"/>
      <c r="AA394" s="3"/>
      <c r="AB394" s="3"/>
      <c r="AC394" s="3"/>
      <c r="AD394" s="3"/>
      <c r="AE394" s="12"/>
      <c r="AF394" s="3"/>
      <c r="AG394" s="2"/>
      <c r="AH394" s="2"/>
      <c r="AI394" s="2"/>
      <c r="AJ394" s="2"/>
      <c r="AK394" s="2"/>
      <c r="AL394" s="51"/>
      <c r="AM394" s="51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</row>
    <row r="395" spans="1:121" x14ac:dyDescent="0.15">
      <c r="A395" s="64"/>
      <c r="B395" s="18"/>
      <c r="C395" s="8"/>
      <c r="D395" s="15"/>
      <c r="E395" s="16"/>
      <c r="F395" s="16"/>
      <c r="G395" s="16"/>
      <c r="H395" s="16"/>
      <c r="I395" s="15"/>
      <c r="J395" s="51"/>
      <c r="K395" s="2"/>
      <c r="L395" s="20"/>
      <c r="M395" s="14"/>
      <c r="N395" s="14"/>
      <c r="O395" s="20"/>
      <c r="P395" s="16"/>
      <c r="Q395" s="31"/>
      <c r="R395" s="16"/>
      <c r="S395" s="4"/>
      <c r="T395" s="51"/>
      <c r="U395" s="3"/>
      <c r="V395" s="54"/>
      <c r="W395" s="54"/>
      <c r="X395" s="25"/>
      <c r="Y395" s="1"/>
      <c r="Z395" s="3"/>
      <c r="AA395" s="3"/>
      <c r="AB395" s="3"/>
      <c r="AC395" s="3"/>
      <c r="AD395" s="3"/>
      <c r="AE395" s="12"/>
      <c r="AF395" s="3"/>
      <c r="AG395" s="2"/>
      <c r="AH395" s="2"/>
      <c r="AI395" s="2"/>
      <c r="AJ395" s="2"/>
      <c r="AK395" s="2"/>
      <c r="AL395" s="51"/>
      <c r="AM395" s="51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</row>
    <row r="396" spans="1:121" x14ac:dyDescent="0.15">
      <c r="A396" s="64"/>
      <c r="B396" s="18"/>
      <c r="C396" s="8"/>
      <c r="D396" s="15"/>
      <c r="E396" s="16"/>
      <c r="F396" s="16"/>
      <c r="G396" s="16"/>
      <c r="H396" s="16"/>
      <c r="I396" s="15"/>
      <c r="J396" s="51"/>
      <c r="K396" s="2"/>
      <c r="L396" s="20"/>
      <c r="M396" s="14"/>
      <c r="N396" s="14"/>
      <c r="O396" s="20"/>
      <c r="P396" s="16"/>
      <c r="Q396" s="31"/>
      <c r="R396" s="16"/>
      <c r="S396" s="4"/>
      <c r="T396" s="51"/>
      <c r="U396" s="3"/>
      <c r="V396" s="54"/>
      <c r="W396" s="54"/>
      <c r="X396" s="25"/>
      <c r="Y396" s="1"/>
      <c r="Z396" s="3"/>
      <c r="AA396" s="3"/>
      <c r="AB396" s="3"/>
      <c r="AC396" s="3"/>
      <c r="AD396" s="3"/>
      <c r="AE396" s="12"/>
      <c r="AF396" s="3"/>
      <c r="AG396" s="2"/>
      <c r="AH396" s="2"/>
      <c r="AI396" s="2"/>
      <c r="AJ396" s="2"/>
      <c r="AK396" s="2"/>
      <c r="AL396" s="51"/>
      <c r="AM396" s="51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</row>
    <row r="397" spans="1:121" x14ac:dyDescent="0.15">
      <c r="A397" s="64"/>
      <c r="B397" s="18"/>
      <c r="C397" s="8"/>
      <c r="D397" s="15"/>
      <c r="E397" s="16"/>
      <c r="F397" s="16"/>
      <c r="G397" s="16"/>
      <c r="H397" s="16"/>
      <c r="I397" s="15"/>
      <c r="J397" s="51"/>
      <c r="K397" s="2"/>
      <c r="L397" s="20"/>
      <c r="M397" s="14"/>
      <c r="N397" s="14"/>
      <c r="O397" s="20"/>
      <c r="P397" s="16"/>
      <c r="Q397" s="31"/>
      <c r="R397" s="16"/>
      <c r="S397" s="4"/>
      <c r="T397" s="51"/>
      <c r="U397" s="3"/>
      <c r="V397" s="54"/>
      <c r="W397" s="54"/>
      <c r="X397" s="25"/>
      <c r="Y397" s="1"/>
      <c r="Z397" s="3"/>
      <c r="AA397" s="3"/>
      <c r="AB397" s="3"/>
      <c r="AC397" s="3"/>
      <c r="AD397" s="3"/>
      <c r="AE397" s="12"/>
      <c r="AF397" s="3"/>
      <c r="AG397" s="2"/>
      <c r="AH397" s="2"/>
      <c r="AI397" s="2"/>
      <c r="AJ397" s="2"/>
      <c r="AK397" s="2"/>
      <c r="AL397" s="51"/>
      <c r="AM397" s="51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</row>
    <row r="398" spans="1:121" x14ac:dyDescent="0.15">
      <c r="A398" s="64"/>
      <c r="B398" s="18"/>
      <c r="C398" s="8"/>
      <c r="D398" s="15"/>
      <c r="E398" s="16"/>
      <c r="F398" s="16"/>
      <c r="G398" s="16"/>
      <c r="H398" s="16"/>
      <c r="I398" s="15"/>
      <c r="J398" s="51"/>
      <c r="K398" s="2"/>
      <c r="L398" s="20"/>
      <c r="M398" s="14"/>
      <c r="N398" s="14"/>
      <c r="O398" s="20"/>
      <c r="P398" s="16"/>
      <c r="Q398" s="31"/>
      <c r="R398" s="16"/>
      <c r="S398" s="4"/>
      <c r="T398" s="51"/>
      <c r="U398" s="3"/>
      <c r="V398" s="54"/>
      <c r="W398" s="55"/>
      <c r="X398" s="25"/>
      <c r="Y398" s="1"/>
      <c r="Z398" s="3"/>
      <c r="AA398" s="3"/>
      <c r="AB398" s="3"/>
      <c r="AC398" s="3"/>
      <c r="AD398" s="3"/>
      <c r="AE398" s="12"/>
      <c r="AF398" s="3"/>
      <c r="AG398" s="2"/>
      <c r="AH398" s="2"/>
      <c r="AI398" s="2"/>
      <c r="AJ398" s="2"/>
      <c r="AK398" s="2"/>
      <c r="AL398" s="51"/>
      <c r="AM398" s="51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</row>
    <row r="399" spans="1:121" x14ac:dyDescent="0.15">
      <c r="A399" s="64"/>
      <c r="B399" s="18"/>
      <c r="C399" s="8"/>
      <c r="D399" s="15"/>
      <c r="E399" s="16"/>
      <c r="F399" s="16"/>
      <c r="G399" s="16"/>
      <c r="H399" s="16"/>
      <c r="I399" s="15"/>
      <c r="J399" s="51"/>
      <c r="K399" s="2"/>
      <c r="L399" s="20"/>
      <c r="M399" s="14"/>
      <c r="N399" s="14"/>
      <c r="O399" s="20"/>
      <c r="P399" s="16"/>
      <c r="Q399" s="31"/>
      <c r="R399" s="16"/>
      <c r="S399" s="4"/>
      <c r="T399" s="51"/>
      <c r="U399" s="3"/>
      <c r="V399" s="54"/>
      <c r="W399" s="54"/>
      <c r="X399" s="25"/>
      <c r="Y399" s="1"/>
      <c r="Z399" s="3"/>
      <c r="AA399" s="3"/>
      <c r="AB399" s="3"/>
      <c r="AC399" s="3"/>
      <c r="AD399" s="3"/>
      <c r="AE399" s="12"/>
      <c r="AF399" s="3"/>
      <c r="AG399" s="2"/>
      <c r="AH399" s="2"/>
      <c r="AI399" s="2"/>
      <c r="AJ399" s="2"/>
      <c r="AK399" s="2"/>
      <c r="AL399" s="51"/>
      <c r="AM399" s="51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</row>
    <row r="400" spans="1:121" x14ac:dyDescent="0.15">
      <c r="A400" s="64"/>
      <c r="B400" s="18"/>
      <c r="C400" s="8"/>
      <c r="D400" s="15"/>
      <c r="E400" s="16"/>
      <c r="F400" s="16"/>
      <c r="G400" s="16"/>
      <c r="H400" s="16"/>
      <c r="I400" s="15"/>
      <c r="J400" s="51"/>
      <c r="K400" s="2"/>
      <c r="L400" s="20"/>
      <c r="M400" s="14"/>
      <c r="N400" s="14"/>
      <c r="O400" s="20"/>
      <c r="P400" s="16"/>
      <c r="Q400" s="31"/>
      <c r="R400" s="16"/>
      <c r="S400" s="4"/>
      <c r="T400" s="51"/>
      <c r="U400" s="3"/>
      <c r="V400" s="54"/>
      <c r="W400" s="54"/>
      <c r="X400" s="25"/>
      <c r="Y400" s="1"/>
      <c r="Z400" s="3"/>
      <c r="AA400" s="3"/>
      <c r="AB400" s="3"/>
      <c r="AC400" s="3"/>
      <c r="AD400" s="3"/>
      <c r="AE400" s="12"/>
      <c r="AF400" s="3"/>
      <c r="AG400" s="2"/>
      <c r="AH400" s="2"/>
      <c r="AI400" s="2"/>
      <c r="AJ400" s="2"/>
      <c r="AK400" s="2"/>
      <c r="AL400" s="51"/>
      <c r="AM400" s="51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</row>
    <row r="401" spans="1:121" x14ac:dyDescent="0.15">
      <c r="A401" s="64"/>
      <c r="B401" s="18"/>
      <c r="C401" s="8"/>
      <c r="D401" s="15"/>
      <c r="E401" s="16"/>
      <c r="F401" s="16"/>
      <c r="G401" s="16"/>
      <c r="H401" s="16"/>
      <c r="I401" s="15"/>
      <c r="J401" s="51"/>
      <c r="K401" s="2"/>
      <c r="L401" s="20"/>
      <c r="M401" s="14"/>
      <c r="N401" s="14"/>
      <c r="O401" s="20"/>
      <c r="P401" s="16"/>
      <c r="Q401" s="31"/>
      <c r="R401" s="16"/>
      <c r="S401" s="4"/>
      <c r="T401" s="51"/>
      <c r="U401" s="3"/>
      <c r="V401" s="54"/>
      <c r="W401" s="54"/>
      <c r="X401" s="25"/>
      <c r="Y401" s="1"/>
      <c r="Z401" s="3"/>
      <c r="AA401" s="3"/>
      <c r="AB401" s="3"/>
      <c r="AC401" s="3"/>
      <c r="AD401" s="3"/>
      <c r="AE401" s="12"/>
      <c r="AF401" s="3"/>
      <c r="AG401" s="2"/>
      <c r="AH401" s="2"/>
      <c r="AI401" s="2"/>
      <c r="AJ401" s="2"/>
      <c r="AK401" s="2"/>
      <c r="AL401" s="51"/>
      <c r="AM401" s="51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</row>
    <row r="402" spans="1:121" x14ac:dyDescent="0.15">
      <c r="A402" s="64"/>
      <c r="B402" s="18"/>
      <c r="C402" s="8"/>
      <c r="D402" s="15"/>
      <c r="E402" s="16"/>
      <c r="F402" s="16"/>
      <c r="G402" s="16"/>
      <c r="H402" s="16"/>
      <c r="I402" s="15"/>
      <c r="J402" s="51"/>
      <c r="K402" s="2"/>
      <c r="L402" s="20"/>
      <c r="M402" s="14"/>
      <c r="N402" s="14"/>
      <c r="O402" s="20"/>
      <c r="P402" s="16"/>
      <c r="Q402" s="31"/>
      <c r="R402" s="16"/>
      <c r="S402" s="4"/>
      <c r="T402" s="51"/>
      <c r="U402" s="3"/>
      <c r="V402" s="54"/>
      <c r="W402" s="54"/>
      <c r="X402" s="25"/>
      <c r="Y402" s="1"/>
      <c r="Z402" s="3"/>
      <c r="AA402" s="3"/>
      <c r="AB402" s="3"/>
      <c r="AC402" s="3"/>
      <c r="AD402" s="3"/>
      <c r="AE402" s="12"/>
      <c r="AF402" s="3"/>
      <c r="AG402" s="2"/>
      <c r="AH402" s="2"/>
      <c r="AI402" s="2"/>
      <c r="AJ402" s="2"/>
      <c r="AK402" s="2"/>
      <c r="AL402" s="51"/>
      <c r="AM402" s="51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</row>
    <row r="403" spans="1:121" x14ac:dyDescent="0.15">
      <c r="A403" s="64"/>
      <c r="B403" s="18"/>
      <c r="C403" s="8"/>
      <c r="D403" s="15"/>
      <c r="E403" s="16"/>
      <c r="F403" s="16"/>
      <c r="G403" s="16"/>
      <c r="H403" s="16"/>
      <c r="I403" s="15"/>
      <c r="J403" s="51"/>
      <c r="K403" s="2"/>
      <c r="L403" s="20"/>
      <c r="M403" s="14"/>
      <c r="N403" s="14"/>
      <c r="O403" s="20"/>
      <c r="P403" s="16"/>
      <c r="Q403" s="31"/>
      <c r="R403" s="16"/>
      <c r="S403" s="4"/>
      <c r="T403" s="51"/>
      <c r="U403" s="3"/>
      <c r="V403" s="54"/>
      <c r="W403" s="54"/>
      <c r="X403" s="25"/>
      <c r="Y403" s="1"/>
      <c r="Z403" s="3"/>
      <c r="AA403" s="3"/>
      <c r="AB403" s="3"/>
      <c r="AC403" s="3"/>
      <c r="AD403" s="3"/>
      <c r="AE403" s="12"/>
      <c r="AF403" s="3"/>
      <c r="AG403" s="2"/>
      <c r="AH403" s="2"/>
      <c r="AI403" s="2"/>
      <c r="AJ403" s="2"/>
      <c r="AK403" s="2"/>
      <c r="AL403" s="51"/>
      <c r="AM403" s="51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</row>
    <row r="404" spans="1:121" x14ac:dyDescent="0.15">
      <c r="A404" s="64"/>
      <c r="B404" s="18"/>
      <c r="C404" s="8"/>
      <c r="D404" s="15"/>
      <c r="E404" s="16"/>
      <c r="F404" s="16"/>
      <c r="G404" s="16"/>
      <c r="H404" s="16"/>
      <c r="I404" s="15"/>
      <c r="J404" s="51"/>
      <c r="K404" s="2"/>
      <c r="L404" s="20"/>
      <c r="M404" s="14"/>
      <c r="N404" s="14"/>
      <c r="O404" s="20"/>
      <c r="P404" s="16"/>
      <c r="Q404" s="31"/>
      <c r="R404" s="16"/>
      <c r="S404" s="4"/>
      <c r="T404" s="51"/>
      <c r="U404" s="3"/>
      <c r="V404" s="54"/>
      <c r="W404" s="54"/>
      <c r="X404" s="25"/>
      <c r="Y404" s="1"/>
      <c r="Z404" s="3"/>
      <c r="AA404" s="3"/>
      <c r="AB404" s="3"/>
      <c r="AC404" s="3"/>
      <c r="AD404" s="3"/>
      <c r="AE404" s="12"/>
      <c r="AF404" s="3"/>
      <c r="AG404" s="2"/>
      <c r="AH404" s="2"/>
      <c r="AI404" s="2"/>
      <c r="AJ404" s="2"/>
      <c r="AK404" s="2"/>
      <c r="AL404" s="51"/>
      <c r="AM404" s="51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</row>
    <row r="405" spans="1:121" x14ac:dyDescent="0.15">
      <c r="A405" s="64"/>
      <c r="B405" s="18"/>
      <c r="C405" s="8"/>
      <c r="D405" s="15"/>
      <c r="E405" s="16"/>
      <c r="F405" s="16"/>
      <c r="G405" s="16"/>
      <c r="H405" s="16"/>
      <c r="I405" s="15"/>
      <c r="J405" s="51"/>
      <c r="K405" s="2"/>
      <c r="L405" s="20"/>
      <c r="M405" s="14"/>
      <c r="N405" s="14"/>
      <c r="O405" s="20"/>
      <c r="P405" s="16"/>
      <c r="Q405" s="31"/>
      <c r="R405" s="16"/>
      <c r="S405" s="4"/>
      <c r="T405" s="51"/>
      <c r="U405" s="3"/>
      <c r="V405" s="54"/>
      <c r="W405" s="54"/>
      <c r="X405" s="25"/>
      <c r="Y405" s="1"/>
      <c r="Z405" s="3"/>
      <c r="AA405" s="3"/>
      <c r="AB405" s="3"/>
      <c r="AC405" s="3"/>
      <c r="AD405" s="3"/>
      <c r="AE405" s="12"/>
      <c r="AF405" s="3"/>
      <c r="AG405" s="2"/>
      <c r="AH405" s="2"/>
      <c r="AI405" s="2"/>
      <c r="AJ405" s="2"/>
      <c r="AK405" s="2"/>
      <c r="AL405" s="51"/>
      <c r="AM405" s="51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</row>
    <row r="406" spans="1:121" x14ac:dyDescent="0.15">
      <c r="A406" s="64"/>
      <c r="B406" s="18"/>
      <c r="C406" s="8"/>
      <c r="D406" s="15"/>
      <c r="E406" s="16"/>
      <c r="F406" s="16"/>
      <c r="G406" s="16"/>
      <c r="H406" s="16"/>
      <c r="I406" s="15"/>
      <c r="J406" s="51"/>
      <c r="K406" s="2"/>
      <c r="L406" s="20"/>
      <c r="M406" s="14"/>
      <c r="N406" s="14"/>
      <c r="O406" s="20"/>
      <c r="P406" s="16"/>
      <c r="Q406" s="31"/>
      <c r="R406" s="16"/>
      <c r="S406" s="4"/>
      <c r="T406" s="51"/>
      <c r="U406" s="3"/>
      <c r="V406" s="54"/>
      <c r="W406" s="54"/>
      <c r="X406" s="25"/>
      <c r="Y406" s="1"/>
      <c r="Z406" s="3"/>
      <c r="AA406" s="3"/>
      <c r="AB406" s="3"/>
      <c r="AC406" s="3"/>
      <c r="AD406" s="3"/>
      <c r="AE406" s="12"/>
      <c r="AF406" s="3"/>
      <c r="AG406" s="2"/>
      <c r="AH406" s="2"/>
      <c r="AI406" s="2"/>
      <c r="AJ406" s="2"/>
      <c r="AK406" s="2"/>
      <c r="AL406" s="51"/>
      <c r="AM406" s="51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</row>
    <row r="407" spans="1:121" x14ac:dyDescent="0.15">
      <c r="A407" s="64"/>
      <c r="B407" s="18"/>
      <c r="C407" s="8"/>
      <c r="D407" s="15"/>
      <c r="E407" s="16"/>
      <c r="F407" s="16"/>
      <c r="G407" s="16"/>
      <c r="H407" s="16"/>
      <c r="I407" s="15"/>
      <c r="J407" s="51"/>
      <c r="K407" s="2"/>
      <c r="L407" s="20"/>
      <c r="M407" s="14"/>
      <c r="N407" s="14"/>
      <c r="O407" s="20"/>
      <c r="P407" s="16"/>
      <c r="Q407" s="31"/>
      <c r="R407" s="16"/>
      <c r="S407" s="4"/>
      <c r="T407" s="51"/>
      <c r="U407" s="3"/>
      <c r="V407" s="54"/>
      <c r="W407" s="54"/>
      <c r="X407" s="25"/>
      <c r="Y407" s="1"/>
      <c r="Z407" s="3"/>
      <c r="AA407" s="3"/>
      <c r="AB407" s="3"/>
      <c r="AC407" s="3"/>
      <c r="AD407" s="3"/>
      <c r="AE407" s="12"/>
      <c r="AF407" s="3"/>
      <c r="AG407" s="2"/>
      <c r="AH407" s="2"/>
      <c r="AI407" s="2"/>
      <c r="AJ407" s="2"/>
      <c r="AK407" s="2"/>
      <c r="AL407" s="51"/>
      <c r="AM407" s="51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</row>
    <row r="408" spans="1:121" x14ac:dyDescent="0.15">
      <c r="A408" s="64"/>
      <c r="B408" s="18"/>
      <c r="C408" s="8"/>
      <c r="D408" s="15"/>
      <c r="E408" s="16"/>
      <c r="F408" s="16"/>
      <c r="G408" s="16"/>
      <c r="H408" s="16"/>
      <c r="I408" s="15"/>
      <c r="J408" s="51"/>
      <c r="K408" s="2"/>
      <c r="L408" s="20"/>
      <c r="M408" s="14"/>
      <c r="N408" s="14"/>
      <c r="O408" s="20"/>
      <c r="P408" s="16"/>
      <c r="Q408" s="31"/>
      <c r="R408" s="16"/>
      <c r="S408" s="4"/>
      <c r="T408" s="51"/>
      <c r="U408" s="3"/>
      <c r="V408" s="54"/>
      <c r="W408" s="54"/>
      <c r="X408" s="25"/>
      <c r="Y408" s="1"/>
      <c r="Z408" s="3"/>
      <c r="AA408" s="3"/>
      <c r="AB408" s="3"/>
      <c r="AC408" s="3"/>
      <c r="AD408" s="3"/>
      <c r="AE408" s="12"/>
      <c r="AF408" s="3"/>
      <c r="AG408" s="2"/>
      <c r="AH408" s="2"/>
      <c r="AI408" s="2"/>
      <c r="AJ408" s="2"/>
      <c r="AK408" s="2"/>
      <c r="AL408" s="51"/>
      <c r="AM408" s="51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</row>
    <row r="409" spans="1:121" x14ac:dyDescent="0.15">
      <c r="A409" s="64"/>
      <c r="B409" s="18"/>
      <c r="C409" s="8"/>
      <c r="D409" s="15"/>
      <c r="E409" s="16"/>
      <c r="F409" s="16"/>
      <c r="G409" s="16"/>
      <c r="H409" s="16"/>
      <c r="I409" s="15"/>
      <c r="J409" s="51"/>
      <c r="K409" s="2"/>
      <c r="L409" s="20"/>
      <c r="M409" s="14"/>
      <c r="N409" s="14"/>
      <c r="O409" s="20"/>
      <c r="P409" s="16"/>
      <c r="Q409" s="31"/>
      <c r="R409" s="16"/>
      <c r="S409" s="4"/>
      <c r="T409" s="51"/>
      <c r="U409" s="3"/>
      <c r="V409" s="54"/>
      <c r="W409" s="54"/>
      <c r="X409" s="25"/>
      <c r="Y409" s="1"/>
      <c r="Z409" s="3"/>
      <c r="AA409" s="3"/>
      <c r="AB409" s="3"/>
      <c r="AC409" s="3"/>
      <c r="AD409" s="3"/>
      <c r="AE409" s="12"/>
      <c r="AF409" s="3"/>
      <c r="AG409" s="2"/>
      <c r="AH409" s="2"/>
      <c r="AI409" s="2"/>
      <c r="AJ409" s="2"/>
      <c r="AK409" s="2"/>
      <c r="AL409" s="51"/>
      <c r="AM409" s="51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</row>
    <row r="410" spans="1:121" x14ac:dyDescent="0.15">
      <c r="A410" s="64"/>
      <c r="B410" s="18"/>
      <c r="C410" s="8"/>
      <c r="D410" s="15"/>
      <c r="E410" s="16"/>
      <c r="F410" s="16"/>
      <c r="G410" s="16"/>
      <c r="H410" s="16"/>
      <c r="I410" s="15"/>
      <c r="J410" s="51"/>
      <c r="K410" s="2"/>
      <c r="L410" s="20"/>
      <c r="M410" s="14"/>
      <c r="N410" s="14"/>
      <c r="O410" s="20"/>
      <c r="P410" s="16"/>
      <c r="Q410" s="31"/>
      <c r="R410" s="16"/>
      <c r="S410" s="4"/>
      <c r="T410" s="51"/>
      <c r="U410" s="3"/>
      <c r="V410" s="54"/>
      <c r="W410" s="54"/>
      <c r="X410" s="25"/>
      <c r="Y410" s="1"/>
      <c r="Z410" s="3"/>
      <c r="AA410" s="3"/>
      <c r="AB410" s="3"/>
      <c r="AC410" s="3"/>
      <c r="AD410" s="3"/>
      <c r="AE410" s="12"/>
      <c r="AF410" s="3"/>
      <c r="AG410" s="2"/>
      <c r="AH410" s="2"/>
      <c r="AI410" s="2"/>
      <c r="AJ410" s="2"/>
      <c r="AK410" s="2"/>
      <c r="AL410" s="51"/>
      <c r="AM410" s="51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</row>
    <row r="411" spans="1:121" x14ac:dyDescent="0.15">
      <c r="A411" s="64"/>
      <c r="B411" s="18"/>
      <c r="C411" s="8"/>
      <c r="D411" s="15"/>
      <c r="E411" s="16"/>
      <c r="F411" s="16"/>
      <c r="G411" s="16"/>
      <c r="H411" s="16"/>
      <c r="I411" s="15"/>
      <c r="J411" s="51"/>
      <c r="K411" s="2"/>
      <c r="L411" s="20"/>
      <c r="M411" s="14"/>
      <c r="N411" s="14"/>
      <c r="O411" s="20"/>
      <c r="P411" s="16"/>
      <c r="Q411" s="31"/>
      <c r="R411" s="16"/>
      <c r="S411" s="4"/>
      <c r="T411" s="51"/>
      <c r="U411" s="3"/>
      <c r="V411" s="54"/>
      <c r="W411" s="54"/>
      <c r="X411" s="25"/>
      <c r="Y411" s="1"/>
      <c r="Z411" s="3"/>
      <c r="AA411" s="3"/>
      <c r="AB411" s="3"/>
      <c r="AC411" s="3"/>
      <c r="AD411" s="3"/>
      <c r="AE411" s="12"/>
      <c r="AF411" s="3"/>
      <c r="AG411" s="2"/>
      <c r="AH411" s="2"/>
      <c r="AI411" s="2"/>
      <c r="AJ411" s="2"/>
      <c r="AK411" s="2"/>
      <c r="AL411" s="51"/>
      <c r="AM411" s="51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</row>
    <row r="412" spans="1:121" x14ac:dyDescent="0.15">
      <c r="A412" s="64"/>
      <c r="B412" s="18"/>
      <c r="C412" s="8"/>
      <c r="D412" s="15"/>
      <c r="E412" s="16"/>
      <c r="F412" s="16"/>
      <c r="G412" s="16"/>
      <c r="H412" s="16"/>
      <c r="I412" s="15"/>
      <c r="J412" s="51"/>
      <c r="K412" s="2"/>
      <c r="L412" s="20"/>
      <c r="M412" s="14"/>
      <c r="N412" s="14"/>
      <c r="O412" s="20"/>
      <c r="P412" s="16"/>
      <c r="Q412" s="31"/>
      <c r="R412" s="16"/>
      <c r="S412" s="4"/>
      <c r="T412" s="51"/>
      <c r="U412" s="3"/>
      <c r="V412" s="54"/>
      <c r="W412" s="54"/>
      <c r="X412" s="25"/>
      <c r="Y412" s="1"/>
      <c r="Z412" s="3"/>
      <c r="AA412" s="3"/>
      <c r="AB412" s="3"/>
      <c r="AC412" s="3"/>
      <c r="AD412" s="3"/>
      <c r="AE412" s="12"/>
      <c r="AF412" s="3"/>
      <c r="AG412" s="2"/>
      <c r="AH412" s="2"/>
      <c r="AI412" s="2"/>
      <c r="AJ412" s="2"/>
      <c r="AK412" s="2"/>
      <c r="AL412" s="51"/>
      <c r="AM412" s="51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</row>
    <row r="413" spans="1:121" x14ac:dyDescent="0.15">
      <c r="A413" s="64"/>
      <c r="B413" s="18"/>
      <c r="C413" s="8"/>
      <c r="D413" s="15"/>
      <c r="E413" s="16"/>
      <c r="F413" s="16"/>
      <c r="G413" s="16"/>
      <c r="H413" s="16"/>
      <c r="I413" s="15"/>
      <c r="J413" s="51"/>
      <c r="K413" s="2"/>
      <c r="L413" s="20"/>
      <c r="M413" s="14"/>
      <c r="N413" s="14"/>
      <c r="O413" s="20"/>
      <c r="P413" s="16"/>
      <c r="Q413" s="31"/>
      <c r="R413" s="16"/>
      <c r="S413" s="4"/>
      <c r="T413" s="51"/>
      <c r="U413" s="3"/>
      <c r="V413" s="54"/>
      <c r="W413" s="54"/>
      <c r="X413" s="25"/>
      <c r="Y413" s="1"/>
      <c r="Z413" s="3"/>
      <c r="AA413" s="3"/>
      <c r="AB413" s="3"/>
      <c r="AC413" s="3"/>
      <c r="AD413" s="3"/>
      <c r="AE413" s="12"/>
      <c r="AF413" s="3"/>
      <c r="AG413" s="2"/>
      <c r="AH413" s="2"/>
      <c r="AI413" s="2"/>
      <c r="AJ413" s="2"/>
      <c r="AK413" s="2"/>
      <c r="AL413" s="51"/>
      <c r="AM413" s="51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</row>
    <row r="414" spans="1:121" x14ac:dyDescent="0.15">
      <c r="A414" s="64"/>
      <c r="B414" s="18"/>
      <c r="C414" s="8"/>
      <c r="D414" s="15"/>
      <c r="E414" s="16"/>
      <c r="F414" s="16"/>
      <c r="G414" s="16"/>
      <c r="H414" s="16"/>
      <c r="I414" s="15"/>
      <c r="J414" s="51"/>
      <c r="K414" s="2"/>
      <c r="L414" s="20"/>
      <c r="M414" s="14"/>
      <c r="N414" s="14"/>
      <c r="O414" s="20"/>
      <c r="P414" s="16"/>
      <c r="Q414" s="31"/>
      <c r="R414" s="16"/>
      <c r="S414" s="4"/>
      <c r="T414" s="51"/>
      <c r="U414" s="3"/>
      <c r="V414" s="54"/>
      <c r="W414" s="54"/>
      <c r="X414" s="25"/>
      <c r="Y414" s="1"/>
      <c r="Z414" s="3"/>
      <c r="AA414" s="3"/>
      <c r="AB414" s="3"/>
      <c r="AC414" s="3"/>
      <c r="AD414" s="3"/>
      <c r="AE414" s="12"/>
      <c r="AF414" s="3"/>
      <c r="AG414" s="2"/>
      <c r="AH414" s="2"/>
      <c r="AI414" s="2"/>
      <c r="AJ414" s="2"/>
      <c r="AK414" s="2"/>
      <c r="AL414" s="51"/>
      <c r="AM414" s="51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</row>
    <row r="415" spans="1:121" x14ac:dyDescent="0.15">
      <c r="A415" s="64"/>
      <c r="B415" s="18"/>
      <c r="C415" s="8"/>
      <c r="D415" s="15"/>
      <c r="E415" s="16"/>
      <c r="F415" s="16"/>
      <c r="G415" s="16"/>
      <c r="H415" s="16"/>
      <c r="I415" s="15"/>
      <c r="J415" s="51"/>
      <c r="K415" s="2"/>
      <c r="L415" s="20"/>
      <c r="M415" s="14"/>
      <c r="N415" s="14"/>
      <c r="O415" s="20"/>
      <c r="P415" s="16"/>
      <c r="Q415" s="31"/>
      <c r="R415" s="16"/>
      <c r="S415" s="4"/>
      <c r="T415" s="51"/>
      <c r="U415" s="3"/>
      <c r="V415" s="54"/>
      <c r="W415" s="54"/>
      <c r="X415" s="25"/>
      <c r="Y415" s="1"/>
      <c r="Z415" s="3"/>
      <c r="AA415" s="3"/>
      <c r="AB415" s="3"/>
      <c r="AC415" s="3"/>
      <c r="AD415" s="3"/>
      <c r="AE415" s="12"/>
      <c r="AF415" s="3"/>
      <c r="AG415" s="2"/>
      <c r="AH415" s="2"/>
      <c r="AI415" s="2"/>
      <c r="AJ415" s="2"/>
      <c r="AK415" s="2"/>
      <c r="AL415" s="51"/>
      <c r="AM415" s="51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</row>
    <row r="416" spans="1:121" x14ac:dyDescent="0.15">
      <c r="A416" s="64"/>
      <c r="B416" s="18"/>
      <c r="C416" s="8"/>
      <c r="D416" s="15"/>
      <c r="E416" s="16"/>
      <c r="F416" s="16"/>
      <c r="G416" s="16"/>
      <c r="H416" s="16"/>
      <c r="I416" s="15"/>
      <c r="J416" s="51"/>
      <c r="K416" s="2"/>
      <c r="L416" s="20"/>
      <c r="M416" s="14"/>
      <c r="N416" s="14"/>
      <c r="O416" s="20"/>
      <c r="P416" s="16"/>
      <c r="Q416" s="31"/>
      <c r="R416" s="16"/>
      <c r="S416" s="4"/>
      <c r="T416" s="51"/>
      <c r="U416" s="3"/>
      <c r="V416" s="54"/>
      <c r="W416" s="54"/>
      <c r="X416" s="25"/>
      <c r="Y416" s="1"/>
      <c r="Z416" s="3"/>
      <c r="AA416" s="3"/>
      <c r="AB416" s="3"/>
      <c r="AC416" s="3"/>
      <c r="AD416" s="3"/>
      <c r="AE416" s="12"/>
      <c r="AF416" s="3"/>
      <c r="AG416" s="2"/>
      <c r="AH416" s="2"/>
      <c r="AI416" s="2"/>
      <c r="AJ416" s="2"/>
      <c r="AK416" s="2"/>
      <c r="AL416" s="51"/>
      <c r="AM416" s="51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</row>
    <row r="417" spans="1:121" x14ac:dyDescent="0.15">
      <c r="A417" s="64"/>
      <c r="B417" s="18"/>
      <c r="C417" s="8"/>
      <c r="D417" s="15"/>
      <c r="E417" s="16"/>
      <c r="F417" s="16"/>
      <c r="G417" s="16"/>
      <c r="H417" s="16"/>
      <c r="I417" s="15"/>
      <c r="J417" s="51"/>
      <c r="K417" s="2"/>
      <c r="L417" s="20"/>
      <c r="M417" s="14"/>
      <c r="N417" s="14"/>
      <c r="O417" s="20"/>
      <c r="P417" s="16"/>
      <c r="Q417" s="31"/>
      <c r="R417" s="16"/>
      <c r="S417" s="4"/>
      <c r="T417" s="51"/>
      <c r="U417" s="3"/>
      <c r="V417" s="54"/>
      <c r="W417" s="54"/>
      <c r="X417" s="25"/>
      <c r="Y417" s="1"/>
      <c r="Z417" s="3"/>
      <c r="AA417" s="3"/>
      <c r="AB417" s="3"/>
      <c r="AC417" s="3"/>
      <c r="AD417" s="3"/>
      <c r="AE417" s="12"/>
      <c r="AF417" s="3"/>
      <c r="AG417" s="2"/>
      <c r="AH417" s="2"/>
      <c r="AI417" s="2"/>
      <c r="AJ417" s="2"/>
      <c r="AK417" s="2"/>
      <c r="AL417" s="51"/>
      <c r="AM417" s="51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</row>
    <row r="418" spans="1:121" x14ac:dyDescent="0.15">
      <c r="A418" s="64"/>
      <c r="B418" s="18"/>
      <c r="C418" s="8"/>
      <c r="D418" s="15"/>
      <c r="E418" s="16"/>
      <c r="F418" s="16"/>
      <c r="G418" s="16"/>
      <c r="H418" s="16"/>
      <c r="I418" s="15"/>
      <c r="J418" s="51"/>
      <c r="K418" s="2"/>
      <c r="L418" s="20"/>
      <c r="M418" s="14"/>
      <c r="N418" s="14"/>
      <c r="O418" s="20"/>
      <c r="P418" s="16"/>
      <c r="Q418" s="31"/>
      <c r="R418" s="16"/>
      <c r="S418" s="4"/>
      <c r="T418" s="51"/>
      <c r="U418" s="3"/>
      <c r="V418" s="54"/>
      <c r="W418" s="55"/>
      <c r="X418" s="25"/>
      <c r="Y418" s="1"/>
      <c r="Z418" s="3"/>
      <c r="AA418" s="3"/>
      <c r="AB418" s="3"/>
      <c r="AC418" s="3"/>
      <c r="AD418" s="3"/>
      <c r="AE418" s="12"/>
      <c r="AF418" s="3"/>
      <c r="AG418" s="2"/>
      <c r="AH418" s="2"/>
      <c r="AI418" s="2"/>
      <c r="AJ418" s="2"/>
      <c r="AK418" s="2"/>
      <c r="AL418" s="51"/>
      <c r="AM418" s="51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</row>
    <row r="419" spans="1:121" x14ac:dyDescent="0.15">
      <c r="A419" s="64"/>
      <c r="B419" s="18"/>
      <c r="C419" s="8"/>
      <c r="D419" s="15"/>
      <c r="E419" s="16"/>
      <c r="F419" s="16"/>
      <c r="G419" s="16"/>
      <c r="H419" s="16"/>
      <c r="I419" s="15"/>
      <c r="J419" s="51"/>
      <c r="K419" s="2"/>
      <c r="L419" s="20"/>
      <c r="M419" s="14"/>
      <c r="N419" s="14"/>
      <c r="O419" s="20"/>
      <c r="P419" s="16"/>
      <c r="Q419" s="31"/>
      <c r="R419" s="16"/>
      <c r="S419" s="4"/>
      <c r="T419" s="51"/>
      <c r="U419" s="3"/>
      <c r="V419" s="54"/>
      <c r="W419" s="54"/>
      <c r="X419" s="25"/>
      <c r="Y419" s="1"/>
      <c r="Z419" s="3"/>
      <c r="AA419" s="3"/>
      <c r="AB419" s="3"/>
      <c r="AC419" s="3"/>
      <c r="AD419" s="3"/>
      <c r="AE419" s="12"/>
      <c r="AF419" s="3"/>
      <c r="AG419" s="2"/>
      <c r="AH419" s="2"/>
      <c r="AI419" s="2"/>
      <c r="AJ419" s="2"/>
      <c r="AK419" s="2"/>
      <c r="AL419" s="51"/>
      <c r="AM419" s="51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</row>
    <row r="420" spans="1:121" x14ac:dyDescent="0.15">
      <c r="A420" s="64"/>
      <c r="B420" s="18"/>
      <c r="C420" s="8"/>
      <c r="D420" s="15"/>
      <c r="E420" s="16"/>
      <c r="F420" s="16"/>
      <c r="G420" s="16"/>
      <c r="H420" s="16"/>
      <c r="I420" s="15"/>
      <c r="J420" s="51"/>
      <c r="K420" s="2"/>
      <c r="L420" s="20"/>
      <c r="M420" s="14"/>
      <c r="N420" s="14"/>
      <c r="O420" s="20"/>
      <c r="P420" s="16"/>
      <c r="Q420" s="31"/>
      <c r="R420" s="16"/>
      <c r="S420" s="4"/>
      <c r="T420" s="51"/>
      <c r="U420" s="3"/>
      <c r="V420" s="54"/>
      <c r="W420" s="54"/>
      <c r="X420" s="25"/>
      <c r="Y420" s="1"/>
      <c r="Z420" s="3"/>
      <c r="AA420" s="3"/>
      <c r="AB420" s="3"/>
      <c r="AC420" s="3"/>
      <c r="AD420" s="3"/>
      <c r="AE420" s="12"/>
      <c r="AF420" s="3"/>
      <c r="AG420" s="2"/>
      <c r="AH420" s="2"/>
      <c r="AI420" s="2"/>
      <c r="AJ420" s="2"/>
      <c r="AK420" s="2"/>
      <c r="AL420" s="51"/>
      <c r="AM420" s="51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</row>
    <row r="421" spans="1:121" x14ac:dyDescent="0.15">
      <c r="A421" s="64"/>
      <c r="B421" s="18"/>
      <c r="C421" s="8"/>
      <c r="D421" s="15"/>
      <c r="E421" s="16"/>
      <c r="F421" s="16"/>
      <c r="G421" s="16"/>
      <c r="H421" s="16"/>
      <c r="I421" s="15"/>
      <c r="J421" s="51"/>
      <c r="K421" s="2"/>
      <c r="L421" s="20"/>
      <c r="M421" s="14"/>
      <c r="N421" s="14"/>
      <c r="O421" s="20"/>
      <c r="P421" s="16"/>
      <c r="Q421" s="31"/>
      <c r="R421" s="16"/>
      <c r="S421" s="4"/>
      <c r="T421" s="51"/>
      <c r="U421" s="3"/>
      <c r="V421" s="54"/>
      <c r="W421" s="54"/>
      <c r="X421" s="25"/>
      <c r="Y421" s="1"/>
      <c r="Z421" s="3"/>
      <c r="AA421" s="3"/>
      <c r="AB421" s="3"/>
      <c r="AC421" s="3"/>
      <c r="AD421" s="3"/>
      <c r="AE421" s="12"/>
      <c r="AF421" s="3"/>
      <c r="AG421" s="2"/>
      <c r="AH421" s="2"/>
      <c r="AI421" s="2"/>
      <c r="AJ421" s="2"/>
      <c r="AK421" s="2"/>
      <c r="AL421" s="51"/>
      <c r="AM421" s="51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</row>
    <row r="422" spans="1:121" x14ac:dyDescent="0.15">
      <c r="A422" s="64"/>
      <c r="B422" s="18"/>
      <c r="C422" s="8"/>
      <c r="D422" s="15"/>
      <c r="E422" s="16"/>
      <c r="F422" s="16"/>
      <c r="G422" s="16"/>
      <c r="H422" s="16"/>
      <c r="I422" s="15"/>
      <c r="J422" s="51"/>
      <c r="K422" s="2"/>
      <c r="L422" s="20"/>
      <c r="M422" s="14"/>
      <c r="N422" s="14"/>
      <c r="O422" s="20"/>
      <c r="P422" s="16"/>
      <c r="Q422" s="31"/>
      <c r="R422" s="16"/>
      <c r="S422" s="4"/>
      <c r="T422" s="51"/>
      <c r="U422" s="3"/>
      <c r="V422" s="54"/>
      <c r="W422" s="54"/>
      <c r="X422" s="25"/>
      <c r="Y422" s="1"/>
      <c r="Z422" s="3"/>
      <c r="AA422" s="3"/>
      <c r="AB422" s="3"/>
      <c r="AC422" s="3"/>
      <c r="AD422" s="3"/>
      <c r="AE422" s="12"/>
      <c r="AF422" s="3"/>
      <c r="AG422" s="2"/>
      <c r="AH422" s="2"/>
      <c r="AI422" s="2"/>
      <c r="AJ422" s="2"/>
      <c r="AK422" s="2"/>
      <c r="AL422" s="51"/>
      <c r="AM422" s="51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</row>
    <row r="423" spans="1:121" x14ac:dyDescent="0.15">
      <c r="A423" s="64"/>
      <c r="B423" s="18"/>
      <c r="C423" s="8"/>
      <c r="D423" s="15"/>
      <c r="E423" s="16"/>
      <c r="F423" s="16"/>
      <c r="G423" s="16"/>
      <c r="H423" s="16"/>
      <c r="I423" s="15"/>
      <c r="J423" s="51"/>
      <c r="K423" s="2"/>
      <c r="L423" s="20"/>
      <c r="M423" s="14"/>
      <c r="N423" s="14"/>
      <c r="O423" s="20"/>
      <c r="P423" s="16"/>
      <c r="Q423" s="31"/>
      <c r="R423" s="16"/>
      <c r="S423" s="4"/>
      <c r="T423" s="51"/>
      <c r="U423" s="3"/>
      <c r="V423" s="54"/>
      <c r="W423" s="54"/>
      <c r="X423" s="25"/>
      <c r="Y423" s="1"/>
      <c r="Z423" s="3"/>
      <c r="AA423" s="3"/>
      <c r="AB423" s="3"/>
      <c r="AC423" s="3"/>
      <c r="AD423" s="3"/>
      <c r="AE423" s="12"/>
      <c r="AF423" s="3"/>
      <c r="AG423" s="2"/>
      <c r="AH423" s="2"/>
      <c r="AI423" s="2"/>
      <c r="AJ423" s="2"/>
      <c r="AK423" s="2"/>
      <c r="AL423" s="51"/>
      <c r="AM423" s="51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</row>
    <row r="424" spans="1:121" x14ac:dyDescent="0.15">
      <c r="A424" s="64"/>
      <c r="B424" s="18"/>
      <c r="C424" s="8"/>
      <c r="D424" s="15"/>
      <c r="E424" s="16"/>
      <c r="F424" s="16"/>
      <c r="G424" s="16"/>
      <c r="H424" s="16"/>
      <c r="I424" s="15"/>
      <c r="J424" s="51"/>
      <c r="K424" s="2"/>
      <c r="L424" s="20"/>
      <c r="M424" s="14"/>
      <c r="N424" s="14"/>
      <c r="O424" s="20"/>
      <c r="P424" s="16"/>
      <c r="Q424" s="31"/>
      <c r="R424" s="16"/>
      <c r="S424" s="4"/>
      <c r="T424" s="51"/>
      <c r="U424" s="3"/>
      <c r="V424" s="54"/>
      <c r="W424" s="54"/>
      <c r="X424" s="25"/>
      <c r="Y424" s="1"/>
      <c r="Z424" s="3"/>
      <c r="AA424" s="3"/>
      <c r="AB424" s="3"/>
      <c r="AC424" s="3"/>
      <c r="AD424" s="3"/>
      <c r="AE424" s="12"/>
      <c r="AF424" s="3"/>
      <c r="AG424" s="2"/>
      <c r="AH424" s="2"/>
      <c r="AI424" s="2"/>
      <c r="AJ424" s="2"/>
      <c r="AK424" s="2"/>
      <c r="AL424" s="51"/>
      <c r="AM424" s="51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</row>
    <row r="425" spans="1:121" x14ac:dyDescent="0.15">
      <c r="A425" s="64"/>
      <c r="B425" s="18"/>
      <c r="C425" s="8"/>
      <c r="D425" s="15"/>
      <c r="E425" s="16"/>
      <c r="F425" s="16"/>
      <c r="G425" s="16"/>
      <c r="H425" s="16"/>
      <c r="I425" s="15"/>
      <c r="J425" s="51"/>
      <c r="K425" s="2"/>
      <c r="L425" s="20"/>
      <c r="M425" s="14"/>
      <c r="N425" s="14"/>
      <c r="O425" s="20"/>
      <c r="P425" s="16"/>
      <c r="Q425" s="31"/>
      <c r="R425" s="16"/>
      <c r="S425" s="4"/>
      <c r="T425" s="51"/>
      <c r="U425" s="3"/>
      <c r="V425" s="54"/>
      <c r="W425" s="54"/>
      <c r="X425" s="25"/>
      <c r="Y425" s="1"/>
      <c r="Z425" s="3"/>
      <c r="AA425" s="3"/>
      <c r="AB425" s="3"/>
      <c r="AC425" s="3"/>
      <c r="AD425" s="3"/>
      <c r="AE425" s="12"/>
      <c r="AF425" s="3"/>
      <c r="AG425" s="2"/>
      <c r="AH425" s="2"/>
      <c r="AI425" s="2"/>
      <c r="AJ425" s="2"/>
      <c r="AK425" s="2"/>
      <c r="AL425" s="51"/>
      <c r="AM425" s="51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</row>
    <row r="426" spans="1:121" x14ac:dyDescent="0.15">
      <c r="A426" s="64"/>
      <c r="B426" s="18"/>
      <c r="C426" s="8"/>
      <c r="D426" s="15"/>
      <c r="E426" s="16"/>
      <c r="F426" s="16"/>
      <c r="G426" s="16"/>
      <c r="H426" s="16"/>
      <c r="I426" s="15"/>
      <c r="J426" s="51"/>
      <c r="K426" s="2"/>
      <c r="L426" s="20"/>
      <c r="M426" s="14"/>
      <c r="N426" s="14"/>
      <c r="O426" s="20"/>
      <c r="P426" s="16"/>
      <c r="Q426" s="31"/>
      <c r="R426" s="16"/>
      <c r="S426" s="4"/>
      <c r="T426" s="51"/>
      <c r="U426" s="3"/>
      <c r="V426" s="54"/>
      <c r="W426" s="54"/>
      <c r="X426" s="25"/>
      <c r="Y426" s="1"/>
      <c r="Z426" s="3"/>
      <c r="AA426" s="3"/>
      <c r="AB426" s="3"/>
      <c r="AC426" s="3"/>
      <c r="AD426" s="3"/>
      <c r="AE426" s="12"/>
      <c r="AF426" s="3"/>
      <c r="AG426" s="2"/>
      <c r="AH426" s="2"/>
      <c r="AI426" s="2"/>
      <c r="AJ426" s="2"/>
      <c r="AK426" s="2"/>
      <c r="AL426" s="51"/>
      <c r="AM426" s="51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</row>
    <row r="427" spans="1:121" x14ac:dyDescent="0.15">
      <c r="A427" s="64"/>
      <c r="B427" s="18"/>
      <c r="C427" s="8"/>
      <c r="D427" s="15"/>
      <c r="E427" s="16"/>
      <c r="F427" s="16"/>
      <c r="G427" s="16"/>
      <c r="H427" s="16"/>
      <c r="I427" s="15"/>
      <c r="J427" s="51"/>
      <c r="K427" s="2"/>
      <c r="L427" s="20"/>
      <c r="M427" s="14"/>
      <c r="N427" s="14"/>
      <c r="O427" s="20"/>
      <c r="P427" s="16"/>
      <c r="Q427" s="31"/>
      <c r="R427" s="16"/>
      <c r="S427" s="4"/>
      <c r="T427" s="51"/>
      <c r="U427" s="3"/>
      <c r="V427" s="54"/>
      <c r="W427" s="54"/>
      <c r="X427" s="25"/>
      <c r="Y427" s="1"/>
      <c r="Z427" s="3"/>
      <c r="AA427" s="3"/>
      <c r="AB427" s="3"/>
      <c r="AC427" s="3"/>
      <c r="AD427" s="3"/>
      <c r="AE427" s="12"/>
      <c r="AF427" s="3"/>
      <c r="AG427" s="2"/>
      <c r="AH427" s="2"/>
      <c r="AI427" s="2"/>
      <c r="AJ427" s="2"/>
      <c r="AK427" s="2"/>
      <c r="AL427" s="51"/>
      <c r="AM427" s="51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</row>
    <row r="428" spans="1:121" x14ac:dyDescent="0.15">
      <c r="A428" s="64"/>
      <c r="B428" s="18"/>
      <c r="C428" s="8"/>
      <c r="D428" s="15"/>
      <c r="E428" s="16"/>
      <c r="F428" s="16"/>
      <c r="G428" s="16"/>
      <c r="H428" s="16"/>
      <c r="I428" s="15"/>
      <c r="J428" s="51"/>
      <c r="K428" s="2"/>
      <c r="L428" s="20"/>
      <c r="M428" s="14"/>
      <c r="N428" s="14"/>
      <c r="O428" s="20"/>
      <c r="P428" s="16"/>
      <c r="Q428" s="31"/>
      <c r="R428" s="16"/>
      <c r="S428" s="4"/>
      <c r="T428" s="51"/>
      <c r="U428" s="3"/>
      <c r="V428" s="54"/>
      <c r="W428" s="55"/>
      <c r="X428" s="25"/>
      <c r="Y428" s="1"/>
      <c r="Z428" s="3"/>
      <c r="AA428" s="3"/>
      <c r="AB428" s="3"/>
      <c r="AC428" s="3"/>
      <c r="AD428" s="3"/>
      <c r="AE428" s="12"/>
      <c r="AF428" s="3"/>
      <c r="AG428" s="2"/>
      <c r="AH428" s="2"/>
      <c r="AI428" s="2"/>
      <c r="AJ428" s="2"/>
      <c r="AK428" s="2"/>
      <c r="AL428" s="51"/>
      <c r="AM428" s="51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</row>
    <row r="429" spans="1:121" x14ac:dyDescent="0.15">
      <c r="A429" s="64"/>
      <c r="B429" s="18"/>
      <c r="C429" s="8"/>
      <c r="D429" s="15"/>
      <c r="E429" s="16"/>
      <c r="F429" s="16"/>
      <c r="G429" s="16"/>
      <c r="H429" s="16"/>
      <c r="I429" s="15"/>
      <c r="J429" s="51"/>
      <c r="K429" s="2"/>
      <c r="L429" s="20"/>
      <c r="M429" s="14"/>
      <c r="N429" s="14"/>
      <c r="O429" s="20"/>
      <c r="P429" s="16"/>
      <c r="Q429" s="31"/>
      <c r="R429" s="16"/>
      <c r="S429" s="4"/>
      <c r="T429" s="51"/>
      <c r="U429" s="3"/>
      <c r="V429" s="54"/>
      <c r="W429" s="54"/>
      <c r="X429" s="25"/>
      <c r="Y429" s="1"/>
      <c r="Z429" s="3"/>
      <c r="AA429" s="3"/>
      <c r="AB429" s="3"/>
      <c r="AC429" s="3"/>
      <c r="AD429" s="3"/>
      <c r="AE429" s="12"/>
      <c r="AF429" s="3"/>
      <c r="AG429" s="2"/>
      <c r="AH429" s="2"/>
      <c r="AI429" s="2"/>
      <c r="AJ429" s="2"/>
      <c r="AK429" s="2"/>
      <c r="AL429" s="51"/>
      <c r="AM429" s="51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</row>
    <row r="430" spans="1:121" x14ac:dyDescent="0.15">
      <c r="A430" s="64"/>
      <c r="B430" s="18"/>
      <c r="C430" s="8"/>
      <c r="D430" s="15"/>
      <c r="E430" s="16"/>
      <c r="F430" s="16"/>
      <c r="G430" s="16"/>
      <c r="H430" s="16"/>
      <c r="I430" s="15"/>
      <c r="J430" s="51"/>
      <c r="K430" s="2"/>
      <c r="L430" s="20"/>
      <c r="M430" s="14"/>
      <c r="N430" s="14"/>
      <c r="O430" s="20"/>
      <c r="P430" s="16"/>
      <c r="Q430" s="31"/>
      <c r="R430" s="16"/>
      <c r="S430" s="4"/>
      <c r="T430" s="51"/>
      <c r="U430" s="3"/>
      <c r="V430" s="54"/>
      <c r="W430" s="54"/>
      <c r="X430" s="25"/>
      <c r="Y430" s="1"/>
      <c r="Z430" s="3"/>
      <c r="AA430" s="3"/>
      <c r="AB430" s="3"/>
      <c r="AC430" s="3"/>
      <c r="AD430" s="3"/>
      <c r="AE430" s="12"/>
      <c r="AF430" s="3"/>
      <c r="AG430" s="2"/>
      <c r="AH430" s="2"/>
      <c r="AI430" s="2"/>
      <c r="AJ430" s="2"/>
      <c r="AK430" s="2"/>
      <c r="AL430" s="51"/>
      <c r="AM430" s="51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</row>
    <row r="431" spans="1:121" x14ac:dyDescent="0.15">
      <c r="A431" s="64"/>
      <c r="B431" s="18"/>
      <c r="C431" s="8"/>
      <c r="D431" s="15"/>
      <c r="E431" s="16"/>
      <c r="F431" s="16"/>
      <c r="G431" s="16"/>
      <c r="H431" s="16"/>
      <c r="I431" s="15"/>
      <c r="J431" s="51"/>
      <c r="K431" s="2"/>
      <c r="L431" s="20"/>
      <c r="M431" s="14"/>
      <c r="N431" s="14"/>
      <c r="O431" s="20"/>
      <c r="P431" s="16"/>
      <c r="Q431" s="31"/>
      <c r="R431" s="16"/>
      <c r="S431" s="4"/>
      <c r="T431" s="51"/>
      <c r="U431" s="3"/>
      <c r="V431" s="54"/>
      <c r="W431" s="54"/>
      <c r="X431" s="25"/>
      <c r="Y431" s="1"/>
      <c r="Z431" s="3"/>
      <c r="AA431" s="3"/>
      <c r="AB431" s="3"/>
      <c r="AC431" s="3"/>
      <c r="AD431" s="3"/>
      <c r="AE431" s="12"/>
      <c r="AF431" s="3"/>
      <c r="AG431" s="2"/>
      <c r="AH431" s="2"/>
      <c r="AI431" s="2"/>
      <c r="AJ431" s="2"/>
      <c r="AK431" s="2"/>
      <c r="AL431" s="51"/>
      <c r="AM431" s="51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</row>
    <row r="432" spans="1:121" x14ac:dyDescent="0.15">
      <c r="A432" s="64"/>
      <c r="B432" s="18"/>
      <c r="C432" s="8"/>
      <c r="D432" s="15"/>
      <c r="E432" s="16"/>
      <c r="F432" s="16"/>
      <c r="G432" s="16"/>
      <c r="H432" s="16"/>
      <c r="I432" s="15"/>
      <c r="J432" s="51"/>
      <c r="K432" s="2"/>
      <c r="L432" s="20"/>
      <c r="M432" s="14"/>
      <c r="N432" s="14"/>
      <c r="O432" s="20"/>
      <c r="P432" s="16"/>
      <c r="Q432" s="31"/>
      <c r="R432" s="16"/>
      <c r="S432" s="4"/>
      <c r="T432" s="51"/>
      <c r="U432" s="3"/>
      <c r="V432" s="54"/>
      <c r="W432" s="54"/>
      <c r="X432" s="25"/>
      <c r="Y432" s="1"/>
      <c r="Z432" s="3"/>
      <c r="AA432" s="3"/>
      <c r="AB432" s="3"/>
      <c r="AC432" s="3"/>
      <c r="AD432" s="3"/>
      <c r="AE432" s="12"/>
      <c r="AF432" s="3"/>
      <c r="AG432" s="2"/>
      <c r="AH432" s="2"/>
      <c r="AI432" s="2"/>
      <c r="AJ432" s="2"/>
      <c r="AK432" s="2"/>
      <c r="AL432" s="51"/>
      <c r="AM432" s="51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</row>
    <row r="433" spans="1:121" x14ac:dyDescent="0.15">
      <c r="A433" s="64"/>
      <c r="B433" s="18"/>
      <c r="C433" s="8"/>
      <c r="D433" s="15"/>
      <c r="E433" s="16"/>
      <c r="F433" s="16"/>
      <c r="G433" s="16"/>
      <c r="H433" s="16"/>
      <c r="I433" s="15"/>
      <c r="J433" s="51"/>
      <c r="K433" s="2"/>
      <c r="L433" s="20"/>
      <c r="M433" s="14"/>
      <c r="N433" s="14"/>
      <c r="O433" s="20"/>
      <c r="P433" s="16"/>
      <c r="Q433" s="31"/>
      <c r="R433" s="16"/>
      <c r="S433" s="4"/>
      <c r="T433" s="51"/>
      <c r="U433" s="3"/>
      <c r="V433" s="54"/>
      <c r="W433" s="54"/>
      <c r="X433" s="25"/>
      <c r="Y433" s="1"/>
      <c r="Z433" s="3"/>
      <c r="AA433" s="3"/>
      <c r="AB433" s="3"/>
      <c r="AC433" s="3"/>
      <c r="AD433" s="3"/>
      <c r="AE433" s="12"/>
      <c r="AF433" s="3"/>
      <c r="AG433" s="2"/>
      <c r="AH433" s="2"/>
      <c r="AI433" s="2"/>
      <c r="AJ433" s="2"/>
      <c r="AK433" s="2"/>
      <c r="AL433" s="51"/>
      <c r="AM433" s="51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</row>
    <row r="434" spans="1:121" x14ac:dyDescent="0.15">
      <c r="A434" s="64"/>
      <c r="B434" s="18"/>
      <c r="C434" s="8"/>
      <c r="D434" s="15"/>
      <c r="E434" s="16"/>
      <c r="F434" s="16"/>
      <c r="G434" s="16"/>
      <c r="H434" s="16"/>
      <c r="I434" s="15"/>
      <c r="J434" s="51"/>
      <c r="K434" s="2"/>
      <c r="L434" s="20"/>
      <c r="M434" s="14"/>
      <c r="N434" s="14"/>
      <c r="O434" s="20"/>
      <c r="P434" s="16"/>
      <c r="Q434" s="31"/>
      <c r="R434" s="16"/>
      <c r="S434" s="4"/>
      <c r="T434" s="51"/>
      <c r="U434" s="3"/>
      <c r="V434" s="54"/>
      <c r="W434" s="54"/>
      <c r="X434" s="25"/>
      <c r="Y434" s="1"/>
      <c r="Z434" s="3"/>
      <c r="AA434" s="3"/>
      <c r="AB434" s="3"/>
      <c r="AC434" s="3"/>
      <c r="AD434" s="3"/>
      <c r="AE434" s="12"/>
      <c r="AF434" s="3"/>
      <c r="AG434" s="2"/>
      <c r="AH434" s="2"/>
      <c r="AI434" s="2"/>
      <c r="AJ434" s="2"/>
      <c r="AK434" s="2"/>
      <c r="AL434" s="51"/>
      <c r="AM434" s="51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</row>
    <row r="435" spans="1:121" x14ac:dyDescent="0.15">
      <c r="A435" s="64"/>
      <c r="B435" s="18"/>
      <c r="C435" s="8"/>
      <c r="D435" s="15"/>
      <c r="E435" s="16"/>
      <c r="F435" s="16"/>
      <c r="G435" s="16"/>
      <c r="H435" s="16"/>
      <c r="I435" s="15"/>
      <c r="J435" s="51"/>
      <c r="K435" s="2"/>
      <c r="L435" s="20"/>
      <c r="M435" s="14"/>
      <c r="N435" s="14"/>
      <c r="O435" s="20"/>
      <c r="P435" s="16"/>
      <c r="Q435" s="31"/>
      <c r="R435" s="16"/>
      <c r="S435" s="4"/>
      <c r="T435" s="51"/>
      <c r="U435" s="3"/>
      <c r="V435" s="54"/>
      <c r="W435" s="54"/>
      <c r="X435" s="25"/>
      <c r="Y435" s="1"/>
      <c r="Z435" s="3"/>
      <c r="AA435" s="3"/>
      <c r="AB435" s="3"/>
      <c r="AC435" s="3"/>
      <c r="AD435" s="3"/>
      <c r="AE435" s="12"/>
      <c r="AF435" s="3"/>
      <c r="AG435" s="2"/>
      <c r="AH435" s="2"/>
      <c r="AI435" s="2"/>
      <c r="AJ435" s="2"/>
      <c r="AK435" s="2"/>
      <c r="AL435" s="51"/>
      <c r="AM435" s="51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</row>
    <row r="436" spans="1:121" x14ac:dyDescent="0.15">
      <c r="A436" s="64"/>
      <c r="B436" s="18"/>
      <c r="C436" s="8"/>
      <c r="D436" s="15"/>
      <c r="E436" s="16"/>
      <c r="F436" s="16"/>
      <c r="G436" s="16"/>
      <c r="H436" s="16"/>
      <c r="I436" s="15"/>
      <c r="J436" s="51"/>
      <c r="K436" s="2"/>
      <c r="L436" s="20"/>
      <c r="M436" s="14"/>
      <c r="N436" s="14"/>
      <c r="O436" s="20"/>
      <c r="P436" s="16"/>
      <c r="Q436" s="31"/>
      <c r="R436" s="16"/>
      <c r="S436" s="4"/>
      <c r="T436" s="51"/>
      <c r="U436" s="3"/>
      <c r="V436" s="54"/>
      <c r="W436" s="54"/>
      <c r="X436" s="25"/>
      <c r="Y436" s="1"/>
      <c r="Z436" s="3"/>
      <c r="AA436" s="3"/>
      <c r="AB436" s="3"/>
      <c r="AC436" s="3"/>
      <c r="AD436" s="3"/>
      <c r="AE436" s="12"/>
      <c r="AF436" s="3"/>
      <c r="AG436" s="2"/>
      <c r="AH436" s="2"/>
      <c r="AI436" s="2"/>
      <c r="AJ436" s="2"/>
      <c r="AK436" s="2"/>
      <c r="AL436" s="51"/>
      <c r="AM436" s="51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</row>
    <row r="437" spans="1:121" x14ac:dyDescent="0.15">
      <c r="A437" s="64"/>
      <c r="B437" s="18"/>
      <c r="C437" s="8"/>
      <c r="D437" s="15"/>
      <c r="E437" s="16"/>
      <c r="F437" s="16"/>
      <c r="G437" s="16"/>
      <c r="H437" s="16"/>
      <c r="I437" s="15"/>
      <c r="J437" s="51"/>
      <c r="K437" s="2"/>
      <c r="L437" s="20"/>
      <c r="M437" s="14"/>
      <c r="N437" s="14"/>
      <c r="O437" s="20"/>
      <c r="P437" s="16"/>
      <c r="Q437" s="31"/>
      <c r="R437" s="16"/>
      <c r="S437" s="4"/>
      <c r="T437" s="51"/>
      <c r="U437" s="3"/>
      <c r="V437" s="54"/>
      <c r="W437" s="55"/>
      <c r="X437" s="25"/>
      <c r="Y437" s="1"/>
      <c r="Z437" s="3"/>
      <c r="AA437" s="3"/>
      <c r="AB437" s="3"/>
      <c r="AC437" s="3"/>
      <c r="AD437" s="3"/>
      <c r="AE437" s="12"/>
      <c r="AF437" s="3"/>
      <c r="AG437" s="2"/>
      <c r="AH437" s="2"/>
      <c r="AI437" s="2"/>
      <c r="AJ437" s="2"/>
      <c r="AK437" s="2"/>
      <c r="AL437" s="51"/>
      <c r="AM437" s="51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</row>
    <row r="438" spans="1:121" x14ac:dyDescent="0.15">
      <c r="A438" s="64"/>
      <c r="B438" s="18"/>
      <c r="C438" s="8"/>
      <c r="D438" s="15"/>
      <c r="E438" s="16"/>
      <c r="F438" s="16"/>
      <c r="G438" s="16"/>
      <c r="H438" s="16"/>
      <c r="I438" s="15"/>
      <c r="J438" s="51"/>
      <c r="K438" s="2"/>
      <c r="L438" s="20"/>
      <c r="M438" s="14"/>
      <c r="N438" s="14"/>
      <c r="O438" s="20"/>
      <c r="P438" s="16"/>
      <c r="Q438" s="31"/>
      <c r="R438" s="16"/>
      <c r="S438" s="4"/>
      <c r="T438" s="51"/>
      <c r="U438" s="3"/>
      <c r="V438" s="54"/>
      <c r="W438" s="54"/>
      <c r="X438" s="25"/>
      <c r="Y438" s="1"/>
      <c r="Z438" s="3"/>
      <c r="AA438" s="3"/>
      <c r="AB438" s="3"/>
      <c r="AC438" s="3"/>
      <c r="AD438" s="3"/>
      <c r="AE438" s="12"/>
      <c r="AF438" s="3"/>
      <c r="AG438" s="2"/>
      <c r="AH438" s="2"/>
      <c r="AI438" s="2"/>
      <c r="AJ438" s="2"/>
      <c r="AK438" s="2"/>
      <c r="AL438" s="51"/>
      <c r="AM438" s="51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</row>
    <row r="439" spans="1:121" x14ac:dyDescent="0.15">
      <c r="A439" s="64"/>
      <c r="B439" s="18"/>
      <c r="C439" s="8"/>
      <c r="D439" s="15"/>
      <c r="E439" s="16"/>
      <c r="F439" s="16"/>
      <c r="G439" s="16"/>
      <c r="H439" s="16"/>
      <c r="I439" s="15"/>
      <c r="J439" s="51"/>
      <c r="K439" s="2"/>
      <c r="L439" s="20"/>
      <c r="M439" s="14"/>
      <c r="N439" s="14"/>
      <c r="O439" s="20"/>
      <c r="P439" s="16"/>
      <c r="Q439" s="31"/>
      <c r="R439" s="16"/>
      <c r="S439" s="4"/>
      <c r="T439" s="51"/>
      <c r="U439" s="3"/>
      <c r="V439" s="54"/>
      <c r="W439" s="54"/>
      <c r="X439" s="25"/>
      <c r="Y439" s="1"/>
      <c r="Z439" s="3"/>
      <c r="AA439" s="3"/>
      <c r="AB439" s="3"/>
      <c r="AC439" s="3"/>
      <c r="AD439" s="3"/>
      <c r="AE439" s="12"/>
      <c r="AF439" s="3"/>
      <c r="AG439" s="2"/>
      <c r="AH439" s="2"/>
      <c r="AI439" s="2"/>
      <c r="AJ439" s="2"/>
      <c r="AK439" s="2"/>
      <c r="AL439" s="51"/>
      <c r="AM439" s="51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</row>
    <row r="440" spans="1:121" x14ac:dyDescent="0.15">
      <c r="A440" s="64"/>
      <c r="B440" s="18"/>
      <c r="C440" s="8"/>
      <c r="D440" s="15"/>
      <c r="E440" s="16"/>
      <c r="F440" s="16"/>
      <c r="G440" s="16"/>
      <c r="H440" s="16"/>
      <c r="I440" s="15"/>
      <c r="J440" s="51"/>
      <c r="K440" s="2"/>
      <c r="L440" s="20"/>
      <c r="M440" s="14"/>
      <c r="N440" s="14"/>
      <c r="O440" s="20"/>
      <c r="P440" s="16"/>
      <c r="Q440" s="31"/>
      <c r="R440" s="16"/>
      <c r="S440" s="4"/>
      <c r="T440" s="51"/>
      <c r="U440" s="3"/>
      <c r="V440" s="54"/>
      <c r="W440" s="54"/>
      <c r="X440" s="25"/>
      <c r="Y440" s="1"/>
      <c r="Z440" s="3"/>
      <c r="AA440" s="3"/>
      <c r="AB440" s="3"/>
      <c r="AC440" s="3"/>
      <c r="AD440" s="3"/>
      <c r="AE440" s="12"/>
      <c r="AF440" s="3"/>
      <c r="AG440" s="2"/>
      <c r="AH440" s="2"/>
      <c r="AI440" s="2"/>
      <c r="AJ440" s="2"/>
      <c r="AK440" s="2"/>
      <c r="AL440" s="51"/>
      <c r="AM440" s="51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</row>
    <row r="441" spans="1:121" x14ac:dyDescent="0.15">
      <c r="A441" s="64"/>
      <c r="B441" s="18"/>
      <c r="C441" s="8"/>
      <c r="D441" s="15"/>
      <c r="E441" s="16"/>
      <c r="F441" s="16"/>
      <c r="G441" s="16"/>
      <c r="H441" s="16"/>
      <c r="I441" s="15"/>
      <c r="J441" s="51"/>
      <c r="K441" s="2"/>
      <c r="L441" s="20"/>
      <c r="M441" s="14"/>
      <c r="N441" s="14"/>
      <c r="O441" s="20"/>
      <c r="P441" s="16"/>
      <c r="Q441" s="31"/>
      <c r="R441" s="16"/>
      <c r="S441" s="4"/>
      <c r="T441" s="51"/>
      <c r="U441" s="3"/>
      <c r="V441" s="54"/>
      <c r="W441" s="54"/>
      <c r="X441" s="25"/>
      <c r="Y441" s="1"/>
      <c r="Z441" s="3"/>
      <c r="AA441" s="3"/>
      <c r="AB441" s="3"/>
      <c r="AC441" s="3"/>
      <c r="AD441" s="3"/>
      <c r="AE441" s="12"/>
      <c r="AF441" s="3"/>
      <c r="AG441" s="2"/>
      <c r="AH441" s="2"/>
      <c r="AI441" s="2"/>
      <c r="AJ441" s="2"/>
      <c r="AK441" s="2"/>
      <c r="AL441" s="51"/>
      <c r="AM441" s="51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</row>
    <row r="442" spans="1:121" x14ac:dyDescent="0.15">
      <c r="A442" s="64"/>
      <c r="B442" s="18"/>
      <c r="C442" s="8"/>
      <c r="D442" s="15"/>
      <c r="E442" s="16"/>
      <c r="F442" s="16"/>
      <c r="G442" s="16"/>
      <c r="H442" s="16"/>
      <c r="I442" s="15"/>
      <c r="J442" s="51"/>
      <c r="K442" s="2"/>
      <c r="L442" s="20"/>
      <c r="M442" s="14"/>
      <c r="N442" s="14"/>
      <c r="O442" s="20"/>
      <c r="P442" s="16"/>
      <c r="Q442" s="31"/>
      <c r="R442" s="16"/>
      <c r="S442" s="4"/>
      <c r="T442" s="51"/>
      <c r="U442" s="3"/>
      <c r="V442" s="54"/>
      <c r="W442" s="54"/>
      <c r="X442" s="25"/>
      <c r="Y442" s="1"/>
      <c r="Z442" s="3"/>
      <c r="AA442" s="3"/>
      <c r="AB442" s="3"/>
      <c r="AC442" s="3"/>
      <c r="AD442" s="3"/>
      <c r="AE442" s="12"/>
      <c r="AF442" s="3"/>
      <c r="AG442" s="2"/>
      <c r="AH442" s="2"/>
      <c r="AI442" s="2"/>
      <c r="AJ442" s="2"/>
      <c r="AK442" s="2"/>
      <c r="AL442" s="51"/>
      <c r="AM442" s="51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</row>
    <row r="443" spans="1:121" x14ac:dyDescent="0.15">
      <c r="A443" s="64"/>
      <c r="B443" s="18"/>
      <c r="C443" s="8"/>
      <c r="D443" s="15"/>
      <c r="E443" s="16"/>
      <c r="F443" s="16"/>
      <c r="G443" s="16"/>
      <c r="H443" s="16"/>
      <c r="I443" s="15"/>
      <c r="J443" s="51"/>
      <c r="K443" s="2"/>
      <c r="L443" s="20"/>
      <c r="M443" s="14"/>
      <c r="N443" s="14"/>
      <c r="O443" s="20"/>
      <c r="P443" s="16"/>
      <c r="Q443" s="31"/>
      <c r="R443" s="16"/>
      <c r="S443" s="4"/>
      <c r="T443" s="51"/>
      <c r="U443" s="3"/>
      <c r="V443" s="54"/>
      <c r="W443" s="54"/>
      <c r="X443" s="25"/>
      <c r="Y443" s="1"/>
      <c r="Z443" s="3"/>
      <c r="AA443" s="3"/>
      <c r="AB443" s="3"/>
      <c r="AC443" s="3"/>
      <c r="AD443" s="3"/>
      <c r="AE443" s="12"/>
      <c r="AF443" s="3"/>
      <c r="AG443" s="2"/>
      <c r="AH443" s="2"/>
      <c r="AI443" s="2"/>
      <c r="AJ443" s="2"/>
      <c r="AK443" s="2"/>
      <c r="AL443" s="51"/>
      <c r="AM443" s="51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</row>
    <row r="444" spans="1:121" x14ac:dyDescent="0.15">
      <c r="A444" s="64"/>
      <c r="B444" s="18"/>
      <c r="C444" s="8"/>
      <c r="D444" s="15"/>
      <c r="E444" s="16"/>
      <c r="F444" s="16"/>
      <c r="G444" s="16"/>
      <c r="H444" s="16"/>
      <c r="I444" s="15"/>
      <c r="J444" s="51"/>
      <c r="K444" s="2"/>
      <c r="L444" s="20"/>
      <c r="M444" s="14"/>
      <c r="N444" s="14"/>
      <c r="O444" s="20"/>
      <c r="P444" s="16"/>
      <c r="Q444" s="31"/>
      <c r="R444" s="16"/>
      <c r="S444" s="4"/>
      <c r="T444" s="51"/>
      <c r="U444" s="3"/>
      <c r="V444" s="54"/>
      <c r="W444" s="54"/>
      <c r="X444" s="25"/>
      <c r="Y444" s="1"/>
      <c r="Z444" s="3"/>
      <c r="AA444" s="3"/>
      <c r="AB444" s="3"/>
      <c r="AC444" s="3"/>
      <c r="AD444" s="3"/>
      <c r="AE444" s="12"/>
      <c r="AF444" s="3"/>
      <c r="AG444" s="2"/>
      <c r="AH444" s="2"/>
      <c r="AI444" s="2"/>
      <c r="AJ444" s="2"/>
      <c r="AK444" s="2"/>
      <c r="AL444" s="51"/>
      <c r="AM444" s="51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</row>
    <row r="445" spans="1:121" x14ac:dyDescent="0.15">
      <c r="A445" s="64"/>
      <c r="B445" s="18"/>
      <c r="C445" s="8"/>
      <c r="D445" s="15"/>
      <c r="E445" s="16"/>
      <c r="F445" s="16"/>
      <c r="G445" s="16"/>
      <c r="H445" s="16"/>
      <c r="I445" s="15"/>
      <c r="J445" s="51"/>
      <c r="K445" s="2"/>
      <c r="L445" s="20"/>
      <c r="M445" s="14"/>
      <c r="N445" s="14"/>
      <c r="O445" s="20"/>
      <c r="P445" s="16"/>
      <c r="Q445" s="31"/>
      <c r="R445" s="16"/>
      <c r="S445" s="4"/>
      <c r="T445" s="51"/>
      <c r="U445" s="3"/>
      <c r="V445" s="54"/>
      <c r="W445" s="54"/>
      <c r="X445" s="25"/>
      <c r="Y445" s="1"/>
      <c r="Z445" s="3"/>
      <c r="AA445" s="3"/>
      <c r="AB445" s="3"/>
      <c r="AC445" s="3"/>
      <c r="AD445" s="3"/>
      <c r="AE445" s="12"/>
      <c r="AF445" s="3"/>
      <c r="AG445" s="2"/>
      <c r="AH445" s="2"/>
      <c r="AI445" s="2"/>
      <c r="AJ445" s="2"/>
      <c r="AK445" s="2"/>
      <c r="AL445" s="51"/>
      <c r="AM445" s="51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</row>
    <row r="446" spans="1:121" x14ac:dyDescent="0.15">
      <c r="A446" s="64"/>
      <c r="B446" s="18"/>
      <c r="C446" s="8"/>
      <c r="D446" s="15"/>
      <c r="E446" s="16"/>
      <c r="F446" s="16"/>
      <c r="G446" s="16"/>
      <c r="H446" s="16"/>
      <c r="I446" s="15"/>
      <c r="J446" s="51"/>
      <c r="K446" s="2"/>
      <c r="L446" s="20"/>
      <c r="M446" s="14"/>
      <c r="N446" s="14"/>
      <c r="O446" s="20"/>
      <c r="P446" s="16"/>
      <c r="Q446" s="31"/>
      <c r="R446" s="16"/>
      <c r="S446" s="4"/>
      <c r="T446" s="51"/>
      <c r="U446" s="3"/>
      <c r="V446" s="54"/>
      <c r="W446" s="54"/>
      <c r="X446" s="25"/>
      <c r="Y446" s="1"/>
      <c r="Z446" s="3"/>
      <c r="AA446" s="3"/>
      <c r="AB446" s="3"/>
      <c r="AC446" s="3"/>
      <c r="AD446" s="3"/>
      <c r="AE446" s="12"/>
      <c r="AF446" s="3"/>
      <c r="AG446" s="2"/>
      <c r="AH446" s="2"/>
      <c r="AI446" s="2"/>
      <c r="AJ446" s="2"/>
      <c r="AK446" s="2"/>
      <c r="AL446" s="51"/>
      <c r="AM446" s="51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</row>
    <row r="447" spans="1:121" x14ac:dyDescent="0.15">
      <c r="A447" s="64"/>
      <c r="B447" s="18"/>
      <c r="C447" s="8"/>
      <c r="D447" s="15"/>
      <c r="E447" s="16"/>
      <c r="F447" s="16"/>
      <c r="G447" s="16"/>
      <c r="H447" s="16"/>
      <c r="I447" s="15"/>
      <c r="J447" s="51"/>
      <c r="K447" s="2"/>
      <c r="L447" s="20"/>
      <c r="M447" s="14"/>
      <c r="N447" s="14"/>
      <c r="O447" s="20"/>
      <c r="P447" s="16"/>
      <c r="Q447" s="31"/>
      <c r="R447" s="16"/>
      <c r="S447" s="4"/>
      <c r="T447" s="51"/>
      <c r="U447" s="3"/>
      <c r="V447" s="54"/>
      <c r="W447" s="55"/>
      <c r="X447" s="25"/>
      <c r="Y447" s="1"/>
      <c r="Z447" s="3"/>
      <c r="AA447" s="3"/>
      <c r="AB447" s="3"/>
      <c r="AC447" s="3"/>
      <c r="AD447" s="3"/>
      <c r="AE447" s="12"/>
      <c r="AF447" s="3"/>
      <c r="AG447" s="2"/>
      <c r="AH447" s="2"/>
      <c r="AI447" s="2"/>
      <c r="AJ447" s="2"/>
      <c r="AK447" s="2"/>
      <c r="AL447" s="51"/>
      <c r="AM447" s="51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</row>
    <row r="448" spans="1:121" x14ac:dyDescent="0.15">
      <c r="A448" s="64"/>
      <c r="B448" s="18"/>
      <c r="C448" s="8"/>
      <c r="D448" s="15"/>
      <c r="E448" s="16"/>
      <c r="F448" s="16"/>
      <c r="G448" s="16"/>
      <c r="H448" s="16"/>
      <c r="I448" s="15"/>
      <c r="J448" s="51"/>
      <c r="K448" s="2"/>
      <c r="L448" s="20"/>
      <c r="M448" s="14"/>
      <c r="N448" s="14"/>
      <c r="O448" s="20"/>
      <c r="P448" s="16"/>
      <c r="Q448" s="31"/>
      <c r="R448" s="16"/>
      <c r="S448" s="4"/>
      <c r="T448" s="51"/>
      <c r="U448" s="3"/>
      <c r="V448" s="54"/>
      <c r="W448" s="54"/>
      <c r="X448" s="25"/>
      <c r="Y448" s="1"/>
      <c r="Z448" s="3"/>
      <c r="AA448" s="3"/>
      <c r="AB448" s="3"/>
      <c r="AC448" s="3"/>
      <c r="AD448" s="3"/>
      <c r="AE448" s="12"/>
      <c r="AF448" s="3"/>
      <c r="AG448" s="2"/>
      <c r="AH448" s="2"/>
      <c r="AI448" s="2"/>
      <c r="AJ448" s="2"/>
      <c r="AK448" s="2"/>
      <c r="AL448" s="51"/>
      <c r="AM448" s="51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</row>
    <row r="449" spans="1:121" x14ac:dyDescent="0.15">
      <c r="A449" s="64"/>
      <c r="B449" s="18"/>
      <c r="C449" s="8"/>
      <c r="D449" s="15"/>
      <c r="E449" s="16"/>
      <c r="F449" s="16"/>
      <c r="G449" s="16"/>
      <c r="H449" s="16"/>
      <c r="I449" s="15"/>
      <c r="J449" s="51"/>
      <c r="K449" s="2"/>
      <c r="L449" s="20"/>
      <c r="M449" s="14"/>
      <c r="N449" s="14"/>
      <c r="O449" s="20"/>
      <c r="P449" s="16"/>
      <c r="Q449" s="31"/>
      <c r="R449" s="16"/>
      <c r="S449" s="4"/>
      <c r="T449" s="51"/>
      <c r="U449" s="3"/>
      <c r="V449" s="54"/>
      <c r="W449" s="54"/>
      <c r="X449" s="25"/>
      <c r="Y449" s="1"/>
      <c r="Z449" s="3"/>
      <c r="AA449" s="3"/>
      <c r="AB449" s="3"/>
      <c r="AC449" s="3"/>
      <c r="AD449" s="3"/>
      <c r="AE449" s="12"/>
      <c r="AF449" s="3"/>
      <c r="AG449" s="2"/>
      <c r="AH449" s="2"/>
      <c r="AI449" s="2"/>
      <c r="AJ449" s="2"/>
      <c r="AK449" s="2"/>
      <c r="AL449" s="51"/>
      <c r="AM449" s="51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</row>
    <row r="450" spans="1:121" x14ac:dyDescent="0.15">
      <c r="A450" s="64"/>
      <c r="B450" s="18"/>
      <c r="C450" s="8"/>
      <c r="D450" s="15"/>
      <c r="E450" s="16"/>
      <c r="F450" s="16"/>
      <c r="G450" s="16"/>
      <c r="H450" s="16"/>
      <c r="I450" s="15"/>
      <c r="J450" s="51"/>
      <c r="K450" s="2"/>
      <c r="L450" s="20"/>
      <c r="M450" s="14"/>
      <c r="N450" s="14"/>
      <c r="O450" s="20"/>
      <c r="P450" s="16"/>
      <c r="Q450" s="31"/>
      <c r="R450" s="16"/>
      <c r="S450" s="4"/>
      <c r="T450" s="51"/>
      <c r="U450" s="3"/>
      <c r="V450" s="54"/>
      <c r="W450" s="54"/>
      <c r="X450" s="25"/>
      <c r="Y450" s="1"/>
      <c r="Z450" s="3"/>
      <c r="AA450" s="3"/>
      <c r="AB450" s="3"/>
      <c r="AC450" s="3"/>
      <c r="AD450" s="3"/>
      <c r="AE450" s="12"/>
      <c r="AF450" s="3"/>
      <c r="AG450" s="2"/>
      <c r="AH450" s="2"/>
      <c r="AI450" s="2"/>
      <c r="AJ450" s="2"/>
      <c r="AK450" s="2"/>
      <c r="AL450" s="51"/>
      <c r="AM450" s="51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</row>
    <row r="451" spans="1:121" x14ac:dyDescent="0.15">
      <c r="A451" s="64"/>
      <c r="B451" s="18"/>
      <c r="C451" s="8"/>
      <c r="D451" s="15"/>
      <c r="E451" s="16"/>
      <c r="F451" s="16"/>
      <c r="G451" s="16"/>
      <c r="H451" s="16"/>
      <c r="I451" s="15"/>
      <c r="J451" s="51"/>
      <c r="K451" s="2"/>
      <c r="L451" s="20"/>
      <c r="M451" s="14"/>
      <c r="N451" s="14"/>
      <c r="O451" s="20"/>
      <c r="P451" s="16"/>
      <c r="Q451" s="31"/>
      <c r="R451" s="16"/>
      <c r="S451" s="4"/>
      <c r="T451" s="51"/>
      <c r="U451" s="3"/>
      <c r="V451" s="54"/>
      <c r="W451" s="54"/>
      <c r="X451" s="25"/>
      <c r="Y451" s="1"/>
      <c r="Z451" s="3"/>
      <c r="AA451" s="3"/>
      <c r="AB451" s="3"/>
      <c r="AC451" s="3"/>
      <c r="AD451" s="3"/>
      <c r="AE451" s="12"/>
      <c r="AF451" s="3"/>
      <c r="AG451" s="2"/>
      <c r="AH451" s="2"/>
      <c r="AI451" s="2"/>
      <c r="AJ451" s="2"/>
      <c r="AK451" s="2"/>
      <c r="AL451" s="51"/>
      <c r="AM451" s="51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</row>
    <row r="452" spans="1:121" x14ac:dyDescent="0.15">
      <c r="A452" s="64"/>
      <c r="B452" s="18"/>
      <c r="C452" s="8"/>
      <c r="D452" s="15"/>
      <c r="E452" s="16"/>
      <c r="F452" s="16"/>
      <c r="G452" s="16"/>
      <c r="H452" s="16"/>
      <c r="I452" s="15"/>
      <c r="J452" s="51"/>
      <c r="K452" s="2"/>
      <c r="L452" s="20"/>
      <c r="M452" s="14"/>
      <c r="N452" s="14"/>
      <c r="O452" s="20"/>
      <c r="P452" s="16"/>
      <c r="Q452" s="31"/>
      <c r="R452" s="16"/>
      <c r="S452" s="4"/>
      <c r="T452" s="51"/>
      <c r="U452" s="3"/>
      <c r="V452" s="54"/>
      <c r="W452" s="54"/>
      <c r="X452" s="25"/>
      <c r="Y452" s="1"/>
      <c r="Z452" s="3"/>
      <c r="AA452" s="3"/>
      <c r="AB452" s="3"/>
      <c r="AC452" s="3"/>
      <c r="AD452" s="3"/>
      <c r="AE452" s="12"/>
      <c r="AF452" s="3"/>
      <c r="AG452" s="2"/>
      <c r="AH452" s="2"/>
      <c r="AI452" s="2"/>
      <c r="AJ452" s="2"/>
      <c r="AK452" s="2"/>
      <c r="AL452" s="51"/>
      <c r="AM452" s="51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</row>
    <row r="453" spans="1:121" x14ac:dyDescent="0.15">
      <c r="A453" s="64"/>
      <c r="B453" s="18"/>
      <c r="C453" s="8"/>
      <c r="D453" s="15"/>
      <c r="E453" s="16"/>
      <c r="F453" s="16"/>
      <c r="G453" s="16"/>
      <c r="H453" s="16"/>
      <c r="I453" s="15"/>
      <c r="J453" s="51"/>
      <c r="K453" s="2"/>
      <c r="L453" s="20"/>
      <c r="M453" s="14"/>
      <c r="N453" s="14"/>
      <c r="O453" s="20"/>
      <c r="P453" s="16"/>
      <c r="Q453" s="31"/>
      <c r="R453" s="16"/>
      <c r="S453" s="4"/>
      <c r="T453" s="51"/>
      <c r="U453" s="3"/>
      <c r="V453" s="54"/>
      <c r="W453" s="54"/>
      <c r="X453" s="25"/>
      <c r="Y453" s="1"/>
      <c r="Z453" s="3"/>
      <c r="AA453" s="3"/>
      <c r="AB453" s="3"/>
      <c r="AC453" s="3"/>
      <c r="AD453" s="3"/>
      <c r="AE453" s="12"/>
      <c r="AF453" s="3"/>
      <c r="AG453" s="2"/>
      <c r="AH453" s="2"/>
      <c r="AI453" s="2"/>
      <c r="AJ453" s="2"/>
      <c r="AK453" s="2"/>
      <c r="AL453" s="51"/>
      <c r="AM453" s="51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</row>
    <row r="454" spans="1:121" x14ac:dyDescent="0.15">
      <c r="A454" s="64"/>
      <c r="B454" s="18"/>
      <c r="C454" s="8"/>
      <c r="D454" s="15"/>
      <c r="E454" s="16"/>
      <c r="F454" s="16"/>
      <c r="G454" s="16"/>
      <c r="H454" s="16"/>
      <c r="I454" s="15"/>
      <c r="J454" s="51"/>
      <c r="K454" s="2"/>
      <c r="L454" s="20"/>
      <c r="M454" s="14"/>
      <c r="N454" s="14"/>
      <c r="O454" s="20"/>
      <c r="P454" s="16"/>
      <c r="Q454" s="31"/>
      <c r="R454" s="16"/>
      <c r="S454" s="4"/>
      <c r="T454" s="51"/>
      <c r="U454" s="3"/>
      <c r="V454" s="54"/>
      <c r="W454" s="54"/>
      <c r="X454" s="25"/>
      <c r="Y454" s="1"/>
      <c r="Z454" s="3"/>
      <c r="AA454" s="3"/>
      <c r="AB454" s="3"/>
      <c r="AC454" s="3"/>
      <c r="AD454" s="3"/>
      <c r="AE454" s="12"/>
      <c r="AF454" s="3"/>
      <c r="AG454" s="2"/>
      <c r="AH454" s="2"/>
      <c r="AI454" s="2"/>
      <c r="AJ454" s="2"/>
      <c r="AK454" s="2"/>
      <c r="AL454" s="51"/>
      <c r="AM454" s="51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</row>
    <row r="455" spans="1:121" x14ac:dyDescent="0.15">
      <c r="A455" s="64"/>
      <c r="B455" s="18"/>
      <c r="C455" s="8"/>
      <c r="D455" s="15"/>
      <c r="E455" s="16"/>
      <c r="F455" s="16"/>
      <c r="G455" s="16"/>
      <c r="H455" s="16"/>
      <c r="I455" s="15"/>
      <c r="J455" s="51"/>
      <c r="K455" s="2"/>
      <c r="L455" s="20"/>
      <c r="M455" s="14"/>
      <c r="N455" s="14"/>
      <c r="O455" s="20"/>
      <c r="P455" s="16"/>
      <c r="Q455" s="31"/>
      <c r="R455" s="16"/>
      <c r="S455" s="4"/>
      <c r="T455" s="51"/>
      <c r="U455" s="3"/>
      <c r="V455" s="54"/>
      <c r="W455" s="54"/>
      <c r="X455" s="25"/>
      <c r="Y455" s="1"/>
      <c r="Z455" s="3"/>
      <c r="AA455" s="3"/>
      <c r="AB455" s="3"/>
      <c r="AC455" s="3"/>
      <c r="AD455" s="3"/>
      <c r="AE455" s="12"/>
      <c r="AF455" s="3"/>
      <c r="AG455" s="2"/>
      <c r="AH455" s="2"/>
      <c r="AI455" s="2"/>
      <c r="AJ455" s="2"/>
      <c r="AK455" s="2"/>
      <c r="AL455" s="51"/>
      <c r="AM455" s="51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</row>
    <row r="456" spans="1:121" x14ac:dyDescent="0.15">
      <c r="A456" s="64"/>
      <c r="B456" s="18"/>
      <c r="C456" s="8"/>
      <c r="D456" s="15"/>
      <c r="E456" s="16"/>
      <c r="F456" s="16"/>
      <c r="G456" s="16"/>
      <c r="H456" s="16"/>
      <c r="I456" s="15"/>
      <c r="J456" s="51"/>
      <c r="K456" s="2"/>
      <c r="L456" s="20"/>
      <c r="M456" s="14"/>
      <c r="N456" s="14"/>
      <c r="O456" s="20"/>
      <c r="P456" s="16"/>
      <c r="Q456" s="31"/>
      <c r="R456" s="16"/>
      <c r="S456" s="4"/>
      <c r="T456" s="51"/>
      <c r="U456" s="3"/>
      <c r="V456" s="54"/>
      <c r="W456" s="54"/>
      <c r="X456" s="25"/>
      <c r="Y456" s="1"/>
      <c r="Z456" s="3"/>
      <c r="AA456" s="3"/>
      <c r="AB456" s="3"/>
      <c r="AC456" s="3"/>
      <c r="AD456" s="3"/>
      <c r="AE456" s="12"/>
      <c r="AF456" s="3"/>
      <c r="AG456" s="2"/>
      <c r="AH456" s="2"/>
      <c r="AI456" s="2"/>
      <c r="AJ456" s="2"/>
      <c r="AK456" s="2"/>
      <c r="AL456" s="51"/>
      <c r="AM456" s="51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</row>
    <row r="457" spans="1:121" x14ac:dyDescent="0.15">
      <c r="A457" s="64"/>
      <c r="B457" s="18"/>
      <c r="C457" s="8"/>
      <c r="D457" s="15"/>
      <c r="E457" s="16"/>
      <c r="F457" s="16"/>
      <c r="G457" s="16"/>
      <c r="H457" s="16"/>
      <c r="I457" s="15"/>
      <c r="J457" s="51"/>
      <c r="K457" s="2"/>
      <c r="L457" s="20"/>
      <c r="M457" s="14"/>
      <c r="N457" s="14"/>
      <c r="O457" s="20"/>
      <c r="P457" s="16"/>
      <c r="Q457" s="31"/>
      <c r="R457" s="16"/>
      <c r="S457" s="4"/>
      <c r="T457" s="51"/>
      <c r="U457" s="3"/>
      <c r="V457" s="54"/>
      <c r="W457" s="54"/>
      <c r="X457" s="25"/>
      <c r="Y457" s="1"/>
      <c r="Z457" s="3"/>
      <c r="AA457" s="3"/>
      <c r="AB457" s="3"/>
      <c r="AC457" s="3"/>
      <c r="AD457" s="3"/>
      <c r="AE457" s="12"/>
      <c r="AF457" s="3"/>
      <c r="AG457" s="2"/>
      <c r="AH457" s="2"/>
      <c r="AI457" s="2"/>
      <c r="AJ457" s="2"/>
      <c r="AK457" s="2"/>
      <c r="AL457" s="51"/>
      <c r="AM457" s="51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</row>
    <row r="458" spans="1:121" x14ac:dyDescent="0.15">
      <c r="A458" s="64"/>
      <c r="B458" s="18"/>
      <c r="C458" s="8"/>
      <c r="D458" s="15"/>
      <c r="E458" s="16"/>
      <c r="F458" s="16"/>
      <c r="G458" s="16"/>
      <c r="H458" s="16"/>
      <c r="I458" s="15"/>
      <c r="J458" s="51"/>
      <c r="K458" s="2"/>
      <c r="L458" s="20"/>
      <c r="M458" s="14"/>
      <c r="N458" s="14"/>
      <c r="O458" s="20"/>
      <c r="P458" s="16"/>
      <c r="Q458" s="31"/>
      <c r="R458" s="16"/>
      <c r="S458" s="4"/>
      <c r="T458" s="51"/>
      <c r="U458" s="3"/>
      <c r="V458" s="54"/>
      <c r="W458" s="54"/>
      <c r="X458" s="25"/>
      <c r="Y458" s="1"/>
      <c r="Z458" s="3"/>
      <c r="AA458" s="3"/>
      <c r="AB458" s="3"/>
      <c r="AC458" s="3"/>
      <c r="AD458" s="3"/>
      <c r="AE458" s="12"/>
      <c r="AF458" s="3"/>
      <c r="AG458" s="2"/>
      <c r="AH458" s="2"/>
      <c r="AI458" s="2"/>
      <c r="AJ458" s="2"/>
      <c r="AK458" s="2"/>
      <c r="AL458" s="51"/>
      <c r="AM458" s="51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</row>
    <row r="459" spans="1:121" x14ac:dyDescent="0.15">
      <c r="A459" s="64"/>
      <c r="B459" s="18"/>
      <c r="C459" s="8"/>
      <c r="D459" s="15"/>
      <c r="E459" s="16"/>
      <c r="F459" s="16"/>
      <c r="G459" s="16"/>
      <c r="H459" s="16"/>
      <c r="I459" s="15"/>
      <c r="J459" s="51"/>
      <c r="K459" s="2"/>
      <c r="L459" s="20"/>
      <c r="M459" s="14"/>
      <c r="N459" s="14"/>
      <c r="O459" s="20"/>
      <c r="P459" s="16"/>
      <c r="Q459" s="31"/>
      <c r="R459" s="16"/>
      <c r="S459" s="4"/>
      <c r="T459" s="51"/>
      <c r="U459" s="3"/>
      <c r="V459" s="54"/>
      <c r="W459" s="54"/>
      <c r="X459" s="25"/>
      <c r="Y459" s="1"/>
      <c r="Z459" s="3"/>
      <c r="AA459" s="3"/>
      <c r="AB459" s="3"/>
      <c r="AC459" s="3"/>
      <c r="AD459" s="3"/>
      <c r="AE459" s="12"/>
      <c r="AF459" s="3"/>
      <c r="AG459" s="2"/>
      <c r="AH459" s="2"/>
      <c r="AI459" s="2"/>
      <c r="AJ459" s="2"/>
      <c r="AK459" s="2"/>
      <c r="AL459" s="51"/>
      <c r="AM459" s="51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</row>
    <row r="460" spans="1:121" x14ac:dyDescent="0.15">
      <c r="A460" s="64"/>
      <c r="B460" s="18"/>
      <c r="C460" s="8"/>
      <c r="D460" s="15"/>
      <c r="E460" s="16"/>
      <c r="F460" s="16"/>
      <c r="G460" s="16"/>
      <c r="H460" s="16"/>
      <c r="I460" s="15"/>
      <c r="J460" s="51"/>
      <c r="K460" s="2"/>
      <c r="L460" s="20"/>
      <c r="M460" s="14"/>
      <c r="N460" s="14"/>
      <c r="O460" s="20"/>
      <c r="P460" s="16"/>
      <c r="Q460" s="31"/>
      <c r="R460" s="16"/>
      <c r="S460" s="4"/>
      <c r="T460" s="51"/>
      <c r="U460" s="3"/>
      <c r="V460" s="54"/>
      <c r="W460" s="54"/>
      <c r="X460" s="25"/>
      <c r="Y460" s="1"/>
      <c r="Z460" s="3"/>
      <c r="AA460" s="3"/>
      <c r="AB460" s="3"/>
      <c r="AC460" s="3"/>
      <c r="AD460" s="3"/>
      <c r="AE460" s="12"/>
      <c r="AF460" s="3"/>
      <c r="AG460" s="2"/>
      <c r="AH460" s="2"/>
      <c r="AI460" s="2"/>
      <c r="AJ460" s="2"/>
      <c r="AK460" s="2"/>
      <c r="AL460" s="51"/>
      <c r="AM460" s="51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</row>
    <row r="461" spans="1:121" x14ac:dyDescent="0.15">
      <c r="A461" s="64"/>
      <c r="B461" s="18"/>
      <c r="C461" s="8"/>
      <c r="D461" s="15"/>
      <c r="E461" s="16"/>
      <c r="F461" s="16"/>
      <c r="G461" s="16"/>
      <c r="H461" s="16"/>
      <c r="I461" s="15"/>
      <c r="J461" s="51"/>
      <c r="K461" s="2"/>
      <c r="L461" s="20"/>
      <c r="M461" s="14"/>
      <c r="N461" s="14"/>
      <c r="O461" s="20"/>
      <c r="P461" s="16"/>
      <c r="Q461" s="31"/>
      <c r="R461" s="16"/>
      <c r="S461" s="4"/>
      <c r="T461" s="51"/>
      <c r="U461" s="3"/>
      <c r="V461" s="54"/>
      <c r="W461" s="54"/>
      <c r="X461" s="25"/>
      <c r="Y461" s="1"/>
      <c r="Z461" s="3"/>
      <c r="AA461" s="3"/>
      <c r="AB461" s="3"/>
      <c r="AC461" s="3"/>
      <c r="AD461" s="3"/>
      <c r="AE461" s="12"/>
      <c r="AF461" s="3"/>
      <c r="AG461" s="2"/>
      <c r="AH461" s="2"/>
      <c r="AI461" s="2"/>
      <c r="AJ461" s="2"/>
      <c r="AK461" s="2"/>
      <c r="AL461" s="51"/>
      <c r="AM461" s="51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</row>
    <row r="462" spans="1:121" x14ac:dyDescent="0.15">
      <c r="A462" s="64"/>
      <c r="B462" s="18"/>
      <c r="C462" s="8"/>
      <c r="D462" s="15"/>
      <c r="E462" s="16"/>
      <c r="F462" s="16"/>
      <c r="G462" s="16"/>
      <c r="H462" s="16"/>
      <c r="I462" s="15"/>
      <c r="J462" s="51"/>
      <c r="K462" s="2"/>
      <c r="L462" s="20"/>
      <c r="M462" s="14"/>
      <c r="N462" s="14"/>
      <c r="O462" s="20"/>
      <c r="P462" s="16"/>
      <c r="Q462" s="31"/>
      <c r="R462" s="16"/>
      <c r="S462" s="4"/>
      <c r="T462" s="51"/>
      <c r="U462" s="3"/>
      <c r="V462" s="54"/>
      <c r="W462" s="54"/>
      <c r="X462" s="25"/>
      <c r="Y462" s="1"/>
      <c r="Z462" s="3"/>
      <c r="AA462" s="3"/>
      <c r="AB462" s="3"/>
      <c r="AC462" s="3"/>
      <c r="AD462" s="3"/>
      <c r="AE462" s="12"/>
      <c r="AF462" s="3"/>
      <c r="AG462" s="2"/>
      <c r="AH462" s="2"/>
      <c r="AI462" s="2"/>
      <c r="AJ462" s="2"/>
      <c r="AK462" s="2"/>
      <c r="AL462" s="51"/>
      <c r="AM462" s="51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</row>
    <row r="463" spans="1:121" x14ac:dyDescent="0.15">
      <c r="A463" s="64"/>
      <c r="B463" s="18"/>
      <c r="C463" s="8"/>
      <c r="D463" s="15"/>
      <c r="E463" s="16"/>
      <c r="F463" s="16"/>
      <c r="G463" s="16"/>
      <c r="H463" s="16"/>
      <c r="I463" s="15"/>
      <c r="J463" s="51"/>
      <c r="K463" s="2"/>
      <c r="L463" s="20"/>
      <c r="M463" s="14"/>
      <c r="N463" s="14"/>
      <c r="O463" s="20"/>
      <c r="P463" s="16"/>
      <c r="Q463" s="31"/>
      <c r="R463" s="16"/>
      <c r="S463" s="4"/>
      <c r="T463" s="51"/>
      <c r="U463" s="3"/>
      <c r="V463" s="54"/>
      <c r="W463" s="54"/>
      <c r="X463" s="25"/>
      <c r="Y463" s="1"/>
      <c r="Z463" s="3"/>
      <c r="AA463" s="3"/>
      <c r="AB463" s="3"/>
      <c r="AC463" s="3"/>
      <c r="AD463" s="3"/>
      <c r="AE463" s="12"/>
      <c r="AF463" s="3"/>
      <c r="AG463" s="2"/>
      <c r="AH463" s="2"/>
      <c r="AI463" s="2"/>
      <c r="AJ463" s="2"/>
      <c r="AK463" s="2"/>
      <c r="AL463" s="51"/>
      <c r="AM463" s="51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</row>
    <row r="464" spans="1:121" x14ac:dyDescent="0.15">
      <c r="A464" s="64"/>
      <c r="B464" s="18"/>
      <c r="C464" s="8"/>
      <c r="D464" s="15"/>
      <c r="E464" s="16"/>
      <c r="F464" s="16"/>
      <c r="G464" s="16"/>
      <c r="H464" s="16"/>
      <c r="I464" s="15"/>
      <c r="J464" s="51"/>
      <c r="K464" s="2"/>
      <c r="L464" s="20"/>
      <c r="M464" s="14"/>
      <c r="N464" s="14"/>
      <c r="O464" s="20"/>
      <c r="P464" s="16"/>
      <c r="Q464" s="31"/>
      <c r="R464" s="16"/>
      <c r="S464" s="4"/>
      <c r="T464" s="51"/>
      <c r="U464" s="3"/>
      <c r="V464" s="54"/>
      <c r="W464" s="54"/>
      <c r="X464" s="25"/>
      <c r="Y464" s="1"/>
      <c r="Z464" s="3"/>
      <c r="AA464" s="3"/>
      <c r="AB464" s="3"/>
      <c r="AC464" s="3"/>
      <c r="AD464" s="3"/>
      <c r="AE464" s="12"/>
      <c r="AF464" s="3"/>
      <c r="AG464" s="2"/>
      <c r="AH464" s="2"/>
      <c r="AI464" s="2"/>
      <c r="AJ464" s="2"/>
      <c r="AK464" s="2"/>
      <c r="AL464" s="51"/>
      <c r="AM464" s="51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</row>
    <row r="465" spans="1:121" x14ac:dyDescent="0.15">
      <c r="A465" s="64"/>
      <c r="B465" s="18"/>
      <c r="C465" s="8"/>
      <c r="D465" s="15"/>
      <c r="E465" s="16"/>
      <c r="F465" s="16"/>
      <c r="G465" s="16"/>
      <c r="H465" s="16"/>
      <c r="I465" s="15"/>
      <c r="J465" s="51"/>
      <c r="K465" s="2"/>
      <c r="L465" s="20"/>
      <c r="M465" s="14"/>
      <c r="N465" s="14"/>
      <c r="O465" s="20"/>
      <c r="P465" s="16"/>
      <c r="Q465" s="31"/>
      <c r="R465" s="16"/>
      <c r="S465" s="4"/>
      <c r="T465" s="51"/>
      <c r="U465" s="3"/>
      <c r="V465" s="54"/>
      <c r="W465" s="54"/>
      <c r="X465" s="25"/>
      <c r="Y465" s="1"/>
      <c r="Z465" s="3"/>
      <c r="AA465" s="3"/>
      <c r="AB465" s="3"/>
      <c r="AC465" s="3"/>
      <c r="AD465" s="3"/>
      <c r="AE465" s="12"/>
      <c r="AF465" s="3"/>
      <c r="AG465" s="2"/>
      <c r="AH465" s="2"/>
      <c r="AI465" s="2"/>
      <c r="AJ465" s="2"/>
      <c r="AK465" s="2"/>
      <c r="AL465" s="51"/>
      <c r="AM465" s="51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</row>
    <row r="466" spans="1:121" x14ac:dyDescent="0.15">
      <c r="A466" s="64"/>
      <c r="B466" s="18"/>
      <c r="C466" s="8"/>
      <c r="D466" s="15"/>
      <c r="E466" s="16"/>
      <c r="F466" s="16"/>
      <c r="G466" s="16"/>
      <c r="H466" s="16"/>
      <c r="I466" s="15"/>
      <c r="J466" s="51"/>
      <c r="K466" s="2"/>
      <c r="L466" s="20"/>
      <c r="M466" s="14"/>
      <c r="N466" s="14"/>
      <c r="O466" s="20"/>
      <c r="P466" s="16"/>
      <c r="Q466" s="31"/>
      <c r="R466" s="16"/>
      <c r="S466" s="4"/>
      <c r="T466" s="51"/>
      <c r="U466" s="3"/>
      <c r="V466" s="54"/>
      <c r="W466" s="54"/>
      <c r="X466" s="25"/>
      <c r="Y466" s="1"/>
      <c r="Z466" s="3"/>
      <c r="AA466" s="3"/>
      <c r="AB466" s="3"/>
      <c r="AC466" s="3"/>
      <c r="AD466" s="3"/>
      <c r="AE466" s="12"/>
      <c r="AF466" s="3"/>
      <c r="AG466" s="2"/>
      <c r="AH466" s="2"/>
      <c r="AI466" s="2"/>
      <c r="AJ466" s="2"/>
      <c r="AK466" s="2"/>
      <c r="AL466" s="51"/>
      <c r="AM466" s="51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</row>
    <row r="467" spans="1:121" x14ac:dyDescent="0.15">
      <c r="A467" s="64"/>
      <c r="B467" s="18"/>
      <c r="C467" s="8"/>
      <c r="D467" s="15"/>
      <c r="E467" s="16"/>
      <c r="F467" s="16"/>
      <c r="G467" s="16"/>
      <c r="H467" s="16"/>
      <c r="I467" s="15"/>
      <c r="J467" s="51"/>
      <c r="K467" s="2"/>
      <c r="L467" s="20"/>
      <c r="M467" s="14"/>
      <c r="N467" s="14"/>
      <c r="O467" s="20"/>
      <c r="P467" s="16"/>
      <c r="Q467" s="31"/>
      <c r="R467" s="16"/>
      <c r="S467" s="4"/>
      <c r="T467" s="51"/>
      <c r="U467" s="3"/>
      <c r="V467" s="54"/>
      <c r="W467" s="54"/>
      <c r="X467" s="25"/>
      <c r="Y467" s="1"/>
      <c r="Z467" s="3"/>
      <c r="AA467" s="3"/>
      <c r="AB467" s="3"/>
      <c r="AC467" s="3"/>
      <c r="AD467" s="3"/>
      <c r="AE467" s="12"/>
      <c r="AF467" s="3"/>
      <c r="AG467" s="2"/>
      <c r="AH467" s="2"/>
      <c r="AI467" s="2"/>
      <c r="AJ467" s="2"/>
      <c r="AK467" s="2"/>
      <c r="AL467" s="51"/>
      <c r="AM467" s="51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</row>
    <row r="468" spans="1:121" x14ac:dyDescent="0.15">
      <c r="A468" s="64"/>
      <c r="B468" s="18"/>
      <c r="C468" s="8"/>
      <c r="D468" s="15"/>
      <c r="E468" s="16"/>
      <c r="F468" s="16"/>
      <c r="G468" s="16"/>
      <c r="H468" s="16"/>
      <c r="I468" s="15"/>
      <c r="J468" s="51"/>
      <c r="K468" s="2"/>
      <c r="L468" s="20"/>
      <c r="M468" s="14"/>
      <c r="N468" s="14"/>
      <c r="O468" s="20"/>
      <c r="P468" s="16"/>
      <c r="Q468" s="31"/>
      <c r="R468" s="16"/>
      <c r="S468" s="4"/>
      <c r="T468" s="51"/>
      <c r="U468" s="3"/>
      <c r="V468" s="54"/>
      <c r="W468" s="54"/>
      <c r="X468" s="25"/>
      <c r="Y468" s="1"/>
      <c r="Z468" s="3"/>
      <c r="AA468" s="3"/>
      <c r="AB468" s="3"/>
      <c r="AC468" s="3"/>
      <c r="AD468" s="3"/>
      <c r="AE468" s="12"/>
      <c r="AF468" s="3"/>
      <c r="AG468" s="2"/>
      <c r="AH468" s="2"/>
      <c r="AI468" s="2"/>
      <c r="AJ468" s="2"/>
      <c r="AK468" s="2"/>
      <c r="AL468" s="51"/>
      <c r="AM468" s="51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</row>
    <row r="469" spans="1:121" x14ac:dyDescent="0.15">
      <c r="A469" s="64"/>
      <c r="B469" s="18"/>
      <c r="C469" s="8"/>
      <c r="D469" s="15"/>
      <c r="E469" s="16"/>
      <c r="F469" s="16"/>
      <c r="G469" s="16"/>
      <c r="H469" s="16"/>
      <c r="I469" s="15"/>
      <c r="J469" s="51"/>
      <c r="K469" s="2"/>
      <c r="L469" s="20"/>
      <c r="M469" s="14"/>
      <c r="N469" s="14"/>
      <c r="O469" s="20"/>
      <c r="P469" s="16"/>
      <c r="Q469" s="31"/>
      <c r="R469" s="16"/>
      <c r="S469" s="4"/>
      <c r="T469" s="51"/>
      <c r="U469" s="3"/>
      <c r="V469" s="54"/>
      <c r="W469" s="54"/>
      <c r="X469" s="25"/>
      <c r="Y469" s="1"/>
      <c r="Z469" s="3"/>
      <c r="AA469" s="3"/>
      <c r="AB469" s="3"/>
      <c r="AC469" s="3"/>
      <c r="AD469" s="3"/>
      <c r="AE469" s="12"/>
      <c r="AF469" s="3"/>
      <c r="AG469" s="2"/>
      <c r="AH469" s="2"/>
      <c r="AI469" s="2"/>
      <c r="AJ469" s="2"/>
      <c r="AK469" s="2"/>
      <c r="AL469" s="51"/>
      <c r="AM469" s="51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</row>
    <row r="470" spans="1:121" x14ac:dyDescent="0.15">
      <c r="A470" s="64"/>
      <c r="B470" s="18"/>
      <c r="C470" s="8"/>
      <c r="D470" s="15"/>
      <c r="E470" s="16"/>
      <c r="F470" s="16"/>
      <c r="G470" s="16"/>
      <c r="H470" s="16"/>
      <c r="I470" s="15"/>
      <c r="J470" s="51"/>
      <c r="K470" s="2"/>
      <c r="L470" s="20"/>
      <c r="M470" s="14"/>
      <c r="N470" s="14"/>
      <c r="O470" s="20"/>
      <c r="P470" s="16"/>
      <c r="Q470" s="31"/>
      <c r="R470" s="16"/>
      <c r="S470" s="4"/>
      <c r="T470" s="51"/>
      <c r="U470" s="3"/>
      <c r="V470" s="54"/>
      <c r="W470" s="54"/>
      <c r="X470" s="25"/>
      <c r="Y470" s="1"/>
      <c r="Z470" s="3"/>
      <c r="AA470" s="3"/>
      <c r="AB470" s="3"/>
      <c r="AC470" s="3"/>
      <c r="AD470" s="3"/>
      <c r="AE470" s="12"/>
      <c r="AF470" s="3"/>
      <c r="AG470" s="2"/>
      <c r="AH470" s="2"/>
      <c r="AI470" s="2"/>
      <c r="AJ470" s="2"/>
      <c r="AK470" s="2"/>
      <c r="AL470" s="51"/>
      <c r="AM470" s="51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</row>
    <row r="471" spans="1:121" x14ac:dyDescent="0.15">
      <c r="A471" s="64"/>
      <c r="B471" s="18"/>
      <c r="C471" s="8"/>
      <c r="D471" s="15"/>
      <c r="E471" s="16"/>
      <c r="F471" s="16"/>
      <c r="G471" s="16"/>
      <c r="H471" s="16"/>
      <c r="I471" s="15"/>
      <c r="J471" s="51"/>
      <c r="K471" s="2"/>
      <c r="L471" s="20"/>
      <c r="M471" s="14"/>
      <c r="N471" s="14"/>
      <c r="O471" s="20"/>
      <c r="P471" s="16"/>
      <c r="Q471" s="31"/>
      <c r="R471" s="16"/>
      <c r="S471" s="4"/>
      <c r="T471" s="51"/>
      <c r="U471" s="3"/>
      <c r="V471" s="54"/>
      <c r="W471" s="54"/>
      <c r="X471" s="25"/>
      <c r="Y471" s="1"/>
      <c r="Z471" s="3"/>
      <c r="AA471" s="3"/>
      <c r="AB471" s="3"/>
      <c r="AC471" s="3"/>
      <c r="AD471" s="3"/>
      <c r="AE471" s="12"/>
      <c r="AF471" s="3"/>
      <c r="AG471" s="2"/>
      <c r="AH471" s="2"/>
      <c r="AI471" s="2"/>
      <c r="AJ471" s="2"/>
      <c r="AK471" s="2"/>
      <c r="AL471" s="51"/>
      <c r="AM471" s="51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</row>
    <row r="472" spans="1:121" x14ac:dyDescent="0.15">
      <c r="A472" s="64"/>
      <c r="B472" s="18"/>
      <c r="C472" s="8"/>
      <c r="D472" s="15"/>
      <c r="E472" s="16"/>
      <c r="F472" s="16"/>
      <c r="G472" s="16"/>
      <c r="H472" s="16"/>
      <c r="I472" s="15"/>
      <c r="J472" s="51"/>
      <c r="K472" s="2"/>
      <c r="L472" s="20"/>
      <c r="M472" s="14"/>
      <c r="N472" s="14"/>
      <c r="O472" s="20"/>
      <c r="P472" s="16"/>
      <c r="Q472" s="31"/>
      <c r="R472" s="16"/>
      <c r="S472" s="4"/>
      <c r="T472" s="51"/>
      <c r="U472" s="3"/>
      <c r="V472" s="54"/>
      <c r="W472" s="54"/>
      <c r="X472" s="25"/>
      <c r="Y472" s="1"/>
      <c r="Z472" s="3"/>
      <c r="AA472" s="3"/>
      <c r="AB472" s="3"/>
      <c r="AC472" s="3"/>
      <c r="AD472" s="3"/>
      <c r="AE472" s="12"/>
      <c r="AF472" s="3"/>
      <c r="AG472" s="2"/>
      <c r="AH472" s="2"/>
      <c r="AI472" s="2"/>
      <c r="AJ472" s="2"/>
      <c r="AK472" s="2"/>
      <c r="AL472" s="51"/>
      <c r="AM472" s="51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</row>
    <row r="473" spans="1:121" x14ac:dyDescent="0.15">
      <c r="A473" s="64"/>
      <c r="B473" s="18"/>
      <c r="C473" s="8"/>
      <c r="D473" s="15"/>
      <c r="E473" s="16"/>
      <c r="F473" s="16"/>
      <c r="G473" s="16"/>
      <c r="H473" s="16"/>
      <c r="I473" s="15"/>
      <c r="J473" s="51"/>
      <c r="K473" s="2"/>
      <c r="L473" s="20"/>
      <c r="M473" s="14"/>
      <c r="N473" s="14"/>
      <c r="O473" s="20"/>
      <c r="P473" s="16"/>
      <c r="Q473" s="31"/>
      <c r="R473" s="16"/>
      <c r="S473" s="4"/>
      <c r="T473" s="51"/>
      <c r="U473" s="3"/>
      <c r="V473" s="54"/>
      <c r="W473" s="54"/>
      <c r="X473" s="25"/>
      <c r="Y473" s="1"/>
      <c r="Z473" s="3"/>
      <c r="AA473" s="3"/>
      <c r="AB473" s="3"/>
      <c r="AC473" s="3"/>
      <c r="AD473" s="3"/>
      <c r="AE473" s="12"/>
      <c r="AF473" s="3"/>
      <c r="AG473" s="2"/>
      <c r="AH473" s="2"/>
      <c r="AI473" s="2"/>
      <c r="AJ473" s="2"/>
      <c r="AK473" s="2"/>
      <c r="AL473" s="51"/>
      <c r="AM473" s="51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</row>
    <row r="474" spans="1:121" x14ac:dyDescent="0.15">
      <c r="A474" s="64"/>
      <c r="B474" s="18"/>
      <c r="C474" s="8"/>
      <c r="D474" s="15"/>
      <c r="E474" s="16"/>
      <c r="F474" s="16"/>
      <c r="G474" s="16"/>
      <c r="H474" s="16"/>
      <c r="I474" s="15"/>
      <c r="J474" s="51"/>
      <c r="K474" s="2"/>
      <c r="L474" s="20"/>
      <c r="M474" s="14"/>
      <c r="N474" s="14"/>
      <c r="O474" s="20"/>
      <c r="P474" s="16"/>
      <c r="Q474" s="31"/>
      <c r="R474" s="16"/>
      <c r="S474" s="4"/>
      <c r="T474" s="51"/>
      <c r="U474" s="3"/>
      <c r="V474" s="54"/>
      <c r="W474" s="54"/>
      <c r="X474" s="25"/>
      <c r="Y474" s="1"/>
      <c r="Z474" s="3"/>
      <c r="AA474" s="3"/>
      <c r="AB474" s="3"/>
      <c r="AC474" s="3"/>
      <c r="AD474" s="3"/>
      <c r="AE474" s="12"/>
      <c r="AF474" s="3"/>
      <c r="AG474" s="2"/>
      <c r="AH474" s="2"/>
      <c r="AI474" s="2"/>
      <c r="AJ474" s="2"/>
      <c r="AK474" s="2"/>
      <c r="AL474" s="51"/>
      <c r="AM474" s="51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</row>
    <row r="475" spans="1:121" x14ac:dyDescent="0.15">
      <c r="A475" s="64"/>
      <c r="B475" s="18"/>
      <c r="C475" s="8"/>
      <c r="D475" s="15"/>
      <c r="E475" s="16"/>
      <c r="F475" s="16"/>
      <c r="G475" s="16"/>
      <c r="H475" s="16"/>
      <c r="I475" s="15"/>
      <c r="J475" s="51"/>
      <c r="K475" s="2"/>
      <c r="L475" s="20"/>
      <c r="M475" s="14"/>
      <c r="N475" s="14"/>
      <c r="O475" s="20"/>
      <c r="P475" s="16"/>
      <c r="Q475" s="31"/>
      <c r="R475" s="16"/>
      <c r="S475" s="4"/>
      <c r="T475" s="51"/>
      <c r="U475" s="3"/>
      <c r="V475" s="54"/>
      <c r="W475" s="55"/>
      <c r="X475" s="25"/>
      <c r="Y475" s="1"/>
      <c r="Z475" s="3"/>
      <c r="AA475" s="3"/>
      <c r="AB475" s="3"/>
      <c r="AC475" s="3"/>
      <c r="AD475" s="3"/>
      <c r="AE475" s="12"/>
      <c r="AF475" s="3"/>
      <c r="AG475" s="2"/>
      <c r="AH475" s="2"/>
      <c r="AI475" s="2"/>
      <c r="AJ475" s="2"/>
      <c r="AK475" s="2"/>
      <c r="AL475" s="51"/>
      <c r="AM475" s="51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</row>
    <row r="476" spans="1:121" x14ac:dyDescent="0.15">
      <c r="A476" s="64"/>
      <c r="B476" s="18"/>
      <c r="C476" s="8"/>
      <c r="D476" s="15"/>
      <c r="E476" s="16"/>
      <c r="F476" s="16"/>
      <c r="G476" s="16"/>
      <c r="H476" s="16"/>
      <c r="I476" s="15"/>
      <c r="J476" s="51"/>
      <c r="K476" s="2"/>
      <c r="L476" s="20"/>
      <c r="M476" s="14"/>
      <c r="N476" s="14"/>
      <c r="O476" s="20"/>
      <c r="P476" s="16"/>
      <c r="Q476" s="31"/>
      <c r="R476" s="16"/>
      <c r="S476" s="4"/>
      <c r="T476" s="51"/>
      <c r="U476" s="3"/>
      <c r="V476" s="54"/>
      <c r="W476" s="54"/>
      <c r="X476" s="25"/>
      <c r="Y476" s="1"/>
      <c r="Z476" s="3"/>
      <c r="AA476" s="3"/>
      <c r="AB476" s="3"/>
      <c r="AC476" s="3"/>
      <c r="AD476" s="3"/>
      <c r="AE476" s="12"/>
      <c r="AF476" s="3"/>
      <c r="AG476" s="2"/>
      <c r="AH476" s="2"/>
      <c r="AI476" s="2"/>
      <c r="AJ476" s="2"/>
      <c r="AK476" s="2"/>
      <c r="AL476" s="51"/>
      <c r="AM476" s="51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</row>
    <row r="477" spans="1:121" x14ac:dyDescent="0.15">
      <c r="A477" s="64"/>
      <c r="B477" s="18"/>
      <c r="C477" s="8"/>
      <c r="D477" s="15"/>
      <c r="E477" s="16"/>
      <c r="F477" s="16"/>
      <c r="G477" s="16"/>
      <c r="H477" s="16"/>
      <c r="I477" s="15"/>
      <c r="J477" s="51"/>
      <c r="K477" s="2"/>
      <c r="L477" s="20"/>
      <c r="M477" s="14"/>
      <c r="N477" s="14"/>
      <c r="O477" s="20"/>
      <c r="P477" s="16"/>
      <c r="Q477" s="31"/>
      <c r="R477" s="16"/>
      <c r="S477" s="4"/>
      <c r="T477" s="51"/>
      <c r="U477" s="3"/>
      <c r="V477" s="54"/>
      <c r="W477" s="54"/>
      <c r="X477" s="25"/>
      <c r="Y477" s="1"/>
      <c r="Z477" s="3"/>
      <c r="AA477" s="3"/>
      <c r="AB477" s="3"/>
      <c r="AC477" s="3"/>
      <c r="AD477" s="3"/>
      <c r="AE477" s="12"/>
      <c r="AF477" s="3"/>
      <c r="AG477" s="2"/>
      <c r="AH477" s="2"/>
      <c r="AI477" s="2"/>
      <c r="AJ477" s="2"/>
      <c r="AK477" s="2"/>
      <c r="AL477" s="51"/>
      <c r="AM477" s="51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</row>
    <row r="478" spans="1:121" x14ac:dyDescent="0.15">
      <c r="A478" s="64"/>
      <c r="B478" s="18"/>
      <c r="C478" s="8"/>
      <c r="D478" s="15"/>
      <c r="E478" s="16"/>
      <c r="F478" s="16"/>
      <c r="G478" s="16"/>
      <c r="H478" s="16"/>
      <c r="I478" s="15"/>
      <c r="J478" s="51"/>
      <c r="K478" s="2"/>
      <c r="L478" s="20"/>
      <c r="M478" s="14"/>
      <c r="N478" s="14"/>
      <c r="O478" s="20"/>
      <c r="P478" s="16"/>
      <c r="Q478" s="31"/>
      <c r="R478" s="16"/>
      <c r="S478" s="4"/>
      <c r="T478" s="51"/>
      <c r="U478" s="3"/>
      <c r="V478" s="54"/>
      <c r="W478" s="54"/>
      <c r="X478" s="25"/>
      <c r="Y478" s="1"/>
      <c r="Z478" s="3"/>
      <c r="AA478" s="3"/>
      <c r="AB478" s="3"/>
      <c r="AC478" s="3"/>
      <c r="AD478" s="3"/>
      <c r="AE478" s="12"/>
      <c r="AF478" s="3"/>
      <c r="AG478" s="2"/>
      <c r="AH478" s="2"/>
      <c r="AI478" s="2"/>
      <c r="AJ478" s="2"/>
      <c r="AK478" s="2"/>
      <c r="AL478" s="51"/>
      <c r="AM478" s="51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</row>
    <row r="479" spans="1:121" x14ac:dyDescent="0.15">
      <c r="A479" s="64"/>
      <c r="B479" s="18"/>
      <c r="C479" s="8"/>
      <c r="D479" s="15"/>
      <c r="E479" s="16"/>
      <c r="F479" s="16"/>
      <c r="G479" s="16"/>
      <c r="H479" s="16"/>
      <c r="I479" s="15"/>
      <c r="J479" s="51"/>
      <c r="K479" s="2"/>
      <c r="L479" s="20"/>
      <c r="M479" s="14"/>
      <c r="N479" s="14"/>
      <c r="O479" s="20"/>
      <c r="P479" s="16"/>
      <c r="Q479" s="31"/>
      <c r="R479" s="16"/>
      <c r="S479" s="4"/>
      <c r="T479" s="51"/>
      <c r="U479" s="3"/>
      <c r="V479" s="54"/>
      <c r="W479" s="54"/>
      <c r="X479" s="25"/>
      <c r="Y479" s="1"/>
      <c r="Z479" s="3"/>
      <c r="AA479" s="3"/>
      <c r="AB479" s="3"/>
      <c r="AC479" s="3"/>
      <c r="AD479" s="3"/>
      <c r="AE479" s="12"/>
      <c r="AF479" s="3"/>
      <c r="AG479" s="2"/>
      <c r="AH479" s="2"/>
      <c r="AI479" s="2"/>
      <c r="AJ479" s="2"/>
      <c r="AK479" s="2"/>
      <c r="AL479" s="51"/>
      <c r="AM479" s="51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</row>
    <row r="480" spans="1:121" x14ac:dyDescent="0.15">
      <c r="A480" s="64"/>
      <c r="B480" s="18"/>
      <c r="C480" s="8"/>
      <c r="D480" s="15"/>
      <c r="E480" s="16"/>
      <c r="F480" s="16"/>
      <c r="G480" s="16"/>
      <c r="H480" s="16"/>
      <c r="I480" s="15"/>
      <c r="J480" s="51"/>
      <c r="K480" s="2"/>
      <c r="L480" s="20"/>
      <c r="M480" s="14"/>
      <c r="N480" s="14"/>
      <c r="O480" s="20"/>
      <c r="P480" s="16"/>
      <c r="Q480" s="31"/>
      <c r="R480" s="16"/>
      <c r="S480" s="4"/>
      <c r="T480" s="51"/>
      <c r="U480" s="3"/>
      <c r="V480" s="54"/>
      <c r="W480" s="54"/>
      <c r="X480" s="25"/>
      <c r="Y480" s="1"/>
      <c r="Z480" s="3"/>
      <c r="AA480" s="3"/>
      <c r="AB480" s="3"/>
      <c r="AC480" s="3"/>
      <c r="AD480" s="3"/>
      <c r="AE480" s="12"/>
      <c r="AF480" s="3"/>
      <c r="AG480" s="2"/>
      <c r="AH480" s="2"/>
      <c r="AI480" s="2"/>
      <c r="AJ480" s="2"/>
      <c r="AK480" s="2"/>
      <c r="AL480" s="51"/>
      <c r="AM480" s="51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</row>
    <row r="481" spans="1:121" x14ac:dyDescent="0.15">
      <c r="A481" s="64"/>
      <c r="B481" s="18"/>
      <c r="C481" s="8"/>
      <c r="D481" s="15"/>
      <c r="E481" s="16"/>
      <c r="F481" s="16"/>
      <c r="G481" s="16"/>
      <c r="H481" s="16"/>
      <c r="I481" s="15"/>
      <c r="J481" s="51"/>
      <c r="K481" s="2"/>
      <c r="L481" s="20"/>
      <c r="M481" s="14"/>
      <c r="N481" s="14"/>
      <c r="O481" s="20"/>
      <c r="P481" s="16"/>
      <c r="Q481" s="31"/>
      <c r="R481" s="16"/>
      <c r="S481" s="4"/>
      <c r="T481" s="51"/>
      <c r="U481" s="3"/>
      <c r="V481" s="54"/>
      <c r="W481" s="54"/>
      <c r="X481" s="25"/>
      <c r="Y481" s="1"/>
      <c r="Z481" s="3"/>
      <c r="AA481" s="3"/>
      <c r="AB481" s="3"/>
      <c r="AC481" s="3"/>
      <c r="AD481" s="3"/>
      <c r="AE481" s="12"/>
      <c r="AF481" s="3"/>
      <c r="AG481" s="2"/>
      <c r="AH481" s="2"/>
      <c r="AI481" s="2"/>
      <c r="AJ481" s="2"/>
      <c r="AK481" s="2"/>
      <c r="AL481" s="51"/>
      <c r="AM481" s="51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</row>
    <row r="482" spans="1:121" x14ac:dyDescent="0.15">
      <c r="A482" s="64"/>
      <c r="B482" s="18"/>
      <c r="C482" s="8"/>
      <c r="D482" s="15"/>
      <c r="E482" s="16"/>
      <c r="F482" s="16"/>
      <c r="G482" s="16"/>
      <c r="H482" s="16"/>
      <c r="I482" s="15"/>
      <c r="J482" s="51"/>
      <c r="K482" s="2"/>
      <c r="L482" s="20"/>
      <c r="M482" s="14"/>
      <c r="N482" s="14"/>
      <c r="O482" s="20"/>
      <c r="P482" s="16"/>
      <c r="Q482" s="31"/>
      <c r="R482" s="16"/>
      <c r="S482" s="4"/>
      <c r="T482" s="51"/>
      <c r="U482" s="3"/>
      <c r="V482" s="54"/>
      <c r="W482" s="54"/>
      <c r="X482" s="25"/>
      <c r="Y482" s="1"/>
      <c r="Z482" s="3"/>
      <c r="AA482" s="3"/>
      <c r="AB482" s="3"/>
      <c r="AC482" s="3"/>
      <c r="AD482" s="3"/>
      <c r="AE482" s="12"/>
      <c r="AF482" s="3"/>
      <c r="AG482" s="2"/>
      <c r="AH482" s="2"/>
      <c r="AI482" s="2"/>
      <c r="AJ482" s="2"/>
      <c r="AK482" s="2"/>
      <c r="AL482" s="51"/>
      <c r="AM482" s="51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</row>
    <row r="483" spans="1:121" x14ac:dyDescent="0.15">
      <c r="A483" s="64"/>
      <c r="B483" s="18"/>
      <c r="C483" s="8"/>
      <c r="D483" s="15"/>
      <c r="E483" s="16"/>
      <c r="F483" s="16"/>
      <c r="G483" s="16"/>
      <c r="H483" s="16"/>
      <c r="I483" s="15"/>
      <c r="J483" s="51"/>
      <c r="K483" s="2"/>
      <c r="L483" s="20"/>
      <c r="M483" s="14"/>
      <c r="N483" s="14"/>
      <c r="O483" s="20"/>
      <c r="P483" s="16"/>
      <c r="Q483" s="31"/>
      <c r="R483" s="16"/>
      <c r="S483" s="4"/>
      <c r="T483" s="51"/>
      <c r="U483" s="3"/>
      <c r="V483" s="54"/>
      <c r="W483" s="54"/>
      <c r="X483" s="25"/>
      <c r="Y483" s="1"/>
      <c r="Z483" s="3"/>
      <c r="AA483" s="3"/>
      <c r="AB483" s="3"/>
      <c r="AC483" s="3"/>
      <c r="AD483" s="3"/>
      <c r="AE483" s="12"/>
      <c r="AF483" s="3"/>
      <c r="AG483" s="2"/>
      <c r="AH483" s="2"/>
      <c r="AI483" s="2"/>
      <c r="AJ483" s="2"/>
      <c r="AK483" s="2"/>
      <c r="AL483" s="51"/>
      <c r="AM483" s="51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</row>
    <row r="484" spans="1:121" x14ac:dyDescent="0.15">
      <c r="A484" s="64"/>
      <c r="B484" s="18"/>
      <c r="C484" s="8"/>
      <c r="D484" s="15"/>
      <c r="E484" s="16"/>
      <c r="F484" s="16"/>
      <c r="G484" s="16"/>
      <c r="H484" s="16"/>
      <c r="I484" s="15"/>
      <c r="J484" s="51"/>
      <c r="K484" s="2"/>
      <c r="L484" s="20"/>
      <c r="M484" s="14"/>
      <c r="N484" s="14"/>
      <c r="O484" s="20"/>
      <c r="P484" s="16"/>
      <c r="Q484" s="31"/>
      <c r="R484" s="16"/>
      <c r="S484" s="4"/>
      <c r="T484" s="51"/>
      <c r="U484" s="3"/>
      <c r="V484" s="54"/>
      <c r="W484" s="54"/>
      <c r="X484" s="25"/>
      <c r="Y484" s="1"/>
      <c r="Z484" s="3"/>
      <c r="AA484" s="3"/>
      <c r="AB484" s="3"/>
      <c r="AC484" s="3"/>
      <c r="AD484" s="3"/>
      <c r="AE484" s="12"/>
      <c r="AF484" s="3"/>
      <c r="AG484" s="2"/>
      <c r="AH484" s="2"/>
      <c r="AI484" s="2"/>
      <c r="AJ484" s="2"/>
      <c r="AK484" s="2"/>
      <c r="AL484" s="51"/>
      <c r="AM484" s="51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</row>
    <row r="485" spans="1:121" x14ac:dyDescent="0.15">
      <c r="A485" s="64"/>
      <c r="B485" s="18"/>
      <c r="C485" s="8"/>
      <c r="D485" s="15"/>
      <c r="E485" s="16"/>
      <c r="F485" s="16"/>
      <c r="G485" s="16"/>
      <c r="H485" s="16"/>
      <c r="I485" s="15"/>
      <c r="J485" s="51"/>
      <c r="K485" s="2"/>
      <c r="L485" s="20"/>
      <c r="M485" s="14"/>
      <c r="N485" s="14"/>
      <c r="O485" s="20"/>
      <c r="P485" s="16"/>
      <c r="Q485" s="31"/>
      <c r="R485" s="16"/>
      <c r="S485" s="4"/>
      <c r="T485" s="51"/>
      <c r="U485" s="3"/>
      <c r="V485" s="54"/>
      <c r="W485" s="55"/>
      <c r="X485" s="46"/>
      <c r="Y485" s="41"/>
      <c r="Z485" s="38"/>
      <c r="AA485" s="38"/>
      <c r="AB485" s="38"/>
      <c r="AC485" s="38"/>
      <c r="AD485" s="3"/>
      <c r="AE485" s="12"/>
      <c r="AF485" s="3"/>
      <c r="AG485" s="2"/>
      <c r="AH485" s="2"/>
      <c r="AI485" s="2"/>
      <c r="AJ485" s="2"/>
      <c r="AK485" s="2"/>
      <c r="AL485" s="51"/>
      <c r="AM485" s="51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</row>
    <row r="486" spans="1:121" x14ac:dyDescent="0.15">
      <c r="A486" s="64"/>
      <c r="B486" s="18"/>
      <c r="C486" s="8"/>
      <c r="D486" s="15"/>
      <c r="E486" s="16"/>
      <c r="F486" s="16"/>
      <c r="G486" s="16"/>
      <c r="H486" s="16"/>
      <c r="I486" s="15"/>
      <c r="J486" s="51"/>
      <c r="K486" s="2"/>
      <c r="L486" s="20"/>
      <c r="M486" s="14"/>
      <c r="N486" s="14"/>
      <c r="O486" s="20"/>
      <c r="P486" s="16"/>
      <c r="Q486" s="31"/>
      <c r="R486" s="16"/>
      <c r="S486" s="4"/>
      <c r="T486" s="51"/>
      <c r="U486" s="3"/>
      <c r="V486" s="54"/>
      <c r="W486" s="54"/>
      <c r="X486" s="46"/>
      <c r="Y486" s="41"/>
      <c r="Z486" s="38"/>
      <c r="AA486" s="38"/>
      <c r="AB486" s="38"/>
      <c r="AC486" s="38"/>
      <c r="AD486" s="3"/>
      <c r="AE486" s="12"/>
      <c r="AF486" s="3"/>
      <c r="AG486" s="2"/>
      <c r="AH486" s="2"/>
      <c r="AI486" s="2"/>
      <c r="AJ486" s="2"/>
      <c r="AK486" s="2"/>
      <c r="AL486" s="51"/>
      <c r="AM486" s="51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</row>
    <row r="487" spans="1:121" x14ac:dyDescent="0.15">
      <c r="A487" s="64"/>
      <c r="B487" s="18"/>
      <c r="C487" s="8"/>
      <c r="D487" s="15"/>
      <c r="E487" s="16"/>
      <c r="F487" s="16"/>
      <c r="G487" s="16"/>
      <c r="H487" s="16"/>
      <c r="I487" s="15"/>
      <c r="J487" s="51"/>
      <c r="K487" s="2"/>
      <c r="L487" s="20"/>
      <c r="M487" s="14"/>
      <c r="N487" s="14"/>
      <c r="O487" s="20"/>
      <c r="P487" s="16"/>
      <c r="Q487" s="31"/>
      <c r="R487" s="16"/>
      <c r="S487" s="4"/>
      <c r="T487" s="51"/>
      <c r="U487" s="3"/>
      <c r="V487" s="54"/>
      <c r="W487" s="54"/>
      <c r="X487" s="25"/>
      <c r="Y487" s="1"/>
      <c r="Z487" s="3"/>
      <c r="AA487" s="3"/>
      <c r="AB487" s="3"/>
      <c r="AC487" s="3"/>
      <c r="AD487" s="3"/>
      <c r="AE487" s="12"/>
      <c r="AF487" s="3"/>
      <c r="AG487" s="2"/>
      <c r="AH487" s="2"/>
      <c r="AI487" s="2"/>
      <c r="AJ487" s="2"/>
      <c r="AK487" s="2"/>
      <c r="AL487" s="51"/>
      <c r="AM487" s="51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</row>
    <row r="488" spans="1:121" x14ac:dyDescent="0.15">
      <c r="A488" s="64"/>
      <c r="B488" s="18"/>
      <c r="C488" s="8"/>
      <c r="D488" s="15"/>
      <c r="E488" s="16"/>
      <c r="F488" s="16"/>
      <c r="G488" s="16"/>
      <c r="H488" s="16"/>
      <c r="I488" s="15"/>
      <c r="J488" s="51"/>
      <c r="K488" s="2"/>
      <c r="L488" s="20"/>
      <c r="M488" s="14"/>
      <c r="N488" s="14"/>
      <c r="O488" s="20"/>
      <c r="P488" s="16"/>
      <c r="Q488" s="31"/>
      <c r="R488" s="16"/>
      <c r="S488" s="4"/>
      <c r="T488" s="51"/>
      <c r="U488" s="3"/>
      <c r="V488" s="54"/>
      <c r="W488" s="54"/>
      <c r="X488" s="25"/>
      <c r="Y488" s="1"/>
      <c r="Z488" s="3"/>
      <c r="AA488" s="3"/>
      <c r="AB488" s="3"/>
      <c r="AC488" s="3"/>
      <c r="AD488" s="3"/>
      <c r="AE488" s="12"/>
      <c r="AF488" s="3"/>
      <c r="AG488" s="2"/>
      <c r="AH488" s="2"/>
      <c r="AI488" s="2"/>
      <c r="AJ488" s="2"/>
      <c r="AK488" s="2"/>
      <c r="AL488" s="51"/>
      <c r="AM488" s="51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</row>
    <row r="489" spans="1:121" x14ac:dyDescent="0.15">
      <c r="A489" s="64"/>
      <c r="B489" s="18"/>
      <c r="C489" s="8"/>
      <c r="D489" s="15"/>
      <c r="E489" s="16"/>
      <c r="F489" s="16"/>
      <c r="G489" s="16"/>
      <c r="H489" s="16"/>
      <c r="I489" s="15"/>
      <c r="J489" s="51"/>
      <c r="K489" s="2"/>
      <c r="L489" s="20"/>
      <c r="M489" s="14"/>
      <c r="N489" s="14"/>
      <c r="O489" s="20"/>
      <c r="P489" s="16"/>
      <c r="Q489" s="31"/>
      <c r="R489" s="16"/>
      <c r="S489" s="4"/>
      <c r="T489" s="51"/>
      <c r="U489" s="3"/>
      <c r="V489" s="54"/>
      <c r="W489" s="54"/>
      <c r="X489" s="25"/>
      <c r="Y489" s="1"/>
      <c r="Z489" s="3"/>
      <c r="AA489" s="3"/>
      <c r="AB489" s="3"/>
      <c r="AC489" s="3"/>
      <c r="AD489" s="3"/>
      <c r="AE489" s="12"/>
      <c r="AF489" s="3"/>
      <c r="AG489" s="2"/>
      <c r="AH489" s="2"/>
      <c r="AI489" s="2"/>
      <c r="AJ489" s="2"/>
      <c r="AK489" s="2"/>
      <c r="AL489" s="51"/>
      <c r="AM489" s="51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</row>
    <row r="490" spans="1:121" x14ac:dyDescent="0.15">
      <c r="A490" s="64"/>
      <c r="B490" s="18"/>
      <c r="C490" s="8"/>
      <c r="D490" s="15"/>
      <c r="E490" s="16"/>
      <c r="F490" s="16"/>
      <c r="G490" s="16"/>
      <c r="H490" s="16"/>
      <c r="I490" s="15"/>
      <c r="J490" s="51"/>
      <c r="K490" s="2"/>
      <c r="L490" s="20"/>
      <c r="M490" s="14"/>
      <c r="N490" s="14"/>
      <c r="O490" s="20"/>
      <c r="P490" s="16"/>
      <c r="Q490" s="31"/>
      <c r="R490" s="16"/>
      <c r="S490" s="4"/>
      <c r="T490" s="51"/>
      <c r="U490" s="3"/>
      <c r="V490" s="54"/>
      <c r="W490" s="54"/>
      <c r="X490" s="25"/>
      <c r="Y490" s="1"/>
      <c r="Z490" s="3"/>
      <c r="AA490" s="3"/>
      <c r="AB490" s="3"/>
      <c r="AC490" s="3"/>
      <c r="AD490" s="3"/>
      <c r="AE490" s="12"/>
      <c r="AF490" s="3"/>
      <c r="AG490" s="2"/>
      <c r="AH490" s="2"/>
      <c r="AI490" s="2"/>
      <c r="AJ490" s="2"/>
      <c r="AK490" s="2"/>
      <c r="AL490" s="51"/>
      <c r="AM490" s="51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</row>
    <row r="491" spans="1:121" x14ac:dyDescent="0.15">
      <c r="A491" s="64"/>
      <c r="B491" s="18"/>
      <c r="C491" s="8"/>
      <c r="D491" s="15"/>
      <c r="E491" s="16"/>
      <c r="F491" s="16"/>
      <c r="G491" s="16"/>
      <c r="H491" s="16"/>
      <c r="I491" s="15"/>
      <c r="J491" s="51"/>
      <c r="K491" s="2"/>
      <c r="L491" s="20"/>
      <c r="M491" s="14"/>
      <c r="N491" s="14"/>
      <c r="O491" s="20"/>
      <c r="P491" s="16"/>
      <c r="Q491" s="31"/>
      <c r="R491" s="16"/>
      <c r="S491" s="4"/>
      <c r="T491" s="51"/>
      <c r="U491" s="3"/>
      <c r="V491" s="54"/>
      <c r="W491" s="54"/>
      <c r="X491" s="25"/>
      <c r="Y491" s="1"/>
      <c r="Z491" s="3"/>
      <c r="AA491" s="3"/>
      <c r="AB491" s="3"/>
      <c r="AC491" s="3"/>
      <c r="AD491" s="3"/>
      <c r="AE491" s="12"/>
      <c r="AF491" s="3"/>
      <c r="AG491" s="2"/>
      <c r="AH491" s="2"/>
      <c r="AI491" s="2"/>
      <c r="AJ491" s="2"/>
      <c r="AK491" s="2"/>
      <c r="AL491" s="51"/>
      <c r="AM491" s="51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</row>
    <row r="492" spans="1:121" x14ac:dyDescent="0.15">
      <c r="A492" s="64"/>
      <c r="B492" s="18"/>
      <c r="C492" s="8"/>
      <c r="D492" s="15"/>
      <c r="E492" s="16"/>
      <c r="F492" s="16"/>
      <c r="G492" s="16"/>
      <c r="H492" s="16"/>
      <c r="I492" s="15"/>
      <c r="J492" s="51"/>
      <c r="K492" s="2"/>
      <c r="L492" s="20"/>
      <c r="M492" s="14"/>
      <c r="N492" s="14"/>
      <c r="O492" s="20"/>
      <c r="P492" s="16"/>
      <c r="Q492" s="31"/>
      <c r="R492" s="16"/>
      <c r="S492" s="4"/>
      <c r="T492" s="51"/>
      <c r="U492" s="3"/>
      <c r="V492" s="54"/>
      <c r="W492" s="54"/>
      <c r="X492" s="25"/>
      <c r="Y492" s="1"/>
      <c r="Z492" s="3"/>
      <c r="AA492" s="3"/>
      <c r="AB492" s="3"/>
      <c r="AC492" s="3"/>
      <c r="AD492" s="3"/>
      <c r="AE492" s="12"/>
      <c r="AF492" s="3"/>
      <c r="AG492" s="2"/>
      <c r="AH492" s="2"/>
      <c r="AI492" s="2"/>
      <c r="AJ492" s="2"/>
      <c r="AK492" s="2"/>
      <c r="AL492" s="51"/>
      <c r="AM492" s="51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</row>
    <row r="493" spans="1:121" x14ac:dyDescent="0.15">
      <c r="A493" s="64"/>
      <c r="B493" s="18"/>
      <c r="C493" s="8"/>
      <c r="D493" s="15"/>
      <c r="E493" s="16"/>
      <c r="F493" s="16"/>
      <c r="G493" s="16"/>
      <c r="H493" s="16"/>
      <c r="I493" s="15"/>
      <c r="J493" s="51"/>
      <c r="K493" s="2"/>
      <c r="L493" s="20"/>
      <c r="M493" s="14"/>
      <c r="N493" s="14"/>
      <c r="O493" s="20"/>
      <c r="P493" s="16"/>
      <c r="Q493" s="31"/>
      <c r="R493" s="16"/>
      <c r="S493" s="4"/>
      <c r="T493" s="51"/>
      <c r="U493" s="3"/>
      <c r="V493" s="54"/>
      <c r="W493" s="54"/>
      <c r="X493" s="25"/>
      <c r="Y493" s="1"/>
      <c r="Z493" s="3"/>
      <c r="AA493" s="3"/>
      <c r="AB493" s="3"/>
      <c r="AC493" s="3"/>
      <c r="AD493" s="3"/>
      <c r="AE493" s="12"/>
      <c r="AF493" s="3"/>
      <c r="AG493" s="2"/>
      <c r="AH493" s="2"/>
      <c r="AI493" s="2"/>
      <c r="AJ493" s="2"/>
      <c r="AK493" s="2"/>
      <c r="AL493" s="51"/>
      <c r="AM493" s="51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</row>
    <row r="494" spans="1:121" x14ac:dyDescent="0.15">
      <c r="A494" s="64"/>
      <c r="B494" s="18"/>
      <c r="C494" s="8"/>
      <c r="D494" s="15"/>
      <c r="E494" s="16"/>
      <c r="F494" s="16"/>
      <c r="G494" s="16"/>
      <c r="H494" s="16"/>
      <c r="I494" s="15"/>
      <c r="J494" s="51"/>
      <c r="K494" s="2"/>
      <c r="L494" s="20"/>
      <c r="M494" s="14"/>
      <c r="N494" s="14"/>
      <c r="O494" s="20"/>
      <c r="P494" s="16"/>
      <c r="Q494" s="31"/>
      <c r="R494" s="16"/>
      <c r="S494" s="4"/>
      <c r="T494" s="51"/>
      <c r="U494" s="3"/>
      <c r="V494" s="54"/>
      <c r="W494" s="54"/>
      <c r="X494" s="25"/>
      <c r="Y494" s="1"/>
      <c r="Z494" s="3"/>
      <c r="AA494" s="3"/>
      <c r="AB494" s="3"/>
      <c r="AC494" s="3"/>
      <c r="AD494" s="3"/>
      <c r="AE494" s="12"/>
      <c r="AF494" s="3"/>
      <c r="AG494" s="2"/>
      <c r="AH494" s="2"/>
      <c r="AI494" s="2"/>
      <c r="AJ494" s="2"/>
      <c r="AK494" s="2"/>
      <c r="AL494" s="51"/>
      <c r="AM494" s="51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</row>
    <row r="495" spans="1:121" x14ac:dyDescent="0.15">
      <c r="A495" s="64"/>
      <c r="B495" s="18"/>
      <c r="C495" s="8"/>
      <c r="D495" s="15"/>
      <c r="E495" s="16"/>
      <c r="F495" s="16"/>
      <c r="G495" s="16"/>
      <c r="H495" s="16"/>
      <c r="I495" s="15"/>
      <c r="J495" s="51"/>
      <c r="K495" s="2"/>
      <c r="L495" s="20"/>
      <c r="M495" s="14"/>
      <c r="N495" s="14"/>
      <c r="O495" s="20"/>
      <c r="P495" s="16"/>
      <c r="Q495" s="31"/>
      <c r="R495" s="16"/>
      <c r="S495" s="4"/>
      <c r="T495" s="51"/>
      <c r="U495" s="3"/>
      <c r="V495" s="54"/>
      <c r="W495" s="55"/>
      <c r="X495" s="25"/>
      <c r="Y495" s="1"/>
      <c r="Z495" s="3"/>
      <c r="AA495" s="3"/>
      <c r="AB495" s="3"/>
      <c r="AC495" s="3"/>
      <c r="AD495" s="3"/>
      <c r="AE495" s="12"/>
      <c r="AF495" s="3"/>
      <c r="AG495" s="2"/>
      <c r="AH495" s="2"/>
      <c r="AI495" s="2"/>
      <c r="AJ495" s="2"/>
      <c r="AK495" s="2"/>
      <c r="AL495" s="51"/>
      <c r="AM495" s="51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</row>
    <row r="496" spans="1:121" x14ac:dyDescent="0.15">
      <c r="A496" s="64"/>
      <c r="B496" s="18"/>
      <c r="C496" s="8"/>
      <c r="D496" s="15"/>
      <c r="E496" s="16"/>
      <c r="F496" s="16"/>
      <c r="G496" s="16"/>
      <c r="H496" s="16"/>
      <c r="I496" s="15"/>
      <c r="J496" s="51"/>
      <c r="K496" s="2"/>
      <c r="L496" s="20"/>
      <c r="M496" s="14"/>
      <c r="N496" s="14"/>
      <c r="O496" s="20"/>
      <c r="P496" s="16"/>
      <c r="Q496" s="31"/>
      <c r="R496" s="16"/>
      <c r="S496" s="4"/>
      <c r="T496" s="51"/>
      <c r="U496" s="3"/>
      <c r="V496" s="54"/>
      <c r="W496" s="54"/>
      <c r="X496" s="25"/>
      <c r="Y496" s="1"/>
      <c r="Z496" s="3"/>
      <c r="AA496" s="3"/>
      <c r="AB496" s="3"/>
      <c r="AC496" s="3"/>
      <c r="AD496" s="3"/>
      <c r="AE496" s="12"/>
      <c r="AF496" s="3"/>
      <c r="AG496" s="2"/>
      <c r="AH496" s="2"/>
      <c r="AI496" s="2"/>
      <c r="AJ496" s="2"/>
      <c r="AK496" s="2"/>
      <c r="AL496" s="51"/>
      <c r="AM496" s="51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</row>
    <row r="497" spans="1:121" x14ac:dyDescent="0.15">
      <c r="A497" s="64"/>
      <c r="B497" s="18"/>
      <c r="C497" s="8"/>
      <c r="D497" s="15"/>
      <c r="E497" s="16"/>
      <c r="F497" s="16"/>
      <c r="G497" s="16"/>
      <c r="H497" s="16"/>
      <c r="I497" s="15"/>
      <c r="J497" s="51"/>
      <c r="K497" s="2"/>
      <c r="L497" s="20"/>
      <c r="M497" s="14"/>
      <c r="N497" s="14"/>
      <c r="O497" s="20"/>
      <c r="P497" s="16"/>
      <c r="Q497" s="31"/>
      <c r="R497" s="16"/>
      <c r="S497" s="4"/>
      <c r="T497" s="51"/>
      <c r="U497" s="3"/>
      <c r="V497" s="54"/>
      <c r="W497" s="54"/>
      <c r="X497" s="25"/>
      <c r="Y497" s="1"/>
      <c r="Z497" s="3"/>
      <c r="AA497" s="3"/>
      <c r="AB497" s="3"/>
      <c r="AC497" s="3"/>
      <c r="AD497" s="3"/>
      <c r="AE497" s="12"/>
      <c r="AF497" s="3"/>
      <c r="AG497" s="2"/>
      <c r="AH497" s="2"/>
      <c r="AI497" s="2"/>
      <c r="AJ497" s="2"/>
      <c r="AK497" s="2"/>
      <c r="AL497" s="51"/>
      <c r="AM497" s="51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</row>
    <row r="498" spans="1:121" x14ac:dyDescent="0.15">
      <c r="A498" s="64"/>
      <c r="B498" s="18"/>
      <c r="C498" s="8"/>
      <c r="D498" s="15"/>
      <c r="E498" s="16"/>
      <c r="F498" s="16"/>
      <c r="G498" s="16"/>
      <c r="H498" s="16"/>
      <c r="I498" s="15"/>
      <c r="J498" s="51"/>
      <c r="K498" s="2"/>
      <c r="L498" s="20"/>
      <c r="M498" s="14"/>
      <c r="N498" s="14"/>
      <c r="O498" s="20"/>
      <c r="P498" s="16"/>
      <c r="Q498" s="31"/>
      <c r="R498" s="16"/>
      <c r="S498" s="4"/>
      <c r="T498" s="51"/>
      <c r="U498" s="3"/>
      <c r="V498" s="54"/>
      <c r="W498" s="54"/>
      <c r="X498" s="25"/>
      <c r="Y498" s="1"/>
      <c r="Z498" s="3"/>
      <c r="AA498" s="3"/>
      <c r="AB498" s="3"/>
      <c r="AC498" s="3"/>
      <c r="AD498" s="3"/>
      <c r="AE498" s="12"/>
      <c r="AF498" s="3"/>
      <c r="AG498" s="2"/>
      <c r="AH498" s="2"/>
      <c r="AI498" s="2"/>
      <c r="AJ498" s="2"/>
      <c r="AK498" s="2"/>
      <c r="AL498" s="51"/>
      <c r="AM498" s="51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</row>
    <row r="499" spans="1:121" x14ac:dyDescent="0.15">
      <c r="A499" s="64"/>
      <c r="B499" s="18"/>
      <c r="C499" s="8"/>
      <c r="D499" s="15"/>
      <c r="E499" s="16"/>
      <c r="F499" s="16"/>
      <c r="G499" s="16"/>
      <c r="H499" s="16"/>
      <c r="I499" s="15"/>
      <c r="J499" s="51"/>
      <c r="K499" s="2"/>
      <c r="L499" s="20"/>
      <c r="M499" s="14"/>
      <c r="N499" s="14"/>
      <c r="O499" s="20"/>
      <c r="P499" s="16"/>
      <c r="Q499" s="31"/>
      <c r="R499" s="16"/>
      <c r="S499" s="4"/>
      <c r="T499" s="51"/>
      <c r="U499" s="3"/>
      <c r="V499" s="54"/>
      <c r="W499" s="54"/>
      <c r="X499" s="25"/>
      <c r="Y499" s="1"/>
      <c r="Z499" s="3"/>
      <c r="AA499" s="3"/>
      <c r="AB499" s="3"/>
      <c r="AC499" s="3"/>
      <c r="AD499" s="3"/>
      <c r="AE499" s="12"/>
      <c r="AF499" s="3"/>
      <c r="AG499" s="2"/>
      <c r="AH499" s="2"/>
      <c r="AI499" s="2"/>
      <c r="AJ499" s="2"/>
      <c r="AK499" s="2"/>
      <c r="AL499" s="51"/>
      <c r="AM499" s="51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</row>
    <row r="500" spans="1:121" x14ac:dyDescent="0.15">
      <c r="A500" s="64"/>
      <c r="B500" s="18"/>
      <c r="C500" s="8"/>
      <c r="D500" s="15"/>
      <c r="E500" s="16"/>
      <c r="F500" s="16"/>
      <c r="G500" s="16"/>
      <c r="H500" s="16"/>
      <c r="I500" s="15"/>
      <c r="J500" s="51"/>
      <c r="K500" s="2"/>
      <c r="L500" s="20"/>
      <c r="M500" s="14"/>
      <c r="N500" s="14"/>
      <c r="O500" s="20"/>
      <c r="P500" s="16"/>
      <c r="Q500" s="31"/>
      <c r="R500" s="16"/>
      <c r="S500" s="4"/>
      <c r="T500" s="51"/>
      <c r="U500" s="3"/>
      <c r="V500" s="54"/>
      <c r="W500" s="54"/>
      <c r="X500" s="25"/>
      <c r="Y500" s="1"/>
      <c r="Z500" s="3"/>
      <c r="AA500" s="3"/>
      <c r="AB500" s="3"/>
      <c r="AC500" s="3"/>
      <c r="AD500" s="3"/>
      <c r="AE500" s="12"/>
      <c r="AF500" s="3"/>
      <c r="AG500" s="2"/>
      <c r="AH500" s="2"/>
      <c r="AI500" s="2"/>
      <c r="AJ500" s="2"/>
      <c r="AK500" s="2"/>
      <c r="AL500" s="51"/>
      <c r="AM500" s="51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</row>
    <row r="501" spans="1:121" x14ac:dyDescent="0.15">
      <c r="A501" s="64"/>
      <c r="B501" s="18"/>
      <c r="C501" s="8"/>
      <c r="D501" s="15"/>
      <c r="E501" s="16"/>
      <c r="F501" s="16"/>
      <c r="G501" s="16"/>
      <c r="H501" s="16"/>
      <c r="I501" s="15"/>
      <c r="J501" s="51"/>
      <c r="K501" s="2"/>
      <c r="L501" s="20"/>
      <c r="M501" s="14"/>
      <c r="N501" s="14"/>
      <c r="O501" s="20"/>
      <c r="P501" s="16"/>
      <c r="Q501" s="31"/>
      <c r="R501" s="16"/>
      <c r="S501" s="4"/>
      <c r="T501" s="51"/>
      <c r="U501" s="3"/>
      <c r="V501" s="54"/>
      <c r="W501" s="54"/>
      <c r="X501" s="25"/>
      <c r="Y501" s="1"/>
      <c r="Z501" s="3"/>
      <c r="AA501" s="3"/>
      <c r="AB501" s="3"/>
      <c r="AC501" s="3"/>
      <c r="AD501" s="3"/>
      <c r="AE501" s="12"/>
      <c r="AF501" s="3"/>
      <c r="AG501" s="2"/>
      <c r="AH501" s="2"/>
      <c r="AI501" s="2"/>
      <c r="AJ501" s="2"/>
      <c r="AK501" s="2"/>
      <c r="AL501" s="51"/>
      <c r="AM501" s="51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</row>
    <row r="502" spans="1:121" x14ac:dyDescent="0.15">
      <c r="A502" s="64"/>
      <c r="B502" s="18"/>
      <c r="C502" s="8"/>
      <c r="D502" s="15"/>
      <c r="E502" s="16"/>
      <c r="F502" s="16"/>
      <c r="G502" s="16"/>
      <c r="H502" s="16"/>
      <c r="I502" s="15"/>
      <c r="J502" s="51"/>
      <c r="K502" s="2"/>
      <c r="L502" s="20"/>
      <c r="M502" s="14"/>
      <c r="N502" s="14"/>
      <c r="O502" s="20"/>
      <c r="P502" s="16"/>
      <c r="Q502" s="31"/>
      <c r="R502" s="16"/>
      <c r="S502" s="4"/>
      <c r="T502" s="51"/>
      <c r="U502" s="3"/>
      <c r="V502" s="54"/>
      <c r="W502" s="54"/>
      <c r="X502" s="25"/>
      <c r="Y502" s="1"/>
      <c r="Z502" s="3"/>
      <c r="AA502" s="3"/>
      <c r="AB502" s="3"/>
      <c r="AC502" s="3"/>
      <c r="AD502" s="3"/>
      <c r="AE502" s="12"/>
      <c r="AF502" s="3"/>
      <c r="AG502" s="2"/>
      <c r="AH502" s="2"/>
      <c r="AI502" s="2"/>
      <c r="AJ502" s="2"/>
      <c r="AK502" s="2"/>
      <c r="AL502" s="51"/>
      <c r="AM502" s="51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</row>
    <row r="503" spans="1:121" x14ac:dyDescent="0.15">
      <c r="A503" s="64"/>
      <c r="B503" s="18"/>
      <c r="C503" s="8"/>
      <c r="D503" s="15"/>
      <c r="E503" s="16"/>
      <c r="F503" s="16"/>
      <c r="G503" s="16"/>
      <c r="H503" s="16"/>
      <c r="I503" s="15"/>
      <c r="J503" s="51"/>
      <c r="K503" s="2"/>
      <c r="L503" s="20"/>
      <c r="M503" s="14"/>
      <c r="N503" s="14"/>
      <c r="O503" s="20"/>
      <c r="P503" s="16"/>
      <c r="Q503" s="31"/>
      <c r="R503" s="16"/>
      <c r="S503" s="4"/>
      <c r="T503" s="51"/>
      <c r="U503" s="3"/>
      <c r="V503" s="54"/>
      <c r="W503" s="54"/>
      <c r="X503" s="25"/>
      <c r="Y503" s="1"/>
      <c r="Z503" s="3"/>
      <c r="AA503" s="3"/>
      <c r="AB503" s="3"/>
      <c r="AC503" s="3"/>
      <c r="AD503" s="3"/>
      <c r="AE503" s="12"/>
      <c r="AF503" s="3"/>
      <c r="AG503" s="2"/>
      <c r="AH503" s="2"/>
      <c r="AI503" s="2"/>
      <c r="AJ503" s="2"/>
      <c r="AK503" s="2"/>
      <c r="AL503" s="51"/>
      <c r="AM503" s="51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</row>
    <row r="504" spans="1:121" x14ac:dyDescent="0.15">
      <c r="A504" s="64"/>
      <c r="B504" s="18"/>
      <c r="C504" s="8"/>
      <c r="D504" s="15"/>
      <c r="E504" s="16"/>
      <c r="F504" s="16"/>
      <c r="G504" s="16"/>
      <c r="H504" s="16"/>
      <c r="I504" s="15"/>
      <c r="J504" s="51"/>
      <c r="K504" s="2"/>
      <c r="L504" s="20"/>
      <c r="M504" s="14"/>
      <c r="N504" s="14"/>
      <c r="O504" s="20"/>
      <c r="P504" s="16"/>
      <c r="Q504" s="31"/>
      <c r="R504" s="16"/>
      <c r="S504" s="4"/>
      <c r="T504" s="51"/>
      <c r="U504" s="3"/>
      <c r="V504" s="54"/>
      <c r="W504" s="54"/>
      <c r="X504" s="25"/>
      <c r="Y504" s="1"/>
      <c r="Z504" s="3"/>
      <c r="AA504" s="3"/>
      <c r="AB504" s="3"/>
      <c r="AC504" s="3"/>
      <c r="AD504" s="3"/>
      <c r="AE504" s="12"/>
      <c r="AF504" s="3"/>
      <c r="AG504" s="2"/>
      <c r="AH504" s="2"/>
      <c r="AI504" s="2"/>
      <c r="AJ504" s="2"/>
      <c r="AK504" s="2"/>
      <c r="AL504" s="51"/>
      <c r="AM504" s="51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</row>
    <row r="505" spans="1:121" x14ac:dyDescent="0.15">
      <c r="A505" s="64"/>
      <c r="B505" s="18"/>
      <c r="C505" s="8"/>
      <c r="D505" s="15"/>
      <c r="E505" s="16"/>
      <c r="F505" s="16"/>
      <c r="G505" s="16"/>
      <c r="H505" s="16"/>
      <c r="I505" s="15"/>
      <c r="J505" s="51"/>
      <c r="K505" s="2"/>
      <c r="L505" s="20"/>
      <c r="M505" s="14"/>
      <c r="N505" s="14"/>
      <c r="O505" s="20"/>
      <c r="P505" s="16"/>
      <c r="Q505" s="31"/>
      <c r="R505" s="16"/>
      <c r="S505" s="4"/>
      <c r="T505" s="51"/>
      <c r="U505" s="3"/>
      <c r="V505" s="54"/>
      <c r="W505" s="54"/>
      <c r="X505" s="25"/>
      <c r="Y505" s="1"/>
      <c r="Z505" s="3"/>
      <c r="AA505" s="3"/>
      <c r="AB505" s="3"/>
      <c r="AC505" s="3"/>
      <c r="AD505" s="3"/>
      <c r="AE505" s="12"/>
      <c r="AF505" s="3"/>
      <c r="AG505" s="2"/>
      <c r="AH505" s="2"/>
      <c r="AI505" s="2"/>
      <c r="AJ505" s="2"/>
      <c r="AK505" s="2"/>
      <c r="AL505" s="51"/>
      <c r="AM505" s="51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</row>
    <row r="506" spans="1:121" x14ac:dyDescent="0.15">
      <c r="A506" s="64"/>
      <c r="B506" s="18"/>
      <c r="C506" s="8"/>
      <c r="D506" s="15"/>
      <c r="E506" s="16"/>
      <c r="F506" s="16"/>
      <c r="G506" s="16"/>
      <c r="H506" s="16"/>
      <c r="I506" s="15"/>
      <c r="J506" s="51"/>
      <c r="K506" s="2"/>
      <c r="L506" s="20"/>
      <c r="M506" s="14"/>
      <c r="N506" s="14"/>
      <c r="O506" s="20"/>
      <c r="P506" s="16"/>
      <c r="Q506" s="31"/>
      <c r="R506" s="16"/>
      <c r="S506" s="4"/>
      <c r="T506" s="51"/>
      <c r="U506" s="3"/>
      <c r="V506" s="54"/>
      <c r="W506" s="55"/>
      <c r="X506" s="25"/>
      <c r="Y506" s="1"/>
      <c r="Z506" s="3"/>
      <c r="AA506" s="3"/>
      <c r="AB506" s="3"/>
      <c r="AC506" s="3"/>
      <c r="AD506" s="3"/>
      <c r="AE506" s="12"/>
      <c r="AF506" s="3"/>
      <c r="AG506" s="2"/>
      <c r="AH506" s="2"/>
      <c r="AI506" s="2"/>
      <c r="AJ506" s="2"/>
      <c r="AK506" s="2"/>
      <c r="AL506" s="51"/>
      <c r="AM506" s="51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</row>
    <row r="507" spans="1:121" x14ac:dyDescent="0.15">
      <c r="A507" s="64"/>
      <c r="B507" s="18"/>
      <c r="C507" s="8"/>
      <c r="D507" s="15"/>
      <c r="E507" s="16"/>
      <c r="F507" s="16"/>
      <c r="G507" s="16"/>
      <c r="H507" s="16"/>
      <c r="I507" s="15"/>
      <c r="J507" s="51"/>
      <c r="K507" s="2"/>
      <c r="L507" s="20"/>
      <c r="M507" s="14"/>
      <c r="N507" s="14"/>
      <c r="O507" s="20"/>
      <c r="P507" s="16"/>
      <c r="Q507" s="31"/>
      <c r="R507" s="16"/>
      <c r="S507" s="4"/>
      <c r="T507" s="51"/>
      <c r="U507" s="3"/>
      <c r="V507" s="54"/>
      <c r="W507" s="54"/>
      <c r="X507" s="25"/>
      <c r="Y507" s="1"/>
      <c r="Z507" s="3"/>
      <c r="AA507" s="3"/>
      <c r="AB507" s="3"/>
      <c r="AC507" s="3"/>
      <c r="AD507" s="3"/>
      <c r="AE507" s="12"/>
      <c r="AF507" s="3"/>
      <c r="AG507" s="2"/>
      <c r="AH507" s="2"/>
      <c r="AI507" s="2"/>
      <c r="AJ507" s="2"/>
      <c r="AK507" s="2"/>
      <c r="AL507" s="51"/>
      <c r="AM507" s="51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</row>
    <row r="508" spans="1:121" x14ac:dyDescent="0.15">
      <c r="A508" s="64"/>
      <c r="B508" s="18"/>
      <c r="C508" s="8"/>
      <c r="D508" s="15"/>
      <c r="E508" s="16"/>
      <c r="F508" s="16"/>
      <c r="G508" s="16"/>
      <c r="H508" s="16"/>
      <c r="I508" s="15"/>
      <c r="J508" s="51"/>
      <c r="K508" s="2"/>
      <c r="L508" s="20"/>
      <c r="M508" s="14"/>
      <c r="N508" s="14"/>
      <c r="O508" s="20"/>
      <c r="P508" s="16"/>
      <c r="Q508" s="31"/>
      <c r="R508" s="16"/>
      <c r="S508" s="4"/>
      <c r="T508" s="51"/>
      <c r="U508" s="3"/>
      <c r="V508" s="54"/>
      <c r="W508" s="54"/>
      <c r="X508" s="25"/>
      <c r="Y508" s="1"/>
      <c r="Z508" s="3"/>
      <c r="AA508" s="3"/>
      <c r="AB508" s="3"/>
      <c r="AC508" s="3"/>
      <c r="AD508" s="3"/>
      <c r="AE508" s="12"/>
      <c r="AF508" s="3"/>
      <c r="AG508" s="2"/>
      <c r="AH508" s="2"/>
      <c r="AI508" s="2"/>
      <c r="AJ508" s="2"/>
      <c r="AK508" s="2"/>
      <c r="AL508" s="51"/>
      <c r="AM508" s="51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</row>
    <row r="509" spans="1:121" x14ac:dyDescent="0.15">
      <c r="A509" s="64"/>
      <c r="B509" s="18"/>
      <c r="C509" s="8"/>
      <c r="D509" s="15"/>
      <c r="E509" s="16"/>
      <c r="F509" s="16"/>
      <c r="G509" s="16"/>
      <c r="H509" s="16"/>
      <c r="I509" s="15"/>
      <c r="J509" s="51"/>
      <c r="K509" s="2"/>
      <c r="L509" s="20"/>
      <c r="M509" s="14"/>
      <c r="N509" s="14"/>
      <c r="O509" s="20"/>
      <c r="P509" s="16"/>
      <c r="Q509" s="31"/>
      <c r="R509" s="16"/>
      <c r="S509" s="4"/>
      <c r="T509" s="51"/>
      <c r="U509" s="3"/>
      <c r="V509" s="54"/>
      <c r="W509" s="54"/>
      <c r="X509" s="25"/>
      <c r="Y509" s="1"/>
      <c r="Z509" s="3"/>
      <c r="AA509" s="3"/>
      <c r="AB509" s="3"/>
      <c r="AC509" s="3"/>
      <c r="AD509" s="3"/>
      <c r="AE509" s="12"/>
      <c r="AF509" s="3"/>
      <c r="AG509" s="2"/>
      <c r="AH509" s="2"/>
      <c r="AI509" s="2"/>
      <c r="AJ509" s="2"/>
      <c r="AK509" s="2"/>
      <c r="AL509" s="51"/>
      <c r="AM509" s="51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</row>
    <row r="510" spans="1:121" x14ac:dyDescent="0.15">
      <c r="A510" s="64"/>
      <c r="B510" s="18"/>
      <c r="C510" s="8"/>
      <c r="D510" s="15"/>
      <c r="E510" s="16"/>
      <c r="F510" s="16"/>
      <c r="G510" s="16"/>
      <c r="H510" s="16"/>
      <c r="I510" s="15"/>
      <c r="J510" s="51"/>
      <c r="K510" s="2"/>
      <c r="L510" s="20"/>
      <c r="M510" s="14"/>
      <c r="N510" s="14"/>
      <c r="O510" s="20"/>
      <c r="P510" s="16"/>
      <c r="Q510" s="31"/>
      <c r="R510" s="16"/>
      <c r="S510" s="4"/>
      <c r="T510" s="51"/>
      <c r="U510" s="3"/>
      <c r="V510" s="54"/>
      <c r="W510" s="54"/>
      <c r="X510" s="25"/>
      <c r="Y510" s="1"/>
      <c r="Z510" s="3"/>
      <c r="AA510" s="3"/>
      <c r="AB510" s="3"/>
      <c r="AC510" s="3"/>
      <c r="AD510" s="3"/>
      <c r="AE510" s="12"/>
      <c r="AF510" s="3"/>
      <c r="AG510" s="2"/>
      <c r="AH510" s="2"/>
      <c r="AI510" s="2"/>
      <c r="AJ510" s="2"/>
      <c r="AK510" s="2"/>
      <c r="AL510" s="51"/>
      <c r="AM510" s="51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</row>
    <row r="511" spans="1:121" x14ac:dyDescent="0.15">
      <c r="A511" s="64"/>
      <c r="B511" s="18"/>
      <c r="C511" s="8"/>
      <c r="D511" s="15"/>
      <c r="E511" s="16"/>
      <c r="F511" s="16"/>
      <c r="G511" s="16"/>
      <c r="H511" s="16"/>
      <c r="I511" s="15"/>
      <c r="J511" s="51"/>
      <c r="K511" s="2"/>
      <c r="L511" s="20"/>
      <c r="M511" s="14"/>
      <c r="N511" s="14"/>
      <c r="O511" s="20"/>
      <c r="P511" s="16"/>
      <c r="Q511" s="31"/>
      <c r="R511" s="16"/>
      <c r="S511" s="4"/>
      <c r="T511" s="51"/>
      <c r="U511" s="3"/>
      <c r="V511" s="54"/>
      <c r="W511" s="54"/>
      <c r="X511" s="25"/>
      <c r="Y511" s="1"/>
      <c r="Z511" s="3"/>
      <c r="AA511" s="3"/>
      <c r="AB511" s="3"/>
      <c r="AC511" s="3"/>
      <c r="AD511" s="3"/>
      <c r="AE511" s="12"/>
      <c r="AF511" s="3"/>
      <c r="AG511" s="2"/>
      <c r="AH511" s="2"/>
      <c r="AI511" s="2"/>
      <c r="AJ511" s="2"/>
      <c r="AK511" s="2"/>
      <c r="AL511" s="51"/>
      <c r="AM511" s="51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</row>
    <row r="512" spans="1:121" x14ac:dyDescent="0.15">
      <c r="A512" s="64"/>
      <c r="B512" s="18"/>
      <c r="C512" s="8"/>
      <c r="D512" s="15"/>
      <c r="E512" s="16"/>
      <c r="F512" s="16"/>
      <c r="G512" s="16"/>
      <c r="H512" s="16"/>
      <c r="I512" s="15"/>
      <c r="J512" s="51"/>
      <c r="K512" s="2"/>
      <c r="L512" s="20"/>
      <c r="M512" s="14"/>
      <c r="N512" s="14"/>
      <c r="O512" s="20"/>
      <c r="P512" s="16"/>
      <c r="Q512" s="31"/>
      <c r="R512" s="16"/>
      <c r="S512" s="4"/>
      <c r="T512" s="51"/>
      <c r="U512" s="3"/>
      <c r="V512" s="54"/>
      <c r="W512" s="54"/>
      <c r="X512" s="25"/>
      <c r="Y512" s="1"/>
      <c r="Z512" s="3"/>
      <c r="AA512" s="3"/>
      <c r="AB512" s="3"/>
      <c r="AC512" s="3"/>
      <c r="AD512" s="3"/>
      <c r="AE512" s="12"/>
      <c r="AF512" s="3"/>
      <c r="AG512" s="2"/>
      <c r="AH512" s="2"/>
      <c r="AI512" s="2"/>
      <c r="AJ512" s="2"/>
      <c r="AK512" s="2"/>
      <c r="AL512" s="51"/>
      <c r="AM512" s="51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</row>
    <row r="513" spans="1:121" x14ac:dyDescent="0.15">
      <c r="A513" s="64"/>
      <c r="B513" s="18"/>
      <c r="C513" s="8"/>
      <c r="D513" s="15"/>
      <c r="E513" s="16"/>
      <c r="F513" s="16"/>
      <c r="G513" s="16"/>
      <c r="H513" s="16"/>
      <c r="I513" s="15"/>
      <c r="J513" s="51"/>
      <c r="K513" s="2"/>
      <c r="L513" s="20"/>
      <c r="M513" s="14"/>
      <c r="N513" s="14"/>
      <c r="O513" s="20"/>
      <c r="P513" s="16"/>
      <c r="Q513" s="31"/>
      <c r="R513" s="16"/>
      <c r="S513" s="4"/>
      <c r="T513" s="51"/>
      <c r="U513" s="3"/>
      <c r="V513" s="54"/>
      <c r="W513" s="54"/>
      <c r="X513" s="25"/>
      <c r="Y513" s="1"/>
      <c r="Z513" s="3"/>
      <c r="AA513" s="3"/>
      <c r="AB513" s="3"/>
      <c r="AC513" s="3"/>
      <c r="AD513" s="3"/>
      <c r="AE513" s="12"/>
      <c r="AF513" s="3"/>
      <c r="AG513" s="2"/>
      <c r="AH513" s="2"/>
      <c r="AI513" s="2"/>
      <c r="AJ513" s="2"/>
      <c r="AK513" s="2"/>
      <c r="AL513" s="51"/>
      <c r="AM513" s="51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</row>
    <row r="514" spans="1:121" x14ac:dyDescent="0.15">
      <c r="A514" s="64"/>
      <c r="B514" s="18"/>
      <c r="C514" s="8"/>
      <c r="D514" s="15"/>
      <c r="E514" s="16"/>
      <c r="F514" s="16"/>
      <c r="G514" s="16"/>
      <c r="H514" s="16"/>
      <c r="I514" s="15"/>
      <c r="J514" s="51"/>
      <c r="K514" s="2"/>
      <c r="L514" s="20"/>
      <c r="M514" s="14"/>
      <c r="N514" s="14"/>
      <c r="O514" s="20"/>
      <c r="P514" s="16"/>
      <c r="Q514" s="31"/>
      <c r="R514" s="16"/>
      <c r="S514" s="4"/>
      <c r="T514" s="51"/>
      <c r="U514" s="3"/>
      <c r="V514" s="54"/>
      <c r="W514" s="54"/>
      <c r="X514" s="25"/>
      <c r="Y514" s="1"/>
      <c r="Z514" s="3"/>
      <c r="AA514" s="3"/>
      <c r="AB514" s="3"/>
      <c r="AC514" s="3"/>
      <c r="AD514" s="3"/>
      <c r="AE514" s="12"/>
      <c r="AF514" s="3"/>
      <c r="AG514" s="2"/>
      <c r="AH514" s="2"/>
      <c r="AI514" s="2"/>
      <c r="AJ514" s="2"/>
      <c r="AK514" s="2"/>
      <c r="AL514" s="51"/>
      <c r="AM514" s="51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</row>
    <row r="515" spans="1:121" x14ac:dyDescent="0.15">
      <c r="A515" s="64"/>
      <c r="B515" s="18"/>
      <c r="C515" s="8"/>
      <c r="D515" s="15"/>
      <c r="E515" s="16"/>
      <c r="F515" s="16"/>
      <c r="G515" s="16"/>
      <c r="H515" s="16"/>
      <c r="I515" s="15"/>
      <c r="J515" s="51"/>
      <c r="K515" s="2"/>
      <c r="L515" s="20"/>
      <c r="M515" s="14"/>
      <c r="N515" s="14"/>
      <c r="O515" s="20"/>
      <c r="P515" s="16"/>
      <c r="Q515" s="31"/>
      <c r="R515" s="16"/>
      <c r="S515" s="4"/>
      <c r="T515" s="51"/>
      <c r="U515" s="3"/>
      <c r="V515" s="54"/>
      <c r="W515" s="54"/>
      <c r="X515" s="25"/>
      <c r="Y515" s="1"/>
      <c r="Z515" s="3"/>
      <c r="AA515" s="3"/>
      <c r="AB515" s="3"/>
      <c r="AC515" s="3"/>
      <c r="AD515" s="3"/>
      <c r="AE515" s="12"/>
      <c r="AF515" s="3"/>
      <c r="AG515" s="2"/>
      <c r="AH515" s="2"/>
      <c r="AI515" s="2"/>
      <c r="AJ515" s="2"/>
      <c r="AK515" s="2"/>
      <c r="AL515" s="51"/>
      <c r="AM515" s="51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</row>
    <row r="516" spans="1:121" x14ac:dyDescent="0.15">
      <c r="A516" s="64"/>
      <c r="B516" s="18"/>
      <c r="C516" s="8"/>
      <c r="D516" s="15"/>
      <c r="E516" s="16"/>
      <c r="F516" s="16"/>
      <c r="G516" s="16"/>
      <c r="H516" s="16"/>
      <c r="I516" s="15"/>
      <c r="J516" s="51"/>
      <c r="K516" s="2"/>
      <c r="L516" s="20"/>
      <c r="M516" s="14"/>
      <c r="N516" s="14"/>
      <c r="O516" s="20"/>
      <c r="P516" s="16"/>
      <c r="Q516" s="31"/>
      <c r="R516" s="16"/>
      <c r="S516" s="4"/>
      <c r="T516" s="51"/>
      <c r="U516" s="3"/>
      <c r="V516" s="54"/>
      <c r="W516" s="54"/>
      <c r="X516" s="25"/>
      <c r="Y516" s="1"/>
      <c r="Z516" s="3"/>
      <c r="AA516" s="3"/>
      <c r="AB516" s="3"/>
      <c r="AC516" s="3"/>
      <c r="AD516" s="3"/>
      <c r="AE516" s="12"/>
      <c r="AF516" s="3"/>
      <c r="AG516" s="2"/>
      <c r="AH516" s="2"/>
      <c r="AI516" s="2"/>
      <c r="AJ516" s="2"/>
      <c r="AK516" s="2"/>
      <c r="AL516" s="51"/>
      <c r="AM516" s="51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</row>
    <row r="517" spans="1:121" x14ac:dyDescent="0.15">
      <c r="A517" s="64"/>
      <c r="B517" s="18"/>
      <c r="C517" s="8"/>
      <c r="D517" s="15"/>
      <c r="E517" s="16"/>
      <c r="F517" s="16"/>
      <c r="G517" s="16"/>
      <c r="H517" s="16"/>
      <c r="I517" s="15"/>
      <c r="J517" s="51"/>
      <c r="K517" s="2"/>
      <c r="L517" s="20"/>
      <c r="M517" s="14"/>
      <c r="N517" s="14"/>
      <c r="O517" s="20"/>
      <c r="P517" s="16"/>
      <c r="Q517" s="31"/>
      <c r="R517" s="16"/>
      <c r="S517" s="4"/>
      <c r="T517" s="51"/>
      <c r="U517" s="3"/>
      <c r="V517" s="54"/>
      <c r="W517" s="54"/>
      <c r="X517" s="25"/>
      <c r="Y517" s="1"/>
      <c r="Z517" s="3"/>
      <c r="AA517" s="3"/>
      <c r="AB517" s="3"/>
      <c r="AC517" s="3"/>
      <c r="AD517" s="3"/>
      <c r="AE517" s="12"/>
      <c r="AF517" s="3"/>
      <c r="AG517" s="2"/>
      <c r="AH517" s="2"/>
      <c r="AI517" s="2"/>
      <c r="AJ517" s="2"/>
      <c r="AK517" s="2"/>
      <c r="AL517" s="51"/>
      <c r="AM517" s="51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</row>
    <row r="518" spans="1:121" x14ac:dyDescent="0.15">
      <c r="A518" s="64"/>
      <c r="B518" s="18"/>
      <c r="C518" s="8"/>
      <c r="D518" s="15"/>
      <c r="E518" s="16"/>
      <c r="F518" s="16"/>
      <c r="G518" s="16"/>
      <c r="H518" s="16"/>
      <c r="I518" s="15"/>
      <c r="J518" s="51"/>
      <c r="K518" s="2"/>
      <c r="L518" s="20"/>
      <c r="M518" s="14"/>
      <c r="N518" s="14"/>
      <c r="O518" s="20"/>
      <c r="P518" s="16"/>
      <c r="Q518" s="31"/>
      <c r="R518" s="16"/>
      <c r="S518" s="4"/>
      <c r="T518" s="51"/>
      <c r="U518" s="3"/>
      <c r="V518" s="54"/>
      <c r="W518" s="54"/>
      <c r="X518" s="25"/>
      <c r="Y518" s="1"/>
      <c r="Z518" s="3"/>
      <c r="AA518" s="3"/>
      <c r="AB518" s="3"/>
      <c r="AC518" s="3"/>
      <c r="AD518" s="3"/>
      <c r="AE518" s="12"/>
      <c r="AF518" s="3"/>
      <c r="AG518" s="2"/>
      <c r="AH518" s="2"/>
      <c r="AI518" s="2"/>
      <c r="AJ518" s="2"/>
      <c r="AK518" s="2"/>
      <c r="AL518" s="51"/>
      <c r="AM518" s="51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</row>
    <row r="519" spans="1:121" x14ac:dyDescent="0.15">
      <c r="A519" s="64"/>
      <c r="B519" s="18"/>
      <c r="C519" s="8"/>
      <c r="D519" s="15"/>
      <c r="E519" s="16"/>
      <c r="F519" s="16"/>
      <c r="G519" s="16"/>
      <c r="H519" s="16"/>
      <c r="I519" s="15"/>
      <c r="J519" s="51"/>
      <c r="K519" s="2"/>
      <c r="L519" s="20"/>
      <c r="M519" s="14"/>
      <c r="N519" s="14"/>
      <c r="O519" s="20"/>
      <c r="P519" s="16"/>
      <c r="Q519" s="31"/>
      <c r="R519" s="16"/>
      <c r="S519" s="4"/>
      <c r="T519" s="51"/>
      <c r="U519" s="3"/>
      <c r="V519" s="54"/>
      <c r="W519" s="54"/>
      <c r="X519" s="25"/>
      <c r="Y519" s="1"/>
      <c r="Z519" s="3"/>
      <c r="AA519" s="3"/>
      <c r="AB519" s="3"/>
      <c r="AC519" s="3"/>
      <c r="AD519" s="3"/>
      <c r="AE519" s="12"/>
      <c r="AF519" s="3"/>
      <c r="AG519" s="2"/>
      <c r="AH519" s="2"/>
      <c r="AI519" s="2"/>
      <c r="AJ519" s="2"/>
      <c r="AK519" s="2"/>
      <c r="AL519" s="51"/>
      <c r="AM519" s="51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</row>
    <row r="520" spans="1:121" x14ac:dyDescent="0.15">
      <c r="A520" s="64"/>
      <c r="B520" s="18"/>
      <c r="C520" s="8"/>
      <c r="D520" s="15"/>
      <c r="E520" s="16"/>
      <c r="F520" s="16"/>
      <c r="G520" s="16"/>
      <c r="H520" s="16"/>
      <c r="I520" s="15"/>
      <c r="J520" s="51"/>
      <c r="K520" s="2"/>
      <c r="L520" s="20"/>
      <c r="M520" s="14"/>
      <c r="N520" s="14"/>
      <c r="O520" s="20"/>
      <c r="P520" s="16"/>
      <c r="Q520" s="31"/>
      <c r="R520" s="16"/>
      <c r="S520" s="4"/>
      <c r="T520" s="51"/>
      <c r="U520" s="3"/>
      <c r="V520" s="54"/>
      <c r="W520" s="54"/>
      <c r="X520" s="25"/>
      <c r="Y520" s="1"/>
      <c r="Z520" s="3"/>
      <c r="AA520" s="3"/>
      <c r="AB520" s="3"/>
      <c r="AC520" s="3"/>
      <c r="AD520" s="3"/>
      <c r="AE520" s="12"/>
      <c r="AF520" s="3"/>
      <c r="AG520" s="2"/>
      <c r="AH520" s="2"/>
      <c r="AI520" s="2"/>
      <c r="AJ520" s="2"/>
      <c r="AK520" s="2"/>
      <c r="AL520" s="51"/>
      <c r="AM520" s="51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</row>
    <row r="521" spans="1:121" x14ac:dyDescent="0.15">
      <c r="A521" s="64"/>
      <c r="B521" s="18"/>
      <c r="C521" s="8"/>
      <c r="D521" s="15"/>
      <c r="E521" s="16"/>
      <c r="F521" s="16"/>
      <c r="G521" s="16"/>
      <c r="H521" s="16"/>
      <c r="I521" s="15"/>
      <c r="J521" s="51"/>
      <c r="K521" s="2"/>
      <c r="L521" s="20"/>
      <c r="M521" s="14"/>
      <c r="N521" s="14"/>
      <c r="O521" s="20"/>
      <c r="P521" s="16"/>
      <c r="Q521" s="31"/>
      <c r="R521" s="16"/>
      <c r="S521" s="4"/>
      <c r="T521" s="51"/>
      <c r="U521" s="3"/>
      <c r="V521" s="54"/>
      <c r="W521" s="54"/>
      <c r="X521" s="25"/>
      <c r="Y521" s="1"/>
      <c r="Z521" s="3"/>
      <c r="AA521" s="3"/>
      <c r="AB521" s="3"/>
      <c r="AC521" s="3"/>
      <c r="AD521" s="3"/>
      <c r="AE521" s="12"/>
      <c r="AF521" s="3"/>
      <c r="AG521" s="2"/>
      <c r="AH521" s="2"/>
      <c r="AI521" s="2"/>
      <c r="AJ521" s="2"/>
      <c r="AK521" s="2"/>
      <c r="AL521" s="51"/>
      <c r="AM521" s="51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</row>
    <row r="522" spans="1:121" x14ac:dyDescent="0.15">
      <c r="A522" s="64"/>
      <c r="B522" s="18"/>
      <c r="C522" s="8"/>
      <c r="D522" s="15"/>
      <c r="E522" s="16"/>
      <c r="F522" s="16"/>
      <c r="G522" s="16"/>
      <c r="H522" s="16"/>
      <c r="I522" s="15"/>
      <c r="J522" s="51"/>
      <c r="K522" s="2"/>
      <c r="L522" s="20"/>
      <c r="M522" s="14"/>
      <c r="N522" s="14"/>
      <c r="O522" s="20"/>
      <c r="P522" s="16"/>
      <c r="Q522" s="31"/>
      <c r="R522" s="16"/>
      <c r="S522" s="4"/>
      <c r="T522" s="51"/>
      <c r="U522" s="3"/>
      <c r="V522" s="54"/>
      <c r="W522" s="54"/>
      <c r="X522" s="25"/>
      <c r="Y522" s="1"/>
      <c r="Z522" s="3"/>
      <c r="AA522" s="3"/>
      <c r="AB522" s="3"/>
      <c r="AC522" s="3"/>
      <c r="AD522" s="3"/>
      <c r="AE522" s="12"/>
      <c r="AF522" s="3"/>
      <c r="AG522" s="2"/>
      <c r="AH522" s="2"/>
      <c r="AI522" s="2"/>
      <c r="AJ522" s="2"/>
      <c r="AK522" s="2"/>
      <c r="AL522" s="51"/>
      <c r="AM522" s="51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</row>
    <row r="523" spans="1:121" x14ac:dyDescent="0.15">
      <c r="A523" s="64"/>
      <c r="B523" s="18"/>
      <c r="C523" s="8"/>
      <c r="D523" s="15"/>
      <c r="E523" s="16"/>
      <c r="F523" s="16"/>
      <c r="G523" s="16"/>
      <c r="H523" s="16"/>
      <c r="I523" s="15"/>
      <c r="J523" s="51"/>
      <c r="K523" s="2"/>
      <c r="L523" s="20"/>
      <c r="M523" s="14"/>
      <c r="N523" s="14"/>
      <c r="O523" s="20"/>
      <c r="P523" s="16"/>
      <c r="Q523" s="31"/>
      <c r="R523" s="16"/>
      <c r="S523" s="4"/>
      <c r="T523" s="51"/>
      <c r="U523" s="3"/>
      <c r="V523" s="54"/>
      <c r="W523" s="54"/>
      <c r="X523" s="25"/>
      <c r="Y523" s="1"/>
      <c r="Z523" s="3"/>
      <c r="AA523" s="3"/>
      <c r="AB523" s="3"/>
      <c r="AC523" s="3"/>
      <c r="AD523" s="3"/>
      <c r="AE523" s="12"/>
      <c r="AF523" s="3"/>
      <c r="AG523" s="2"/>
      <c r="AH523" s="2"/>
      <c r="AI523" s="2"/>
      <c r="AJ523" s="2"/>
      <c r="AK523" s="2"/>
      <c r="AL523" s="51"/>
      <c r="AM523" s="51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</row>
    <row r="524" spans="1:121" x14ac:dyDescent="0.15">
      <c r="A524" s="64"/>
      <c r="B524" s="18"/>
      <c r="C524" s="8"/>
      <c r="D524" s="15"/>
      <c r="E524" s="16"/>
      <c r="F524" s="16"/>
      <c r="G524" s="16"/>
      <c r="H524" s="16"/>
      <c r="I524" s="15"/>
      <c r="J524" s="51"/>
      <c r="K524" s="2"/>
      <c r="L524" s="20"/>
      <c r="M524" s="14"/>
      <c r="N524" s="14"/>
      <c r="O524" s="20"/>
      <c r="P524" s="16"/>
      <c r="Q524" s="31"/>
      <c r="R524" s="16"/>
      <c r="S524" s="4"/>
      <c r="T524" s="51"/>
      <c r="U524" s="3"/>
      <c r="V524" s="54"/>
      <c r="W524" s="54"/>
      <c r="X524" s="25"/>
      <c r="Y524" s="1"/>
      <c r="Z524" s="3"/>
      <c r="AA524" s="3"/>
      <c r="AB524" s="3"/>
      <c r="AC524" s="3"/>
      <c r="AD524" s="3"/>
      <c r="AE524" s="12"/>
      <c r="AF524" s="3"/>
      <c r="AG524" s="2"/>
      <c r="AH524" s="2"/>
      <c r="AI524" s="2"/>
      <c r="AJ524" s="2"/>
      <c r="AK524" s="2"/>
      <c r="AL524" s="51"/>
      <c r="AM524" s="51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</row>
    <row r="525" spans="1:121" x14ac:dyDescent="0.15">
      <c r="A525" s="64"/>
      <c r="B525" s="18"/>
      <c r="C525" s="8"/>
      <c r="D525" s="15"/>
      <c r="E525" s="16"/>
      <c r="F525" s="16"/>
      <c r="G525" s="16"/>
      <c r="H525" s="16"/>
      <c r="I525" s="15"/>
      <c r="J525" s="51"/>
      <c r="K525" s="2"/>
      <c r="L525" s="20"/>
      <c r="M525" s="14"/>
      <c r="N525" s="14"/>
      <c r="O525" s="20"/>
      <c r="P525" s="16"/>
      <c r="Q525" s="31"/>
      <c r="R525" s="16"/>
      <c r="S525" s="4"/>
      <c r="T525" s="51"/>
      <c r="U525" s="3"/>
      <c r="V525" s="54"/>
      <c r="W525" s="54"/>
      <c r="X525" s="25"/>
      <c r="Y525" s="1"/>
      <c r="Z525" s="3"/>
      <c r="AA525" s="3"/>
      <c r="AB525" s="3"/>
      <c r="AC525" s="3"/>
      <c r="AD525" s="3"/>
      <c r="AE525" s="12"/>
      <c r="AF525" s="3"/>
      <c r="AG525" s="2"/>
      <c r="AH525" s="2"/>
      <c r="AI525" s="2"/>
      <c r="AJ525" s="2"/>
      <c r="AK525" s="2"/>
      <c r="AL525" s="51"/>
      <c r="AM525" s="51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</row>
    <row r="526" spans="1:121" x14ac:dyDescent="0.15">
      <c r="A526" s="64"/>
      <c r="B526" s="18"/>
      <c r="C526" s="8"/>
      <c r="D526" s="15"/>
      <c r="E526" s="16"/>
      <c r="F526" s="16"/>
      <c r="G526" s="16"/>
      <c r="H526" s="16"/>
      <c r="I526" s="15"/>
      <c r="J526" s="51"/>
      <c r="K526" s="2"/>
      <c r="L526" s="20"/>
      <c r="M526" s="14"/>
      <c r="N526" s="14"/>
      <c r="O526" s="20"/>
      <c r="P526" s="16"/>
      <c r="Q526" s="31"/>
      <c r="R526" s="16"/>
      <c r="S526" s="4"/>
      <c r="T526" s="51"/>
      <c r="U526" s="3"/>
      <c r="V526" s="54"/>
      <c r="W526" s="54"/>
      <c r="X526" s="25"/>
      <c r="Y526" s="1"/>
      <c r="Z526" s="3"/>
      <c r="AA526" s="3"/>
      <c r="AB526" s="3"/>
      <c r="AC526" s="3"/>
      <c r="AD526" s="3"/>
      <c r="AE526" s="12"/>
      <c r="AF526" s="3"/>
      <c r="AG526" s="2"/>
      <c r="AH526" s="2"/>
      <c r="AI526" s="2"/>
      <c r="AJ526" s="2"/>
      <c r="AK526" s="2"/>
      <c r="AL526" s="51"/>
      <c r="AM526" s="51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</row>
    <row r="527" spans="1:121" x14ac:dyDescent="0.15">
      <c r="A527" s="64"/>
      <c r="B527" s="18"/>
      <c r="C527" s="8"/>
      <c r="D527" s="15"/>
      <c r="E527" s="16"/>
      <c r="F527" s="16"/>
      <c r="G527" s="16"/>
      <c r="H527" s="16"/>
      <c r="I527" s="15"/>
      <c r="J527" s="51"/>
      <c r="K527" s="2"/>
      <c r="L527" s="20"/>
      <c r="M527" s="14"/>
      <c r="N527" s="14"/>
      <c r="O527" s="20"/>
      <c r="P527" s="16"/>
      <c r="Q527" s="31"/>
      <c r="R527" s="16"/>
      <c r="S527" s="4"/>
      <c r="T527" s="51"/>
      <c r="U527" s="3"/>
      <c r="V527" s="54"/>
      <c r="W527" s="54"/>
      <c r="X527" s="25"/>
      <c r="Y527" s="1"/>
      <c r="Z527" s="3"/>
      <c r="AA527" s="3"/>
      <c r="AB527" s="3"/>
      <c r="AC527" s="3"/>
      <c r="AD527" s="3"/>
      <c r="AE527" s="12"/>
      <c r="AF527" s="3"/>
      <c r="AG527" s="2"/>
      <c r="AH527" s="2"/>
      <c r="AI527" s="2"/>
      <c r="AJ527" s="2"/>
      <c r="AK527" s="2"/>
      <c r="AL527" s="51"/>
      <c r="AM527" s="51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</row>
    <row r="528" spans="1:121" x14ac:dyDescent="0.15">
      <c r="A528" s="64"/>
      <c r="B528" s="18"/>
      <c r="C528" s="8"/>
      <c r="D528" s="15"/>
      <c r="E528" s="16"/>
      <c r="F528" s="16"/>
      <c r="G528" s="16"/>
      <c r="H528" s="16"/>
      <c r="I528" s="15"/>
      <c r="J528" s="51"/>
      <c r="K528" s="2"/>
      <c r="L528" s="20"/>
      <c r="M528" s="14"/>
      <c r="N528" s="14"/>
      <c r="O528" s="20"/>
      <c r="P528" s="16"/>
      <c r="Q528" s="31"/>
      <c r="R528" s="16"/>
      <c r="S528" s="4"/>
      <c r="T528" s="51"/>
      <c r="U528" s="3"/>
      <c r="V528" s="54"/>
      <c r="W528" s="54"/>
      <c r="X528" s="25"/>
      <c r="Y528" s="1"/>
      <c r="Z528" s="3"/>
      <c r="AA528" s="3"/>
      <c r="AB528" s="3"/>
      <c r="AC528" s="3"/>
      <c r="AD528" s="3"/>
      <c r="AE528" s="12"/>
      <c r="AF528" s="3"/>
      <c r="AG528" s="2"/>
      <c r="AH528" s="2"/>
      <c r="AI528" s="2"/>
      <c r="AJ528" s="2"/>
      <c r="AK528" s="2"/>
      <c r="AL528" s="51"/>
      <c r="AM528" s="51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</row>
    <row r="529" spans="1:121" x14ac:dyDescent="0.15">
      <c r="A529" s="64"/>
      <c r="B529" s="18"/>
      <c r="C529" s="8"/>
      <c r="D529" s="15"/>
      <c r="E529" s="16"/>
      <c r="F529" s="16"/>
      <c r="G529" s="16"/>
      <c r="H529" s="16"/>
      <c r="I529" s="15"/>
      <c r="J529" s="51"/>
      <c r="K529" s="2"/>
      <c r="L529" s="20"/>
      <c r="M529" s="14"/>
      <c r="N529" s="14"/>
      <c r="O529" s="20"/>
      <c r="P529" s="16"/>
      <c r="Q529" s="31"/>
      <c r="R529" s="16"/>
      <c r="S529" s="4"/>
      <c r="T529" s="51"/>
      <c r="U529" s="3"/>
      <c r="V529" s="54"/>
      <c r="W529" s="54"/>
      <c r="X529" s="25"/>
      <c r="Y529" s="1"/>
      <c r="Z529" s="3"/>
      <c r="AA529" s="3"/>
      <c r="AB529" s="3"/>
      <c r="AC529" s="3"/>
      <c r="AD529" s="3"/>
      <c r="AE529" s="12"/>
      <c r="AF529" s="3"/>
      <c r="AG529" s="2"/>
      <c r="AH529" s="2"/>
      <c r="AI529" s="2"/>
      <c r="AJ529" s="2"/>
      <c r="AK529" s="2"/>
      <c r="AL529" s="51"/>
      <c r="AM529" s="51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</row>
    <row r="530" spans="1:121" x14ac:dyDescent="0.15">
      <c r="A530" s="64"/>
      <c r="B530" s="18"/>
      <c r="C530" s="8"/>
      <c r="D530" s="15"/>
      <c r="E530" s="16"/>
      <c r="F530" s="16"/>
      <c r="G530" s="16"/>
      <c r="H530" s="16"/>
      <c r="I530" s="15"/>
      <c r="J530" s="51"/>
      <c r="K530" s="2"/>
      <c r="L530" s="20"/>
      <c r="M530" s="14"/>
      <c r="N530" s="14"/>
      <c r="O530" s="20"/>
      <c r="P530" s="16"/>
      <c r="Q530" s="31"/>
      <c r="R530" s="16"/>
      <c r="S530" s="4"/>
      <c r="T530" s="51"/>
      <c r="U530" s="3"/>
      <c r="V530" s="54"/>
      <c r="W530" s="54"/>
      <c r="X530" s="25"/>
      <c r="Y530" s="1"/>
      <c r="Z530" s="3"/>
      <c r="AA530" s="3"/>
      <c r="AB530" s="3"/>
      <c r="AC530" s="3"/>
      <c r="AD530" s="3"/>
      <c r="AE530" s="12"/>
      <c r="AF530" s="3"/>
      <c r="AG530" s="2"/>
      <c r="AH530" s="2"/>
      <c r="AI530" s="2"/>
      <c r="AJ530" s="2"/>
      <c r="AK530" s="2"/>
      <c r="AL530" s="51"/>
      <c r="AM530" s="51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</row>
    <row r="531" spans="1:121" x14ac:dyDescent="0.15">
      <c r="A531" s="64"/>
      <c r="B531" s="18"/>
      <c r="C531" s="8"/>
      <c r="D531" s="15"/>
      <c r="E531" s="16"/>
      <c r="F531" s="16"/>
      <c r="G531" s="16"/>
      <c r="H531" s="16"/>
      <c r="I531" s="15"/>
      <c r="J531" s="51"/>
      <c r="K531" s="2"/>
      <c r="L531" s="20"/>
      <c r="M531" s="14"/>
      <c r="N531" s="14"/>
      <c r="O531" s="20"/>
      <c r="P531" s="16"/>
      <c r="Q531" s="31"/>
      <c r="R531" s="16"/>
      <c r="S531" s="4"/>
      <c r="T531" s="51"/>
      <c r="U531" s="3"/>
      <c r="V531" s="54"/>
      <c r="W531" s="54"/>
      <c r="X531" s="25"/>
      <c r="Y531" s="1"/>
      <c r="Z531" s="3"/>
      <c r="AA531" s="3"/>
      <c r="AB531" s="3"/>
      <c r="AC531" s="3"/>
      <c r="AD531" s="3"/>
      <c r="AE531" s="12"/>
      <c r="AF531" s="3"/>
      <c r="AG531" s="2"/>
      <c r="AH531" s="2"/>
      <c r="AI531" s="2"/>
      <c r="AJ531" s="2"/>
      <c r="AK531" s="2"/>
      <c r="AL531" s="51"/>
      <c r="AM531" s="51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</row>
    <row r="532" spans="1:121" x14ac:dyDescent="0.15">
      <c r="A532" s="64"/>
      <c r="B532" s="18"/>
      <c r="C532" s="8"/>
      <c r="D532" s="15"/>
      <c r="E532" s="16"/>
      <c r="F532" s="16"/>
      <c r="G532" s="16"/>
      <c r="H532" s="16"/>
      <c r="I532" s="15"/>
      <c r="J532" s="51"/>
      <c r="K532" s="2"/>
      <c r="L532" s="20"/>
      <c r="M532" s="14"/>
      <c r="N532" s="14"/>
      <c r="O532" s="20"/>
      <c r="P532" s="16"/>
      <c r="Q532" s="31"/>
      <c r="R532" s="16"/>
      <c r="S532" s="4"/>
      <c r="T532" s="51"/>
      <c r="U532" s="3"/>
      <c r="V532" s="54"/>
      <c r="W532" s="54"/>
      <c r="X532" s="25"/>
      <c r="Y532" s="1"/>
      <c r="Z532" s="3"/>
      <c r="AA532" s="3"/>
      <c r="AB532" s="3"/>
      <c r="AC532" s="3"/>
      <c r="AD532" s="3"/>
      <c r="AE532" s="12"/>
      <c r="AF532" s="3"/>
      <c r="AG532" s="2"/>
      <c r="AH532" s="2"/>
      <c r="AI532" s="2"/>
      <c r="AJ532" s="2"/>
      <c r="AK532" s="2"/>
      <c r="AL532" s="51"/>
      <c r="AM532" s="51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</row>
    <row r="533" spans="1:121" x14ac:dyDescent="0.15">
      <c r="A533" s="64"/>
      <c r="B533" s="18"/>
      <c r="C533" s="8"/>
      <c r="D533" s="15"/>
      <c r="E533" s="16"/>
      <c r="F533" s="16"/>
      <c r="G533" s="16"/>
      <c r="H533" s="16"/>
      <c r="I533" s="15"/>
      <c r="J533" s="51"/>
      <c r="K533" s="2"/>
      <c r="L533" s="20"/>
      <c r="M533" s="14"/>
      <c r="N533" s="14"/>
      <c r="O533" s="20"/>
      <c r="P533" s="16"/>
      <c r="Q533" s="31"/>
      <c r="R533" s="16"/>
      <c r="S533" s="4"/>
      <c r="T533" s="51"/>
      <c r="U533" s="3"/>
      <c r="V533" s="54"/>
      <c r="W533" s="55"/>
      <c r="X533" s="25"/>
      <c r="Y533" s="1"/>
      <c r="Z533" s="3"/>
      <c r="AA533" s="3"/>
      <c r="AB533" s="3"/>
      <c r="AC533" s="3"/>
      <c r="AD533" s="3"/>
      <c r="AE533" s="12"/>
      <c r="AF533" s="3"/>
      <c r="AG533" s="2"/>
      <c r="AH533" s="2"/>
      <c r="AI533" s="2"/>
      <c r="AJ533" s="2"/>
      <c r="AK533" s="2"/>
      <c r="AL533" s="51"/>
      <c r="AM533" s="51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</row>
    <row r="534" spans="1:121" x14ac:dyDescent="0.15">
      <c r="A534" s="64"/>
      <c r="B534" s="18"/>
      <c r="C534" s="8"/>
      <c r="D534" s="15"/>
      <c r="E534" s="16"/>
      <c r="F534" s="16"/>
      <c r="G534" s="16"/>
      <c r="H534" s="16"/>
      <c r="I534" s="15"/>
      <c r="J534" s="51"/>
      <c r="K534" s="2"/>
      <c r="L534" s="20"/>
      <c r="M534" s="14"/>
      <c r="N534" s="14"/>
      <c r="O534" s="20"/>
      <c r="P534" s="16"/>
      <c r="Q534" s="31"/>
      <c r="R534" s="16"/>
      <c r="S534" s="4"/>
      <c r="T534" s="51"/>
      <c r="U534" s="3"/>
      <c r="V534" s="54"/>
      <c r="W534" s="54"/>
      <c r="X534" s="25"/>
      <c r="Y534" s="1"/>
      <c r="Z534" s="3"/>
      <c r="AA534" s="3"/>
      <c r="AB534" s="3"/>
      <c r="AC534" s="3"/>
      <c r="AD534" s="3"/>
      <c r="AE534" s="12"/>
      <c r="AF534" s="3"/>
      <c r="AG534" s="2"/>
      <c r="AH534" s="2"/>
      <c r="AI534" s="2"/>
      <c r="AJ534" s="2"/>
      <c r="AK534" s="2"/>
      <c r="AL534" s="51"/>
      <c r="AM534" s="51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</row>
    <row r="535" spans="1:121" x14ac:dyDescent="0.15">
      <c r="A535" s="64"/>
      <c r="B535" s="18"/>
      <c r="C535" s="8"/>
      <c r="D535" s="15"/>
      <c r="E535" s="16"/>
      <c r="F535" s="16"/>
      <c r="G535" s="16"/>
      <c r="H535" s="16"/>
      <c r="I535" s="15"/>
      <c r="J535" s="51"/>
      <c r="K535" s="2"/>
      <c r="L535" s="20"/>
      <c r="M535" s="14"/>
      <c r="N535" s="14"/>
      <c r="O535" s="20"/>
      <c r="P535" s="16"/>
      <c r="Q535" s="31"/>
      <c r="R535" s="16"/>
      <c r="S535" s="4"/>
      <c r="T535" s="51"/>
      <c r="U535" s="3"/>
      <c r="V535" s="54"/>
      <c r="W535" s="54"/>
      <c r="X535" s="25"/>
      <c r="Y535" s="1"/>
      <c r="Z535" s="3"/>
      <c r="AA535" s="3"/>
      <c r="AB535" s="3"/>
      <c r="AC535" s="3"/>
      <c r="AD535" s="3"/>
      <c r="AE535" s="12"/>
      <c r="AF535" s="3"/>
      <c r="AG535" s="2"/>
      <c r="AH535" s="2"/>
      <c r="AI535" s="2"/>
      <c r="AJ535" s="2"/>
      <c r="AK535" s="2"/>
      <c r="AL535" s="51"/>
      <c r="AM535" s="51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</row>
    <row r="536" spans="1:121" x14ac:dyDescent="0.15">
      <c r="A536" s="64"/>
      <c r="B536" s="18"/>
      <c r="C536" s="8"/>
      <c r="D536" s="15"/>
      <c r="E536" s="16"/>
      <c r="F536" s="16"/>
      <c r="G536" s="16"/>
      <c r="H536" s="16"/>
      <c r="I536" s="15"/>
      <c r="J536" s="51"/>
      <c r="K536" s="2"/>
      <c r="L536" s="20"/>
      <c r="M536" s="14"/>
      <c r="N536" s="14"/>
      <c r="O536" s="20"/>
      <c r="P536" s="16"/>
      <c r="Q536" s="31"/>
      <c r="R536" s="16"/>
      <c r="S536" s="4"/>
      <c r="T536" s="51"/>
      <c r="U536" s="3"/>
      <c r="V536" s="54"/>
      <c r="W536" s="54"/>
      <c r="X536" s="25"/>
      <c r="Y536" s="1"/>
      <c r="Z536" s="3"/>
      <c r="AA536" s="3"/>
      <c r="AB536" s="3"/>
      <c r="AC536" s="3"/>
      <c r="AD536" s="3"/>
      <c r="AE536" s="12"/>
      <c r="AF536" s="3"/>
      <c r="AG536" s="2"/>
      <c r="AH536" s="2"/>
      <c r="AI536" s="2"/>
      <c r="AJ536" s="2"/>
      <c r="AK536" s="2"/>
      <c r="AL536" s="51"/>
      <c r="AM536" s="51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</row>
    <row r="537" spans="1:121" x14ac:dyDescent="0.15">
      <c r="A537" s="64"/>
      <c r="B537" s="18"/>
      <c r="C537" s="8"/>
      <c r="D537" s="15"/>
      <c r="E537" s="16"/>
      <c r="F537" s="16"/>
      <c r="G537" s="16"/>
      <c r="H537" s="16"/>
      <c r="I537" s="15"/>
      <c r="J537" s="51"/>
      <c r="K537" s="2"/>
      <c r="L537" s="20"/>
      <c r="M537" s="14"/>
      <c r="N537" s="14"/>
      <c r="O537" s="20"/>
      <c r="P537" s="16"/>
      <c r="Q537" s="31"/>
      <c r="R537" s="16"/>
      <c r="S537" s="4"/>
      <c r="T537" s="51"/>
      <c r="U537" s="3"/>
      <c r="V537" s="54"/>
      <c r="W537" s="54"/>
      <c r="X537" s="25"/>
      <c r="Y537" s="1"/>
      <c r="Z537" s="3"/>
      <c r="AA537" s="3"/>
      <c r="AB537" s="3"/>
      <c r="AC537" s="3"/>
      <c r="AD537" s="3"/>
      <c r="AE537" s="12"/>
      <c r="AF537" s="3"/>
      <c r="AG537" s="2"/>
      <c r="AH537" s="2"/>
      <c r="AI537" s="2"/>
      <c r="AJ537" s="2"/>
      <c r="AK537" s="2"/>
      <c r="AL537" s="51"/>
      <c r="AM537" s="51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</row>
    <row r="538" spans="1:121" x14ac:dyDescent="0.15">
      <c r="A538" s="64"/>
      <c r="B538" s="18"/>
      <c r="C538" s="8"/>
      <c r="D538" s="15"/>
      <c r="E538" s="16"/>
      <c r="F538" s="16"/>
      <c r="G538" s="16"/>
      <c r="H538" s="16"/>
      <c r="I538" s="15"/>
      <c r="J538" s="51"/>
      <c r="K538" s="2"/>
      <c r="L538" s="20"/>
      <c r="M538" s="14"/>
      <c r="N538" s="14"/>
      <c r="O538" s="20"/>
      <c r="P538" s="16"/>
      <c r="Q538" s="31"/>
      <c r="R538" s="16"/>
      <c r="S538" s="4"/>
      <c r="T538" s="51"/>
      <c r="U538" s="3"/>
      <c r="V538" s="54"/>
      <c r="W538" s="54"/>
      <c r="X538" s="25"/>
      <c r="Y538" s="1"/>
      <c r="Z538" s="3"/>
      <c r="AA538" s="3"/>
      <c r="AB538" s="3"/>
      <c r="AC538" s="3"/>
      <c r="AD538" s="3"/>
      <c r="AE538" s="12"/>
      <c r="AF538" s="3"/>
      <c r="AG538" s="2"/>
      <c r="AH538" s="2"/>
      <c r="AI538" s="2"/>
      <c r="AJ538" s="2"/>
      <c r="AK538" s="2"/>
      <c r="AL538" s="51"/>
      <c r="AM538" s="51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</row>
    <row r="539" spans="1:121" x14ac:dyDescent="0.15">
      <c r="A539" s="64"/>
      <c r="B539" s="18"/>
      <c r="C539" s="8"/>
      <c r="D539" s="15"/>
      <c r="E539" s="16"/>
      <c r="F539" s="16"/>
      <c r="G539" s="16"/>
      <c r="H539" s="16"/>
      <c r="I539" s="15"/>
      <c r="J539" s="51"/>
      <c r="K539" s="2"/>
      <c r="L539" s="20"/>
      <c r="M539" s="14"/>
      <c r="N539" s="14"/>
      <c r="O539" s="20"/>
      <c r="P539" s="16"/>
      <c r="Q539" s="31"/>
      <c r="R539" s="16"/>
      <c r="S539" s="4"/>
      <c r="T539" s="51"/>
      <c r="U539" s="3"/>
      <c r="V539" s="54"/>
      <c r="W539" s="54"/>
      <c r="X539" s="25"/>
      <c r="Y539" s="1"/>
      <c r="Z539" s="3"/>
      <c r="AA539" s="3"/>
      <c r="AB539" s="3"/>
      <c r="AC539" s="3"/>
      <c r="AD539" s="3"/>
      <c r="AE539" s="12"/>
      <c r="AF539" s="3"/>
      <c r="AG539" s="2"/>
      <c r="AH539" s="2"/>
      <c r="AI539" s="2"/>
      <c r="AJ539" s="2"/>
      <c r="AK539" s="2"/>
      <c r="AL539" s="51"/>
      <c r="AM539" s="51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</row>
    <row r="540" spans="1:121" x14ac:dyDescent="0.15">
      <c r="A540" s="64"/>
      <c r="B540" s="18"/>
      <c r="C540" s="8"/>
      <c r="D540" s="15"/>
      <c r="E540" s="16"/>
      <c r="F540" s="16"/>
      <c r="G540" s="16"/>
      <c r="H540" s="16"/>
      <c r="I540" s="15"/>
      <c r="J540" s="51"/>
      <c r="K540" s="2"/>
      <c r="L540" s="20"/>
      <c r="M540" s="14"/>
      <c r="N540" s="14"/>
      <c r="O540" s="20"/>
      <c r="P540" s="16"/>
      <c r="Q540" s="31"/>
      <c r="R540" s="16"/>
      <c r="S540" s="4"/>
      <c r="T540" s="51"/>
      <c r="U540" s="3"/>
      <c r="V540" s="54"/>
      <c r="W540" s="54"/>
      <c r="X540" s="25"/>
      <c r="Y540" s="1"/>
      <c r="Z540" s="3"/>
      <c r="AA540" s="3"/>
      <c r="AB540" s="3"/>
      <c r="AC540" s="3"/>
      <c r="AD540" s="3"/>
      <c r="AE540" s="12"/>
      <c r="AF540" s="3"/>
      <c r="AG540" s="2"/>
      <c r="AH540" s="2"/>
      <c r="AI540" s="2"/>
      <c r="AJ540" s="2"/>
      <c r="AK540" s="2"/>
      <c r="AL540" s="51"/>
      <c r="AM540" s="51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</row>
    <row r="541" spans="1:121" x14ac:dyDescent="0.15">
      <c r="A541" s="64"/>
      <c r="B541" s="18"/>
      <c r="C541" s="8"/>
      <c r="D541" s="15"/>
      <c r="E541" s="16"/>
      <c r="F541" s="16"/>
      <c r="G541" s="16"/>
      <c r="H541" s="16"/>
      <c r="I541" s="15"/>
      <c r="J541" s="51"/>
      <c r="K541" s="2"/>
      <c r="L541" s="20"/>
      <c r="M541" s="14"/>
      <c r="N541" s="14"/>
      <c r="O541" s="20"/>
      <c r="P541" s="16"/>
      <c r="Q541" s="31"/>
      <c r="R541" s="16"/>
      <c r="S541" s="4"/>
      <c r="T541" s="51"/>
      <c r="U541" s="3"/>
      <c r="V541" s="54"/>
      <c r="W541" s="54"/>
      <c r="X541" s="25"/>
      <c r="Y541" s="1"/>
      <c r="Z541" s="3"/>
      <c r="AA541" s="3"/>
      <c r="AB541" s="3"/>
      <c r="AC541" s="3"/>
      <c r="AD541" s="3"/>
      <c r="AE541" s="12"/>
      <c r="AF541" s="3"/>
      <c r="AG541" s="2"/>
      <c r="AH541" s="2"/>
      <c r="AI541" s="2"/>
      <c r="AJ541" s="2"/>
      <c r="AK541" s="2"/>
      <c r="AL541" s="51"/>
      <c r="AM541" s="51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</row>
    <row r="542" spans="1:121" x14ac:dyDescent="0.15">
      <c r="A542" s="64"/>
      <c r="B542" s="18"/>
      <c r="C542" s="8"/>
      <c r="D542" s="15"/>
      <c r="E542" s="16"/>
      <c r="F542" s="16"/>
      <c r="G542" s="16"/>
      <c r="H542" s="16"/>
      <c r="I542" s="15"/>
      <c r="J542" s="51"/>
      <c r="K542" s="2"/>
      <c r="L542" s="20"/>
      <c r="M542" s="14"/>
      <c r="N542" s="14"/>
      <c r="O542" s="20"/>
      <c r="P542" s="16"/>
      <c r="Q542" s="31"/>
      <c r="R542" s="16"/>
      <c r="S542" s="4"/>
      <c r="T542" s="51"/>
      <c r="U542" s="3"/>
      <c r="V542" s="54"/>
      <c r="W542" s="55"/>
      <c r="X542" s="25"/>
      <c r="Y542" s="1"/>
      <c r="Z542" s="3"/>
      <c r="AA542" s="3"/>
      <c r="AB542" s="3"/>
      <c r="AC542" s="3"/>
      <c r="AD542" s="3"/>
      <c r="AE542" s="12"/>
      <c r="AF542" s="3"/>
      <c r="AG542" s="2"/>
      <c r="AH542" s="2"/>
      <c r="AI542" s="2"/>
      <c r="AJ542" s="2"/>
      <c r="AK542" s="2"/>
      <c r="AL542" s="51"/>
      <c r="AM542" s="51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</row>
    <row r="543" spans="1:121" x14ac:dyDescent="0.15">
      <c r="A543" s="64"/>
      <c r="B543" s="18"/>
      <c r="C543" s="8"/>
      <c r="D543" s="15"/>
      <c r="E543" s="16"/>
      <c r="F543" s="16"/>
      <c r="G543" s="16"/>
      <c r="H543" s="16"/>
      <c r="I543" s="15"/>
      <c r="J543" s="51"/>
      <c r="K543" s="2"/>
      <c r="L543" s="20"/>
      <c r="M543" s="14"/>
      <c r="N543" s="14"/>
      <c r="O543" s="20"/>
      <c r="P543" s="16"/>
      <c r="Q543" s="31"/>
      <c r="R543" s="16"/>
      <c r="S543" s="4"/>
      <c r="T543" s="51"/>
      <c r="U543" s="3"/>
      <c r="V543" s="54"/>
      <c r="W543" s="54"/>
      <c r="X543" s="25"/>
      <c r="Y543" s="1"/>
      <c r="Z543" s="3"/>
      <c r="AA543" s="3"/>
      <c r="AB543" s="3"/>
      <c r="AC543" s="3"/>
      <c r="AD543" s="3"/>
      <c r="AE543" s="12"/>
      <c r="AF543" s="3"/>
      <c r="AG543" s="2"/>
      <c r="AH543" s="2"/>
      <c r="AI543" s="2"/>
      <c r="AJ543" s="2"/>
      <c r="AK543" s="2"/>
      <c r="AL543" s="51"/>
      <c r="AM543" s="51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</row>
    <row r="544" spans="1:121" x14ac:dyDescent="0.15">
      <c r="A544" s="64"/>
      <c r="B544" s="18"/>
      <c r="C544" s="8"/>
      <c r="D544" s="15"/>
      <c r="E544" s="16"/>
      <c r="F544" s="16"/>
      <c r="G544" s="16"/>
      <c r="H544" s="16"/>
      <c r="I544" s="15"/>
      <c r="J544" s="51"/>
      <c r="K544" s="2"/>
      <c r="L544" s="20"/>
      <c r="M544" s="14"/>
      <c r="N544" s="14"/>
      <c r="O544" s="20"/>
      <c r="P544" s="16"/>
      <c r="Q544" s="31"/>
      <c r="R544" s="16"/>
      <c r="S544" s="4"/>
      <c r="T544" s="51"/>
      <c r="U544" s="3"/>
      <c r="V544" s="54"/>
      <c r="W544" s="54"/>
      <c r="X544" s="25"/>
      <c r="Y544" s="1"/>
      <c r="Z544" s="3"/>
      <c r="AA544" s="3"/>
      <c r="AB544" s="3"/>
      <c r="AC544" s="3"/>
      <c r="AD544" s="3"/>
      <c r="AE544" s="12"/>
      <c r="AF544" s="3"/>
      <c r="AG544" s="2"/>
      <c r="AH544" s="2"/>
      <c r="AI544" s="2"/>
      <c r="AJ544" s="2"/>
      <c r="AK544" s="2"/>
      <c r="AL544" s="51"/>
      <c r="AM544" s="51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</row>
    <row r="545" spans="1:121" x14ac:dyDescent="0.15">
      <c r="A545" s="64"/>
      <c r="B545" s="18"/>
      <c r="C545" s="8"/>
      <c r="D545" s="15"/>
      <c r="E545" s="16"/>
      <c r="F545" s="16"/>
      <c r="G545" s="16"/>
      <c r="H545" s="16"/>
      <c r="I545" s="15"/>
      <c r="J545" s="51"/>
      <c r="K545" s="2"/>
      <c r="L545" s="20"/>
      <c r="M545" s="14"/>
      <c r="N545" s="14"/>
      <c r="O545" s="20"/>
      <c r="P545" s="16"/>
      <c r="Q545" s="31"/>
      <c r="R545" s="16"/>
      <c r="S545" s="4"/>
      <c r="T545" s="51"/>
      <c r="U545" s="3"/>
      <c r="AD545" s="3"/>
      <c r="AE545" s="12"/>
      <c r="AF545" s="3"/>
      <c r="AG545" s="2"/>
      <c r="AH545" s="2"/>
      <c r="AI545" s="2"/>
      <c r="AJ545" s="2"/>
      <c r="AK545" s="2"/>
      <c r="AL545" s="51"/>
      <c r="AM545" s="51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</row>
    <row r="546" spans="1:121" x14ac:dyDescent="0.15">
      <c r="A546" s="64"/>
      <c r="B546" s="18"/>
      <c r="C546" s="8"/>
      <c r="D546" s="15"/>
      <c r="E546" s="16"/>
      <c r="F546" s="16"/>
      <c r="G546" s="16"/>
      <c r="H546" s="16"/>
      <c r="I546" s="15"/>
      <c r="J546" s="51"/>
      <c r="K546" s="2"/>
      <c r="L546" s="20"/>
      <c r="M546" s="14"/>
      <c r="N546" s="14"/>
      <c r="O546" s="20"/>
      <c r="P546" s="16"/>
      <c r="Q546" s="31"/>
      <c r="R546" s="16"/>
      <c r="S546" s="4"/>
      <c r="T546" s="51"/>
      <c r="U546" s="3"/>
      <c r="AD546" s="3"/>
      <c r="AE546" s="12"/>
      <c r="AF546" s="3"/>
      <c r="AG546" s="2"/>
      <c r="AH546" s="2"/>
      <c r="AI546" s="2"/>
      <c r="AJ546" s="2"/>
      <c r="AK546" s="2"/>
      <c r="AL546" s="51"/>
      <c r="AM546" s="51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</row>
    <row r="547" spans="1:121" x14ac:dyDescent="0.15">
      <c r="A547" s="64"/>
      <c r="B547" s="18"/>
      <c r="C547" s="8"/>
      <c r="D547" s="15"/>
      <c r="E547" s="16"/>
      <c r="F547" s="16"/>
      <c r="G547" s="16"/>
      <c r="H547" s="16"/>
      <c r="I547" s="15"/>
      <c r="J547" s="51"/>
      <c r="K547" s="2"/>
      <c r="L547" s="20"/>
      <c r="M547" s="14"/>
      <c r="N547" s="14"/>
      <c r="O547" s="20"/>
      <c r="P547" s="16"/>
      <c r="Q547" s="31"/>
      <c r="R547" s="16"/>
      <c r="S547" s="4"/>
      <c r="T547" s="51"/>
      <c r="U547" s="3"/>
      <c r="AD547" s="3"/>
      <c r="AE547" s="12"/>
      <c r="AF547" s="3"/>
      <c r="AG547" s="2"/>
      <c r="AH547" s="2"/>
      <c r="AI547" s="2"/>
      <c r="AJ547" s="2"/>
      <c r="AK547" s="2"/>
      <c r="AL547" s="51"/>
      <c r="AM547" s="51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</row>
    <row r="548" spans="1:121" x14ac:dyDescent="0.15">
      <c r="A548" s="64"/>
      <c r="B548" s="18"/>
      <c r="C548" s="8"/>
      <c r="D548" s="15"/>
      <c r="E548" s="16"/>
      <c r="F548" s="16"/>
      <c r="G548" s="16"/>
      <c r="H548" s="16"/>
      <c r="I548" s="15"/>
      <c r="J548" s="51"/>
      <c r="K548" s="2"/>
      <c r="L548" s="20"/>
      <c r="M548" s="14"/>
      <c r="N548" s="14"/>
      <c r="O548" s="20"/>
      <c r="P548" s="16"/>
      <c r="Q548" s="31"/>
      <c r="R548" s="16"/>
      <c r="S548" s="4"/>
      <c r="T548" s="51"/>
      <c r="U548" s="3"/>
      <c r="AD548" s="3"/>
      <c r="AE548" s="12"/>
      <c r="AF548" s="3"/>
      <c r="AG548" s="2"/>
      <c r="AH548" s="2"/>
      <c r="AI548" s="2"/>
      <c r="AJ548" s="2"/>
      <c r="AK548" s="2"/>
      <c r="AL548" s="51"/>
      <c r="AM548" s="51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</row>
    <row r="549" spans="1:121" x14ac:dyDescent="0.15">
      <c r="A549" s="64"/>
      <c r="B549" s="18"/>
      <c r="C549" s="8"/>
      <c r="D549" s="15"/>
      <c r="E549" s="16"/>
      <c r="F549" s="16"/>
      <c r="G549" s="16"/>
      <c r="H549" s="16"/>
      <c r="I549" s="15"/>
      <c r="J549" s="51"/>
      <c r="K549" s="2"/>
      <c r="L549" s="20"/>
      <c r="M549" s="14"/>
      <c r="N549" s="14"/>
      <c r="O549" s="20"/>
      <c r="P549" s="16"/>
      <c r="Q549" s="31"/>
      <c r="R549" s="16"/>
      <c r="S549" s="4"/>
      <c r="T549" s="51"/>
      <c r="U549" s="3"/>
      <c r="V549" s="3"/>
      <c r="X549" s="3"/>
      <c r="Y549" s="1"/>
      <c r="Z549" s="3"/>
      <c r="AA549" s="3"/>
      <c r="AB549" s="3"/>
      <c r="AC549" s="3"/>
      <c r="AD549" s="3"/>
      <c r="AE549" s="12"/>
      <c r="AF549" s="3"/>
      <c r="AG549" s="2"/>
      <c r="AH549" s="2"/>
      <c r="AI549" s="2"/>
      <c r="AJ549" s="2"/>
      <c r="AK549" s="2"/>
      <c r="AL549" s="51"/>
      <c r="AM549" s="51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</row>
    <row r="550" spans="1:121" x14ac:dyDescent="0.15">
      <c r="A550" s="64"/>
      <c r="B550" s="18"/>
      <c r="C550" s="8"/>
      <c r="D550" s="15"/>
      <c r="E550" s="16"/>
      <c r="F550" s="16"/>
      <c r="G550" s="16"/>
      <c r="H550" s="16"/>
      <c r="I550" s="15"/>
      <c r="J550" s="51"/>
      <c r="K550" s="2"/>
      <c r="L550" s="20"/>
      <c r="M550" s="14"/>
      <c r="N550" s="14"/>
      <c r="O550" s="20"/>
      <c r="P550" s="16"/>
      <c r="Q550" s="31"/>
      <c r="R550" s="16"/>
      <c r="S550" s="4"/>
      <c r="T550" s="51"/>
      <c r="U550" s="3"/>
      <c r="V550" s="3"/>
      <c r="X550" s="3"/>
      <c r="Y550" s="1"/>
      <c r="Z550" s="3"/>
      <c r="AA550" s="3"/>
      <c r="AB550" s="3"/>
      <c r="AC550" s="3"/>
      <c r="AD550" s="3"/>
      <c r="AE550" s="12"/>
      <c r="AF550" s="3"/>
      <c r="AG550" s="2"/>
      <c r="AH550" s="2"/>
      <c r="AI550" s="2"/>
      <c r="AJ550" s="2"/>
      <c r="AK550" s="2"/>
      <c r="AL550" s="51"/>
      <c r="AM550" s="51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</row>
    <row r="551" spans="1:121" x14ac:dyDescent="0.15">
      <c r="A551" s="64"/>
      <c r="B551" s="18"/>
      <c r="C551" s="8"/>
      <c r="D551" s="15"/>
      <c r="E551" s="16"/>
      <c r="F551" s="16"/>
      <c r="G551" s="16"/>
      <c r="H551" s="16"/>
      <c r="I551" s="15"/>
      <c r="J551" s="51"/>
      <c r="K551" s="2"/>
      <c r="L551" s="20"/>
      <c r="M551" s="14"/>
      <c r="N551" s="14"/>
      <c r="O551" s="20"/>
      <c r="P551" s="16"/>
      <c r="Q551" s="31"/>
      <c r="R551" s="16"/>
      <c r="S551" s="4"/>
      <c r="T551" s="51"/>
      <c r="U551" s="3"/>
      <c r="V551" s="3"/>
      <c r="X551" s="3"/>
      <c r="Y551" s="1"/>
      <c r="Z551" s="3"/>
      <c r="AA551" s="3"/>
      <c r="AB551" s="3"/>
      <c r="AC551" s="3"/>
      <c r="AD551" s="3"/>
      <c r="AE551" s="12"/>
      <c r="AF551" s="3"/>
      <c r="AG551" s="2"/>
      <c r="AH551" s="2"/>
      <c r="AI551" s="2"/>
      <c r="AJ551" s="2"/>
      <c r="AK551" s="2"/>
      <c r="AL551" s="51"/>
      <c r="AM551" s="51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</row>
    <row r="552" spans="1:121" x14ac:dyDescent="0.15">
      <c r="A552" s="64"/>
      <c r="B552" s="18"/>
      <c r="C552" s="8"/>
      <c r="D552" s="15"/>
      <c r="E552" s="16"/>
      <c r="F552" s="16"/>
      <c r="G552" s="16"/>
      <c r="H552" s="16"/>
      <c r="I552" s="15"/>
      <c r="J552" s="51"/>
      <c r="K552" s="2"/>
      <c r="L552" s="20"/>
      <c r="M552" s="14"/>
      <c r="N552" s="14"/>
      <c r="O552" s="20"/>
      <c r="P552" s="16"/>
      <c r="Q552" s="31"/>
      <c r="R552" s="16"/>
      <c r="S552" s="4"/>
      <c r="T552" s="51"/>
      <c r="U552" s="3"/>
      <c r="V552" s="3"/>
      <c r="X552" s="3"/>
      <c r="Y552" s="1"/>
      <c r="Z552" s="3"/>
      <c r="AA552" s="3"/>
      <c r="AB552" s="3"/>
      <c r="AC552" s="3"/>
      <c r="AD552" s="3"/>
      <c r="AE552" s="12"/>
      <c r="AF552" s="3"/>
      <c r="AG552" s="2"/>
      <c r="AH552" s="2"/>
      <c r="AI552" s="2"/>
      <c r="AJ552" s="2"/>
      <c r="AK552" s="2"/>
      <c r="AL552" s="51"/>
      <c r="AM552" s="51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</row>
    <row r="553" spans="1:121" x14ac:dyDescent="0.15">
      <c r="A553" s="64"/>
      <c r="B553" s="18"/>
      <c r="C553" s="8"/>
      <c r="D553" s="15"/>
      <c r="E553" s="16"/>
      <c r="F553" s="16"/>
      <c r="G553" s="16"/>
      <c r="H553" s="16"/>
      <c r="I553" s="15"/>
      <c r="J553" s="51"/>
      <c r="K553" s="2"/>
      <c r="L553" s="20"/>
      <c r="M553" s="14"/>
      <c r="N553" s="14"/>
      <c r="O553" s="20"/>
      <c r="P553" s="16"/>
      <c r="Q553" s="31"/>
      <c r="R553" s="16"/>
      <c r="S553" s="4"/>
      <c r="T553" s="51"/>
      <c r="U553" s="3"/>
      <c r="V553" s="3"/>
      <c r="X553" s="3"/>
      <c r="Y553" s="1"/>
      <c r="Z553" s="3"/>
      <c r="AA553" s="3"/>
      <c r="AB553" s="3"/>
      <c r="AC553" s="3"/>
      <c r="AD553" s="3"/>
      <c r="AE553" s="12"/>
      <c r="AF553" s="3"/>
      <c r="AG553" s="2"/>
      <c r="AH553" s="2"/>
      <c r="AI553" s="2"/>
      <c r="AJ553" s="2"/>
      <c r="AK553" s="2"/>
      <c r="AL553" s="51"/>
      <c r="AM553" s="51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</row>
    <row r="554" spans="1:121" x14ac:dyDescent="0.15">
      <c r="A554" s="64"/>
      <c r="B554" s="18"/>
      <c r="C554" s="8"/>
      <c r="D554" s="15"/>
      <c r="E554" s="16"/>
      <c r="F554" s="16"/>
      <c r="G554" s="16"/>
      <c r="H554" s="16"/>
      <c r="I554" s="15"/>
      <c r="J554" s="51"/>
      <c r="K554" s="2"/>
      <c r="L554" s="20"/>
      <c r="M554" s="14"/>
      <c r="N554" s="14"/>
      <c r="O554" s="20"/>
      <c r="P554" s="16"/>
      <c r="Q554" s="31"/>
      <c r="R554" s="16"/>
      <c r="S554" s="4"/>
      <c r="T554" s="51"/>
      <c r="U554" s="3"/>
      <c r="V554" s="3"/>
      <c r="X554" s="3"/>
      <c r="Y554" s="1"/>
      <c r="Z554" s="3"/>
      <c r="AA554" s="3"/>
      <c r="AB554" s="3"/>
      <c r="AC554" s="3"/>
      <c r="AD554" s="3"/>
      <c r="AE554" s="12"/>
      <c r="AF554" s="3"/>
      <c r="AG554" s="2"/>
      <c r="AH554" s="2"/>
      <c r="AI554" s="2"/>
      <c r="AJ554" s="2"/>
      <c r="AK554" s="2"/>
      <c r="AL554" s="51"/>
      <c r="AM554" s="51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</row>
    <row r="555" spans="1:121" x14ac:dyDescent="0.15">
      <c r="A555" s="64"/>
      <c r="B555" s="18"/>
      <c r="C555" s="8"/>
      <c r="D555" s="15"/>
      <c r="E555" s="16"/>
      <c r="F555" s="16"/>
      <c r="G555" s="16"/>
      <c r="H555" s="16"/>
      <c r="I555" s="15"/>
      <c r="J555" s="51"/>
      <c r="K555" s="2"/>
      <c r="L555" s="20"/>
      <c r="M555" s="14"/>
      <c r="N555" s="14"/>
      <c r="O555" s="20"/>
      <c r="P555" s="16"/>
      <c r="Q555" s="31"/>
      <c r="R555" s="16"/>
      <c r="S555" s="4"/>
      <c r="T555" s="51"/>
      <c r="U555" s="3"/>
      <c r="V555" s="3"/>
      <c r="X555" s="3"/>
      <c r="Y555" s="1"/>
      <c r="Z555" s="3"/>
      <c r="AA555" s="3"/>
      <c r="AB555" s="3"/>
      <c r="AC555" s="3"/>
      <c r="AD555" s="3"/>
      <c r="AE555" s="12"/>
      <c r="AF555" s="3"/>
      <c r="AG555" s="2"/>
      <c r="AH555" s="2"/>
      <c r="AI555" s="2"/>
      <c r="AJ555" s="2"/>
      <c r="AK555" s="2"/>
      <c r="AL555" s="51"/>
      <c r="AM555" s="51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</row>
    <row r="556" spans="1:121" x14ac:dyDescent="0.15">
      <c r="A556" s="64"/>
      <c r="B556" s="18"/>
      <c r="C556" s="8"/>
      <c r="D556" s="15"/>
      <c r="E556" s="16"/>
      <c r="F556" s="16"/>
      <c r="G556" s="16"/>
      <c r="H556" s="16"/>
      <c r="I556" s="15"/>
      <c r="J556" s="51"/>
      <c r="K556" s="2"/>
      <c r="L556" s="20"/>
      <c r="M556" s="14"/>
      <c r="N556" s="14"/>
      <c r="O556" s="20"/>
      <c r="P556" s="16"/>
      <c r="Q556" s="31"/>
      <c r="R556" s="16"/>
      <c r="S556" s="4"/>
      <c r="T556" s="51"/>
      <c r="U556" s="3"/>
      <c r="V556" s="3"/>
      <c r="X556" s="3"/>
      <c r="Y556" s="1"/>
      <c r="Z556" s="3"/>
      <c r="AA556" s="3"/>
      <c r="AB556" s="3"/>
      <c r="AC556" s="3"/>
      <c r="AD556" s="3"/>
      <c r="AE556" s="12"/>
      <c r="AF556" s="3"/>
      <c r="AG556" s="2"/>
      <c r="AH556" s="2"/>
      <c r="AI556" s="2"/>
      <c r="AJ556" s="2"/>
      <c r="AK556" s="2"/>
      <c r="AL556" s="51"/>
      <c r="AM556" s="51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</row>
    <row r="557" spans="1:121" x14ac:dyDescent="0.15">
      <c r="A557" s="64"/>
      <c r="B557" s="18"/>
      <c r="C557" s="8"/>
      <c r="D557" s="15"/>
      <c r="E557" s="16"/>
      <c r="F557" s="16"/>
      <c r="G557" s="16"/>
      <c r="H557" s="16"/>
      <c r="I557" s="15"/>
      <c r="J557" s="51"/>
      <c r="K557" s="2"/>
      <c r="L557" s="20"/>
      <c r="M557" s="14"/>
      <c r="N557" s="14"/>
      <c r="O557" s="20"/>
      <c r="P557" s="16"/>
      <c r="Q557" s="31"/>
      <c r="R557" s="16"/>
      <c r="S557" s="4"/>
      <c r="T557" s="51"/>
      <c r="U557" s="3"/>
      <c r="V557" s="3"/>
      <c r="X557" s="3"/>
      <c r="Y557" s="1"/>
      <c r="Z557" s="3"/>
      <c r="AA557" s="3"/>
      <c r="AB557" s="3"/>
      <c r="AC557" s="3"/>
      <c r="AD557" s="3"/>
      <c r="AE557" s="12"/>
      <c r="AF557" s="3"/>
      <c r="AG557" s="2"/>
      <c r="AH557" s="2"/>
      <c r="AI557" s="2"/>
      <c r="AJ557" s="2"/>
      <c r="AK557" s="2"/>
      <c r="AL557" s="51"/>
      <c r="AM557" s="51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</row>
    <row r="558" spans="1:121" x14ac:dyDescent="0.15">
      <c r="A558" s="64"/>
      <c r="B558" s="18"/>
      <c r="C558" s="8"/>
      <c r="D558" s="15"/>
      <c r="E558" s="16"/>
      <c r="F558" s="16"/>
      <c r="G558" s="16"/>
      <c r="H558" s="16"/>
      <c r="I558" s="15"/>
      <c r="J558" s="51"/>
      <c r="K558" s="2"/>
      <c r="L558" s="20"/>
      <c r="M558" s="14"/>
      <c r="N558" s="14"/>
      <c r="O558" s="20"/>
      <c r="P558" s="16"/>
      <c r="Q558" s="31"/>
      <c r="R558" s="16"/>
      <c r="S558" s="4"/>
      <c r="T558" s="51"/>
      <c r="U558" s="3"/>
      <c r="V558" s="3"/>
      <c r="X558" s="3"/>
      <c r="Y558" s="1"/>
      <c r="Z558" s="3"/>
      <c r="AA558" s="3"/>
      <c r="AB558" s="3"/>
      <c r="AC558" s="3"/>
      <c r="AD558" s="3"/>
      <c r="AE558" s="12"/>
      <c r="AF558" s="3"/>
      <c r="AG558" s="2"/>
      <c r="AH558" s="2"/>
      <c r="AI558" s="2"/>
      <c r="AJ558" s="2"/>
      <c r="AK558" s="2"/>
      <c r="AL558" s="51"/>
      <c r="AM558" s="51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</row>
    <row r="559" spans="1:121" ht="15" x14ac:dyDescent="0.2">
      <c r="A559" s="157"/>
      <c r="B559" s="158"/>
      <c r="C559" s="159"/>
      <c r="D559" s="160"/>
      <c r="E559" s="161"/>
      <c r="F559" s="161"/>
      <c r="G559" s="161"/>
      <c r="H559" s="161"/>
      <c r="I559" s="160"/>
      <c r="J559" s="162"/>
      <c r="K559" s="163"/>
      <c r="L559" s="164"/>
      <c r="M559" s="165"/>
      <c r="N559" s="165"/>
      <c r="O559" s="164"/>
      <c r="P559" s="161"/>
      <c r="Q559" s="166"/>
      <c r="R559" s="161"/>
      <c r="S559" s="167"/>
      <c r="T559" s="162"/>
      <c r="U559" s="38"/>
      <c r="V559" s="3"/>
      <c r="X559" s="3"/>
      <c r="Y559" s="1"/>
      <c r="Z559" s="3"/>
      <c r="AA559" s="3"/>
      <c r="AB559" s="3"/>
      <c r="AC559" s="3"/>
      <c r="AD559" s="38"/>
      <c r="AE559" s="39"/>
      <c r="AF559" s="38"/>
      <c r="AG559" s="40"/>
      <c r="AH559" s="40"/>
      <c r="AI559" s="40"/>
      <c r="AJ559" s="40"/>
      <c r="AK559" s="40"/>
      <c r="AL559" s="50"/>
      <c r="AM559" s="5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</row>
    <row r="560" spans="1:121" x14ac:dyDescent="0.15">
      <c r="A560" s="64"/>
      <c r="B560" s="18"/>
      <c r="C560" s="8"/>
      <c r="D560" s="15"/>
      <c r="E560" s="16"/>
      <c r="F560" s="16"/>
      <c r="G560" s="16"/>
      <c r="H560" s="16"/>
      <c r="I560" s="15"/>
      <c r="J560" s="51"/>
      <c r="K560" s="2"/>
      <c r="L560" s="20"/>
      <c r="M560" s="14"/>
      <c r="N560" s="14"/>
      <c r="O560" s="20"/>
      <c r="P560" s="16"/>
      <c r="Q560" s="31"/>
      <c r="R560" s="16"/>
      <c r="S560" s="4"/>
      <c r="T560" s="51"/>
      <c r="U560" s="38"/>
      <c r="V560" s="3"/>
      <c r="X560" s="3"/>
      <c r="Y560" s="1"/>
      <c r="Z560" s="3"/>
      <c r="AA560" s="3"/>
      <c r="AB560" s="3"/>
      <c r="AC560" s="3"/>
      <c r="AD560" s="38"/>
      <c r="AE560" s="39"/>
      <c r="AF560" s="38"/>
      <c r="AG560" s="40"/>
      <c r="AH560" s="40"/>
      <c r="AI560" s="40"/>
      <c r="AJ560" s="40"/>
      <c r="AK560" s="40"/>
      <c r="AL560" s="50"/>
      <c r="AM560" s="5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</row>
    <row r="561" spans="1:121" x14ac:dyDescent="0.15">
      <c r="A561" s="64"/>
      <c r="B561" s="18"/>
      <c r="C561" s="8"/>
      <c r="D561" s="15"/>
      <c r="E561" s="16"/>
      <c r="F561" s="16"/>
      <c r="G561" s="16"/>
      <c r="H561" s="16"/>
      <c r="I561" s="15"/>
      <c r="J561" s="51"/>
      <c r="K561" s="2"/>
      <c r="L561" s="20"/>
      <c r="M561" s="14"/>
      <c r="N561" s="14"/>
      <c r="O561" s="20"/>
      <c r="P561" s="16"/>
      <c r="Q561" s="31"/>
      <c r="R561" s="16"/>
      <c r="S561" s="4"/>
      <c r="T561" s="51"/>
      <c r="U561" s="3"/>
      <c r="V561" s="3"/>
      <c r="X561" s="3"/>
      <c r="Y561" s="1"/>
      <c r="Z561" s="3"/>
      <c r="AA561" s="3"/>
      <c r="AB561" s="3"/>
      <c r="AC561" s="3"/>
      <c r="AD561" s="3"/>
      <c r="AE561" s="12"/>
      <c r="AF561" s="3"/>
      <c r="AG561" s="2"/>
      <c r="AH561" s="2"/>
      <c r="AI561" s="2"/>
      <c r="AJ561" s="2"/>
      <c r="AK561" s="2"/>
      <c r="AL561" s="51"/>
      <c r="AM561" s="51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</row>
    <row r="562" spans="1:121" x14ac:dyDescent="0.15">
      <c r="A562" s="64"/>
      <c r="B562" s="18"/>
      <c r="C562" s="8"/>
      <c r="D562" s="15"/>
      <c r="E562" s="16"/>
      <c r="F562" s="16"/>
      <c r="G562" s="16"/>
      <c r="H562" s="16"/>
      <c r="I562" s="15"/>
      <c r="J562" s="51"/>
      <c r="K562" s="2"/>
      <c r="L562" s="20"/>
      <c r="M562" s="14"/>
      <c r="N562" s="14"/>
      <c r="O562" s="20"/>
      <c r="P562" s="16"/>
      <c r="Q562" s="31"/>
      <c r="R562" s="16"/>
      <c r="S562" s="4"/>
      <c r="T562" s="51"/>
      <c r="U562" s="3"/>
      <c r="V562" s="3"/>
      <c r="X562" s="3"/>
      <c r="Y562" s="1"/>
      <c r="Z562" s="3"/>
      <c r="AA562" s="3"/>
      <c r="AB562" s="3"/>
      <c r="AC562" s="3"/>
      <c r="AD562" s="3"/>
      <c r="AE562" s="12"/>
      <c r="AF562" s="3"/>
      <c r="AG562" s="2"/>
      <c r="AH562" s="2"/>
      <c r="AI562" s="2"/>
      <c r="AJ562" s="2"/>
      <c r="AK562" s="2"/>
      <c r="AL562" s="51"/>
      <c r="AM562" s="51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</row>
    <row r="563" spans="1:121" x14ac:dyDescent="0.15">
      <c r="A563" s="64"/>
      <c r="B563" s="18"/>
      <c r="C563" s="8"/>
      <c r="D563" s="15"/>
      <c r="E563" s="16"/>
      <c r="F563" s="16"/>
      <c r="G563" s="16"/>
      <c r="H563" s="16"/>
      <c r="I563" s="15"/>
      <c r="J563" s="51"/>
      <c r="K563" s="2"/>
      <c r="L563" s="20"/>
      <c r="M563" s="14"/>
      <c r="N563" s="14"/>
      <c r="O563" s="20"/>
      <c r="P563" s="16"/>
      <c r="Q563" s="31"/>
      <c r="R563" s="16"/>
      <c r="S563" s="4"/>
      <c r="T563" s="51"/>
      <c r="U563" s="3"/>
      <c r="V563" s="3"/>
      <c r="X563" s="3"/>
      <c r="Y563" s="1"/>
      <c r="Z563" s="3"/>
      <c r="AA563" s="3"/>
      <c r="AB563" s="3"/>
      <c r="AC563" s="3"/>
      <c r="AD563" s="3"/>
      <c r="AE563" s="12"/>
      <c r="AF563" s="3"/>
      <c r="AG563" s="2"/>
      <c r="AH563" s="2"/>
      <c r="AI563" s="2"/>
      <c r="AJ563" s="2"/>
      <c r="AK563" s="2"/>
      <c r="AL563" s="51"/>
      <c r="AM563" s="51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</row>
    <row r="564" spans="1:121" x14ac:dyDescent="0.15">
      <c r="A564" s="64"/>
      <c r="B564" s="18"/>
      <c r="C564" s="8"/>
      <c r="D564" s="15"/>
      <c r="E564" s="16"/>
      <c r="F564" s="16"/>
      <c r="G564" s="16"/>
      <c r="H564" s="16"/>
      <c r="I564" s="15"/>
      <c r="J564" s="51"/>
      <c r="K564" s="2"/>
      <c r="L564" s="20"/>
      <c r="M564" s="14"/>
      <c r="N564" s="14"/>
      <c r="O564" s="20"/>
      <c r="P564" s="16"/>
      <c r="Q564" s="31"/>
      <c r="R564" s="16"/>
      <c r="S564" s="4"/>
      <c r="T564" s="51"/>
      <c r="U564" s="3"/>
      <c r="V564" s="3"/>
      <c r="X564" s="3"/>
      <c r="Y564" s="1"/>
      <c r="Z564" s="3"/>
      <c r="AA564" s="3"/>
      <c r="AB564" s="3"/>
      <c r="AC564" s="3"/>
      <c r="AD564" s="3"/>
      <c r="AE564" s="12"/>
      <c r="AF564" s="3"/>
      <c r="AG564" s="2"/>
      <c r="AH564" s="2"/>
      <c r="AI564" s="2"/>
      <c r="AJ564" s="2"/>
      <c r="AK564" s="2"/>
      <c r="AL564" s="51"/>
      <c r="AM564" s="51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</row>
    <row r="565" spans="1:121" x14ac:dyDescent="0.15">
      <c r="A565" s="64"/>
      <c r="B565" s="18"/>
      <c r="C565" s="8"/>
      <c r="D565" s="15"/>
      <c r="E565" s="16"/>
      <c r="F565" s="16"/>
      <c r="G565" s="16"/>
      <c r="H565" s="16"/>
      <c r="I565" s="15"/>
      <c r="J565" s="51"/>
      <c r="K565" s="2"/>
      <c r="L565" s="20"/>
      <c r="M565" s="14"/>
      <c r="N565" s="14"/>
      <c r="O565" s="20"/>
      <c r="P565" s="16"/>
      <c r="Q565" s="31"/>
      <c r="R565" s="16"/>
      <c r="S565" s="4"/>
      <c r="T565" s="51"/>
      <c r="U565" s="3"/>
      <c r="V565" s="3"/>
      <c r="X565" s="3"/>
      <c r="Y565" s="1"/>
      <c r="Z565" s="3"/>
      <c r="AA565" s="3"/>
      <c r="AB565" s="3"/>
      <c r="AC565" s="3"/>
      <c r="AD565" s="3"/>
      <c r="AE565" s="12"/>
      <c r="AF565" s="3"/>
      <c r="AG565" s="2"/>
      <c r="AH565" s="2"/>
      <c r="AI565" s="2"/>
      <c r="AJ565" s="2"/>
      <c r="AK565" s="2"/>
      <c r="AL565" s="51"/>
      <c r="AM565" s="51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</row>
    <row r="566" spans="1:121" x14ac:dyDescent="0.15">
      <c r="A566" s="64"/>
      <c r="B566" s="18"/>
      <c r="C566" s="8"/>
      <c r="D566" s="15"/>
      <c r="E566" s="16"/>
      <c r="F566" s="16"/>
      <c r="G566" s="16"/>
      <c r="H566" s="16"/>
      <c r="I566" s="15"/>
      <c r="J566" s="51"/>
      <c r="K566" s="2"/>
      <c r="L566" s="20"/>
      <c r="M566" s="14"/>
      <c r="N566" s="14"/>
      <c r="O566" s="20"/>
      <c r="P566" s="16"/>
      <c r="Q566" s="31"/>
      <c r="R566" s="16"/>
      <c r="S566" s="4"/>
      <c r="T566" s="51"/>
      <c r="U566" s="3"/>
      <c r="V566" s="3"/>
      <c r="X566" s="3"/>
      <c r="Y566" s="1"/>
      <c r="Z566" s="3"/>
      <c r="AA566" s="3"/>
      <c r="AB566" s="3"/>
      <c r="AC566" s="3"/>
      <c r="AD566" s="3"/>
      <c r="AE566" s="12"/>
      <c r="AF566" s="3"/>
      <c r="AG566" s="2"/>
      <c r="AH566" s="2"/>
      <c r="AI566" s="2"/>
      <c r="AJ566" s="2"/>
      <c r="AK566" s="2"/>
      <c r="AL566" s="51"/>
      <c r="AM566" s="51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</row>
    <row r="567" spans="1:121" x14ac:dyDescent="0.15">
      <c r="A567" s="64"/>
      <c r="B567" s="18"/>
      <c r="C567" s="8"/>
      <c r="D567" s="15"/>
      <c r="E567" s="16"/>
      <c r="F567" s="16"/>
      <c r="G567" s="16"/>
      <c r="H567" s="16"/>
      <c r="I567" s="15"/>
      <c r="J567" s="51"/>
      <c r="K567" s="2"/>
      <c r="L567" s="20"/>
      <c r="M567" s="14"/>
      <c r="N567" s="14"/>
      <c r="O567" s="20"/>
      <c r="P567" s="16"/>
      <c r="Q567" s="31"/>
      <c r="R567" s="16"/>
      <c r="S567" s="4"/>
      <c r="T567" s="51"/>
      <c r="U567" s="3"/>
      <c r="V567" s="3"/>
      <c r="X567" s="3"/>
      <c r="Y567" s="1"/>
      <c r="Z567" s="3"/>
      <c r="AA567" s="3"/>
      <c r="AB567" s="3"/>
      <c r="AC567" s="3"/>
      <c r="AD567" s="3"/>
      <c r="AE567" s="12"/>
      <c r="AF567" s="3"/>
      <c r="AG567" s="2"/>
      <c r="AH567" s="2"/>
      <c r="AI567" s="2"/>
      <c r="AJ567" s="2"/>
      <c r="AK567" s="2"/>
      <c r="AL567" s="51"/>
      <c r="AM567" s="51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</row>
    <row r="568" spans="1:121" x14ac:dyDescent="0.15">
      <c r="A568" s="64"/>
      <c r="B568" s="18"/>
      <c r="C568" s="8"/>
      <c r="D568" s="15"/>
      <c r="E568" s="16"/>
      <c r="F568" s="16"/>
      <c r="G568" s="16"/>
      <c r="H568" s="16"/>
      <c r="I568" s="15"/>
      <c r="J568" s="51"/>
      <c r="K568" s="2"/>
      <c r="L568" s="20"/>
      <c r="M568" s="14"/>
      <c r="N568" s="14"/>
      <c r="O568" s="20"/>
      <c r="P568" s="16"/>
      <c r="Q568" s="31"/>
      <c r="R568" s="16"/>
      <c r="S568" s="4"/>
      <c r="T568" s="51"/>
      <c r="U568" s="3"/>
      <c r="V568" s="3"/>
      <c r="X568" s="3"/>
      <c r="Y568" s="1"/>
      <c r="Z568" s="3"/>
      <c r="AA568" s="3"/>
      <c r="AB568" s="3"/>
      <c r="AC568" s="3"/>
      <c r="AD568" s="3"/>
      <c r="AE568" s="12"/>
      <c r="AF568" s="3"/>
      <c r="AG568" s="2"/>
      <c r="AH568" s="2"/>
      <c r="AI568" s="2"/>
      <c r="AJ568" s="2"/>
      <c r="AK568" s="2"/>
      <c r="AL568" s="51"/>
      <c r="AM568" s="51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</row>
    <row r="569" spans="1:121" x14ac:dyDescent="0.15">
      <c r="A569" s="64"/>
      <c r="B569" s="18"/>
      <c r="C569" s="8"/>
      <c r="D569" s="15"/>
      <c r="E569" s="16"/>
      <c r="F569" s="16"/>
      <c r="G569" s="16"/>
      <c r="H569" s="16"/>
      <c r="I569" s="15"/>
      <c r="J569" s="51"/>
      <c r="K569" s="2"/>
      <c r="L569" s="20"/>
      <c r="M569" s="14"/>
      <c r="N569" s="14"/>
      <c r="O569" s="20"/>
      <c r="P569" s="16"/>
      <c r="Q569" s="31"/>
      <c r="R569" s="16"/>
      <c r="S569" s="4"/>
      <c r="T569" s="51"/>
      <c r="U569" s="3"/>
      <c r="V569" s="3"/>
      <c r="X569" s="3"/>
      <c r="Y569" s="1"/>
      <c r="Z569" s="3"/>
      <c r="AA569" s="3"/>
      <c r="AB569" s="3"/>
      <c r="AC569" s="3"/>
      <c r="AD569" s="3"/>
      <c r="AE569" s="12"/>
      <c r="AF569" s="3"/>
      <c r="AG569" s="2"/>
      <c r="AH569" s="2"/>
      <c r="AI569" s="2"/>
      <c r="AJ569" s="2"/>
      <c r="AK569" s="2"/>
      <c r="AL569" s="51"/>
      <c r="AM569" s="51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</row>
    <row r="570" spans="1:121" x14ac:dyDescent="0.15">
      <c r="A570" s="64"/>
      <c r="B570" s="18"/>
      <c r="C570" s="8"/>
      <c r="D570" s="15"/>
      <c r="E570" s="16"/>
      <c r="F570" s="16"/>
      <c r="G570" s="16"/>
      <c r="H570" s="16"/>
      <c r="I570" s="15"/>
      <c r="J570" s="51"/>
      <c r="K570" s="2"/>
      <c r="L570" s="20"/>
      <c r="M570" s="14"/>
      <c r="N570" s="14"/>
      <c r="O570" s="20"/>
      <c r="P570" s="16"/>
      <c r="Q570" s="31"/>
      <c r="R570" s="16"/>
      <c r="S570" s="4"/>
      <c r="T570" s="51"/>
      <c r="U570" s="3"/>
      <c r="V570" s="3"/>
      <c r="X570" s="3"/>
      <c r="Y570" s="1"/>
      <c r="Z570" s="3"/>
      <c r="AA570" s="3"/>
      <c r="AB570" s="3"/>
      <c r="AC570" s="3"/>
      <c r="AD570" s="3"/>
      <c r="AE570" s="12"/>
      <c r="AF570" s="3"/>
      <c r="AG570" s="2"/>
      <c r="AH570" s="2"/>
      <c r="AI570" s="2"/>
      <c r="AJ570" s="2"/>
      <c r="AK570" s="2"/>
      <c r="AL570" s="51"/>
      <c r="AM570" s="51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</row>
    <row r="571" spans="1:121" x14ac:dyDescent="0.15">
      <c r="A571" s="64"/>
      <c r="B571" s="18"/>
      <c r="C571" s="8"/>
      <c r="D571" s="15"/>
      <c r="E571" s="16"/>
      <c r="F571" s="16"/>
      <c r="G571" s="16"/>
      <c r="H571" s="16"/>
      <c r="I571" s="15"/>
      <c r="J571" s="51"/>
      <c r="K571" s="2"/>
      <c r="L571" s="20"/>
      <c r="M571" s="14"/>
      <c r="N571" s="14"/>
      <c r="O571" s="20"/>
      <c r="P571" s="16"/>
      <c r="Q571" s="31"/>
      <c r="R571" s="16"/>
      <c r="S571" s="4"/>
      <c r="T571" s="51"/>
      <c r="U571" s="3"/>
      <c r="V571" s="3"/>
      <c r="X571" s="3"/>
      <c r="Y571" s="1"/>
      <c r="Z571" s="3"/>
      <c r="AA571" s="3"/>
      <c r="AB571" s="3"/>
      <c r="AC571" s="3"/>
      <c r="AD571" s="3"/>
      <c r="AE571" s="12"/>
      <c r="AF571" s="3"/>
      <c r="AG571" s="2"/>
      <c r="AH571" s="2"/>
      <c r="AI571" s="2"/>
      <c r="AJ571" s="2"/>
      <c r="AK571" s="2"/>
      <c r="AL571" s="51"/>
      <c r="AM571" s="51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</row>
    <row r="572" spans="1:121" x14ac:dyDescent="0.15">
      <c r="A572" s="64"/>
      <c r="B572" s="18"/>
      <c r="C572" s="8"/>
      <c r="D572" s="15"/>
      <c r="E572" s="16"/>
      <c r="F572" s="16"/>
      <c r="G572" s="16"/>
      <c r="H572" s="16"/>
      <c r="I572" s="15"/>
      <c r="J572" s="51"/>
      <c r="K572" s="2"/>
      <c r="L572" s="20"/>
      <c r="M572" s="14"/>
      <c r="N572" s="14"/>
      <c r="O572" s="20"/>
      <c r="P572" s="16"/>
      <c r="Q572" s="31"/>
      <c r="R572" s="16"/>
      <c r="S572" s="4"/>
      <c r="T572" s="51"/>
      <c r="U572" s="3"/>
      <c r="V572" s="3"/>
      <c r="X572" s="3"/>
      <c r="Y572" s="1"/>
      <c r="Z572" s="3"/>
      <c r="AA572" s="3"/>
      <c r="AB572" s="3"/>
      <c r="AC572" s="3"/>
      <c r="AD572" s="3"/>
      <c r="AE572" s="12"/>
      <c r="AF572" s="3"/>
      <c r="AG572" s="2"/>
      <c r="AH572" s="2"/>
      <c r="AI572" s="2"/>
      <c r="AJ572" s="2"/>
      <c r="AK572" s="2"/>
      <c r="AL572" s="51"/>
      <c r="AM572" s="51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</row>
    <row r="573" spans="1:121" x14ac:dyDescent="0.15">
      <c r="A573" s="64"/>
      <c r="B573" s="18"/>
      <c r="C573" s="8"/>
      <c r="D573" s="15"/>
      <c r="E573" s="16"/>
      <c r="F573" s="16"/>
      <c r="G573" s="16"/>
      <c r="H573" s="16"/>
      <c r="I573" s="15"/>
      <c r="J573" s="51"/>
      <c r="K573" s="2"/>
      <c r="L573" s="20"/>
      <c r="M573" s="14"/>
      <c r="N573" s="14"/>
      <c r="O573" s="20"/>
      <c r="P573" s="16"/>
      <c r="Q573" s="31"/>
      <c r="R573" s="16"/>
      <c r="S573" s="4"/>
      <c r="T573" s="51"/>
      <c r="U573" s="3"/>
      <c r="V573" s="3"/>
      <c r="X573" s="3"/>
      <c r="Y573" s="1"/>
      <c r="Z573" s="3"/>
      <c r="AA573" s="3"/>
      <c r="AB573" s="3"/>
      <c r="AC573" s="3"/>
      <c r="AD573" s="3"/>
      <c r="AE573" s="12"/>
      <c r="AF573" s="3"/>
      <c r="AG573" s="2"/>
      <c r="AH573" s="2"/>
      <c r="AI573" s="2"/>
      <c r="AJ573" s="2"/>
      <c r="AK573" s="2"/>
      <c r="AL573" s="51"/>
      <c r="AM573" s="51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</row>
    <row r="574" spans="1:121" x14ac:dyDescent="0.15">
      <c r="A574" s="64"/>
      <c r="B574" s="18"/>
      <c r="C574" s="8"/>
      <c r="D574" s="15"/>
      <c r="E574" s="16"/>
      <c r="F574" s="16"/>
      <c r="G574" s="16"/>
      <c r="H574" s="16"/>
      <c r="I574" s="15"/>
      <c r="J574" s="51"/>
      <c r="K574" s="2"/>
      <c r="L574" s="20"/>
      <c r="M574" s="14"/>
      <c r="N574" s="14"/>
      <c r="O574" s="20"/>
      <c r="P574" s="16"/>
      <c r="Q574" s="31"/>
      <c r="R574" s="16"/>
      <c r="S574" s="4"/>
      <c r="T574" s="51"/>
      <c r="U574" s="3"/>
      <c r="V574" s="3"/>
      <c r="X574" s="3"/>
      <c r="Y574" s="1"/>
      <c r="Z574" s="3"/>
      <c r="AA574" s="3"/>
      <c r="AB574" s="3"/>
      <c r="AC574" s="3"/>
      <c r="AD574" s="3"/>
      <c r="AE574" s="12"/>
      <c r="AF574" s="3"/>
      <c r="AG574" s="2"/>
      <c r="AH574" s="2"/>
      <c r="AI574" s="2"/>
      <c r="AJ574" s="2"/>
      <c r="AK574" s="2"/>
      <c r="AL574" s="51"/>
      <c r="AM574" s="51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</row>
    <row r="575" spans="1:121" x14ac:dyDescent="0.15">
      <c r="A575" s="64"/>
      <c r="B575" s="18"/>
      <c r="C575" s="8"/>
      <c r="D575" s="15"/>
      <c r="E575" s="16"/>
      <c r="F575" s="16"/>
      <c r="G575" s="16"/>
      <c r="H575" s="16"/>
      <c r="I575" s="15"/>
      <c r="J575" s="51"/>
      <c r="K575" s="2"/>
      <c r="L575" s="20"/>
      <c r="M575" s="14"/>
      <c r="N575" s="14"/>
      <c r="O575" s="20"/>
      <c r="P575" s="16"/>
      <c r="Q575" s="31"/>
      <c r="R575" s="16"/>
      <c r="S575" s="4"/>
      <c r="T575" s="51"/>
      <c r="U575" s="3"/>
      <c r="V575" s="3"/>
      <c r="X575" s="3"/>
      <c r="Y575" s="1"/>
      <c r="Z575" s="3"/>
      <c r="AA575" s="3"/>
      <c r="AB575" s="3"/>
      <c r="AC575" s="3"/>
      <c r="AD575" s="3"/>
      <c r="AE575" s="12"/>
      <c r="AF575" s="3"/>
      <c r="AG575" s="2"/>
      <c r="AH575" s="2"/>
      <c r="AI575" s="2"/>
      <c r="AJ575" s="2"/>
      <c r="AK575" s="2"/>
      <c r="AL575" s="51"/>
      <c r="AM575" s="51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</row>
    <row r="576" spans="1:121" x14ac:dyDescent="0.15">
      <c r="A576" s="64"/>
      <c r="B576" s="18"/>
      <c r="C576" s="8"/>
      <c r="D576" s="15"/>
      <c r="E576" s="16"/>
      <c r="F576" s="16"/>
      <c r="G576" s="16"/>
      <c r="H576" s="16"/>
      <c r="I576" s="15"/>
      <c r="J576" s="51"/>
      <c r="K576" s="2"/>
      <c r="L576" s="20"/>
      <c r="M576" s="14"/>
      <c r="N576" s="14"/>
      <c r="O576" s="20"/>
      <c r="P576" s="16"/>
      <c r="Q576" s="31"/>
      <c r="R576" s="16"/>
      <c r="S576" s="4"/>
      <c r="T576" s="51"/>
      <c r="U576" s="3"/>
      <c r="V576" s="3"/>
      <c r="X576" s="3"/>
      <c r="Y576" s="1"/>
      <c r="Z576" s="3"/>
      <c r="AA576" s="3"/>
      <c r="AB576" s="3"/>
      <c r="AC576" s="3"/>
      <c r="AD576" s="3"/>
      <c r="AE576" s="12"/>
      <c r="AF576" s="3"/>
      <c r="AG576" s="2"/>
      <c r="AH576" s="2"/>
      <c r="AI576" s="2"/>
      <c r="AJ576" s="2"/>
      <c r="AK576" s="2"/>
      <c r="AL576" s="51"/>
      <c r="AM576" s="51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</row>
    <row r="577" spans="1:121" x14ac:dyDescent="0.15">
      <c r="A577" s="64"/>
      <c r="B577" s="18"/>
      <c r="C577" s="8"/>
      <c r="D577" s="15"/>
      <c r="E577" s="16"/>
      <c r="F577" s="16"/>
      <c r="G577" s="16"/>
      <c r="H577" s="16"/>
      <c r="I577" s="15"/>
      <c r="J577" s="51"/>
      <c r="K577" s="2"/>
      <c r="L577" s="20"/>
      <c r="M577" s="14"/>
      <c r="N577" s="14"/>
      <c r="O577" s="20"/>
      <c r="P577" s="16"/>
      <c r="Q577" s="31"/>
      <c r="R577" s="16"/>
      <c r="S577" s="4"/>
      <c r="T577" s="51"/>
      <c r="U577" s="3"/>
      <c r="V577" s="38"/>
      <c r="X577" s="38"/>
      <c r="Y577" s="41"/>
      <c r="Z577" s="38"/>
      <c r="AA577" s="38"/>
      <c r="AB577" s="38"/>
      <c r="AC577" s="38"/>
      <c r="AD577" s="3"/>
      <c r="AE577" s="12"/>
      <c r="AF577" s="3"/>
      <c r="AG577" s="2"/>
      <c r="AH577" s="2"/>
      <c r="AI577" s="2"/>
      <c r="AJ577" s="2"/>
      <c r="AK577" s="2"/>
      <c r="AL577" s="51"/>
      <c r="AM577" s="51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</row>
    <row r="578" spans="1:121" x14ac:dyDescent="0.15">
      <c r="A578" s="64"/>
      <c r="B578" s="18"/>
      <c r="C578" s="8"/>
      <c r="D578" s="15"/>
      <c r="E578" s="16"/>
      <c r="F578" s="16"/>
      <c r="G578" s="16"/>
      <c r="H578" s="16"/>
      <c r="I578" s="15"/>
      <c r="J578" s="51"/>
      <c r="K578" s="2"/>
      <c r="L578" s="20"/>
      <c r="M578" s="14"/>
      <c r="N578" s="14"/>
      <c r="O578" s="20"/>
      <c r="P578" s="16"/>
      <c r="Q578" s="31"/>
      <c r="R578" s="16"/>
      <c r="S578" s="4"/>
      <c r="T578" s="51"/>
      <c r="U578" s="3"/>
      <c r="V578" s="38"/>
      <c r="X578" s="38"/>
      <c r="Y578" s="41"/>
      <c r="Z578" s="38"/>
      <c r="AA578" s="38"/>
      <c r="AB578" s="38"/>
      <c r="AC578" s="38"/>
      <c r="AD578" s="3"/>
      <c r="AE578" s="12"/>
      <c r="AF578" s="3"/>
      <c r="AG578" s="2"/>
      <c r="AH578" s="2"/>
      <c r="AI578" s="2"/>
      <c r="AJ578" s="2"/>
      <c r="AK578" s="2"/>
      <c r="AL578" s="51"/>
      <c r="AM578" s="51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</row>
    <row r="579" spans="1:121" x14ac:dyDescent="0.15">
      <c r="A579" s="64"/>
      <c r="B579" s="18"/>
      <c r="C579" s="8"/>
      <c r="D579" s="15"/>
      <c r="E579" s="16"/>
      <c r="F579" s="16"/>
      <c r="G579" s="16"/>
      <c r="H579" s="16"/>
      <c r="I579" s="15"/>
      <c r="J579" s="51"/>
      <c r="K579" s="2"/>
      <c r="L579" s="20"/>
      <c r="M579" s="14"/>
      <c r="N579" s="14"/>
      <c r="O579" s="20"/>
      <c r="P579" s="16"/>
      <c r="Q579" s="31"/>
      <c r="R579" s="16"/>
      <c r="S579" s="4"/>
      <c r="T579" s="51"/>
      <c r="U579" s="3"/>
      <c r="V579" s="3"/>
      <c r="X579" s="3"/>
      <c r="Y579" s="1"/>
      <c r="Z579" s="3"/>
      <c r="AA579" s="3"/>
      <c r="AB579" s="3"/>
      <c r="AC579" s="3"/>
      <c r="AD579" s="3"/>
      <c r="AE579" s="12"/>
      <c r="AF579" s="3"/>
      <c r="AG579" s="2"/>
      <c r="AH579" s="2"/>
      <c r="AI579" s="2"/>
      <c r="AJ579" s="2"/>
      <c r="AK579" s="2"/>
      <c r="AL579" s="51"/>
      <c r="AM579" s="51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</row>
    <row r="580" spans="1:121" x14ac:dyDescent="0.15">
      <c r="A580" s="64"/>
      <c r="B580" s="18"/>
      <c r="C580" s="8"/>
      <c r="D580" s="15"/>
      <c r="E580" s="16"/>
      <c r="F580" s="16"/>
      <c r="G580" s="16"/>
      <c r="H580" s="16"/>
      <c r="I580" s="15"/>
      <c r="J580" s="51"/>
      <c r="K580" s="2"/>
      <c r="L580" s="20"/>
      <c r="M580" s="14"/>
      <c r="N580" s="14"/>
      <c r="O580" s="20"/>
      <c r="P580" s="16"/>
      <c r="Q580" s="31"/>
      <c r="R580" s="16"/>
      <c r="S580" s="4"/>
      <c r="T580" s="51"/>
      <c r="U580" s="3"/>
      <c r="V580" s="3"/>
      <c r="X580" s="3"/>
      <c r="Y580" s="1"/>
      <c r="Z580" s="3"/>
      <c r="AA580" s="3"/>
      <c r="AB580" s="3"/>
      <c r="AC580" s="3"/>
      <c r="AD580" s="3"/>
      <c r="AE580" s="12"/>
      <c r="AF580" s="3"/>
      <c r="AG580" s="2"/>
      <c r="AH580" s="2"/>
      <c r="AI580" s="2"/>
      <c r="AJ580" s="2"/>
      <c r="AK580" s="2"/>
      <c r="AL580" s="51"/>
      <c r="AM580" s="51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</row>
    <row r="581" spans="1:121" x14ac:dyDescent="0.15">
      <c r="A581" s="64"/>
      <c r="B581" s="18"/>
      <c r="C581" s="8"/>
      <c r="D581" s="15"/>
      <c r="E581" s="16"/>
      <c r="F581" s="16"/>
      <c r="G581" s="16"/>
      <c r="H581" s="16"/>
      <c r="I581" s="15"/>
      <c r="J581" s="51"/>
      <c r="K581" s="2"/>
      <c r="L581" s="20"/>
      <c r="M581" s="14"/>
      <c r="N581" s="14"/>
      <c r="O581" s="20"/>
      <c r="P581" s="16"/>
      <c r="Q581" s="31"/>
      <c r="R581" s="16"/>
      <c r="S581" s="4"/>
      <c r="T581" s="51"/>
      <c r="U581" s="3"/>
      <c r="V581" s="3"/>
      <c r="X581" s="3"/>
      <c r="Y581" s="1"/>
      <c r="Z581" s="3"/>
      <c r="AA581" s="3"/>
      <c r="AB581" s="3"/>
      <c r="AC581" s="3"/>
      <c r="AD581" s="3"/>
      <c r="AE581" s="12"/>
      <c r="AF581" s="3"/>
      <c r="AG581" s="2"/>
      <c r="AH581" s="2"/>
      <c r="AI581" s="2"/>
      <c r="AJ581" s="2"/>
      <c r="AK581" s="2"/>
      <c r="AL581" s="51"/>
      <c r="AM581" s="51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</row>
    <row r="582" spans="1:121" x14ac:dyDescent="0.15">
      <c r="A582" s="64"/>
      <c r="B582" s="18"/>
      <c r="C582" s="8"/>
      <c r="D582" s="15"/>
      <c r="E582" s="16"/>
      <c r="F582" s="16"/>
      <c r="G582" s="16"/>
      <c r="H582" s="16"/>
      <c r="I582" s="15"/>
      <c r="J582" s="51"/>
      <c r="K582" s="2"/>
      <c r="L582" s="20"/>
      <c r="M582" s="14"/>
      <c r="N582" s="14"/>
      <c r="O582" s="20"/>
      <c r="P582" s="16"/>
      <c r="Q582" s="31"/>
      <c r="R582" s="16"/>
      <c r="S582" s="4"/>
      <c r="T582" s="51"/>
      <c r="U582" s="3"/>
      <c r="V582" s="3"/>
      <c r="X582" s="3"/>
      <c r="Y582" s="1"/>
      <c r="Z582" s="3"/>
      <c r="AA582" s="3"/>
      <c r="AB582" s="3"/>
      <c r="AC582" s="3"/>
      <c r="AD582" s="3"/>
      <c r="AE582" s="12"/>
      <c r="AF582" s="3"/>
      <c r="AG582" s="2"/>
      <c r="AH582" s="2"/>
      <c r="AI582" s="2"/>
      <c r="AJ582" s="2"/>
      <c r="AK582" s="2"/>
      <c r="AL582" s="51"/>
      <c r="AM582" s="51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</row>
    <row r="583" spans="1:121" x14ac:dyDescent="0.15">
      <c r="A583" s="64"/>
      <c r="B583" s="18"/>
      <c r="C583" s="8"/>
      <c r="D583" s="15"/>
      <c r="E583" s="16"/>
      <c r="F583" s="16"/>
      <c r="G583" s="16"/>
      <c r="H583" s="16"/>
      <c r="I583" s="15"/>
      <c r="J583" s="51"/>
      <c r="K583" s="2"/>
      <c r="L583" s="20"/>
      <c r="M583" s="14"/>
      <c r="N583" s="14"/>
      <c r="O583" s="20"/>
      <c r="P583" s="16"/>
      <c r="Q583" s="31"/>
      <c r="R583" s="16"/>
      <c r="S583" s="4"/>
      <c r="T583" s="51"/>
      <c r="U583" s="3"/>
      <c r="V583" s="3"/>
      <c r="X583" s="3"/>
      <c r="Y583" s="1"/>
      <c r="Z583" s="3"/>
      <c r="AA583" s="3"/>
      <c r="AB583" s="3"/>
      <c r="AC583" s="3"/>
      <c r="AD583" s="3"/>
      <c r="AE583" s="12"/>
      <c r="AF583" s="3"/>
      <c r="AG583" s="2"/>
      <c r="AH583" s="2"/>
      <c r="AI583" s="2"/>
      <c r="AJ583" s="2"/>
      <c r="AK583" s="2"/>
      <c r="AL583" s="51"/>
      <c r="AM583" s="51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</row>
    <row r="584" spans="1:121" x14ac:dyDescent="0.15">
      <c r="A584" s="64"/>
      <c r="B584" s="18"/>
      <c r="C584" s="8"/>
      <c r="D584" s="15"/>
      <c r="E584" s="16"/>
      <c r="F584" s="16"/>
      <c r="G584" s="16"/>
      <c r="H584" s="16"/>
      <c r="I584" s="15"/>
      <c r="J584" s="51"/>
      <c r="K584" s="2"/>
      <c r="L584" s="20"/>
      <c r="M584" s="14"/>
      <c r="N584" s="14"/>
      <c r="O584" s="20"/>
      <c r="P584" s="16"/>
      <c r="Q584" s="31"/>
      <c r="R584" s="16"/>
      <c r="S584" s="4"/>
      <c r="T584" s="51"/>
      <c r="U584" s="3"/>
      <c r="V584" s="3"/>
      <c r="X584" s="3"/>
      <c r="Y584" s="1"/>
      <c r="Z584" s="3"/>
      <c r="AA584" s="3"/>
      <c r="AB584" s="3"/>
      <c r="AC584" s="3"/>
      <c r="AD584" s="3"/>
      <c r="AE584" s="12"/>
      <c r="AF584" s="3"/>
      <c r="AG584" s="2"/>
      <c r="AH584" s="2"/>
      <c r="AI584" s="2"/>
      <c r="AJ584" s="2"/>
      <c r="AK584" s="2"/>
      <c r="AL584" s="51"/>
      <c r="AM584" s="51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</row>
    <row r="585" spans="1:121" x14ac:dyDescent="0.15">
      <c r="A585" s="64"/>
      <c r="B585" s="18"/>
      <c r="C585" s="8"/>
      <c r="D585" s="15"/>
      <c r="E585" s="16"/>
      <c r="F585" s="16"/>
      <c r="G585" s="16"/>
      <c r="H585" s="16"/>
      <c r="I585" s="15"/>
      <c r="J585" s="51"/>
      <c r="K585" s="2"/>
      <c r="L585" s="20"/>
      <c r="M585" s="14"/>
      <c r="N585" s="14"/>
      <c r="O585" s="20"/>
      <c r="P585" s="16"/>
      <c r="Q585" s="31"/>
      <c r="R585" s="16"/>
      <c r="S585" s="4"/>
      <c r="T585" s="51"/>
      <c r="U585" s="3"/>
      <c r="V585" s="3"/>
      <c r="X585" s="3"/>
      <c r="Y585" s="1"/>
      <c r="Z585" s="3"/>
      <c r="AA585" s="3"/>
      <c r="AB585" s="3"/>
      <c r="AC585" s="3"/>
      <c r="AD585" s="3"/>
      <c r="AE585" s="12"/>
      <c r="AF585" s="3"/>
      <c r="AG585" s="2"/>
      <c r="AH585" s="2"/>
      <c r="AI585" s="2"/>
      <c r="AJ585" s="2"/>
      <c r="AK585" s="2"/>
      <c r="AL585" s="51"/>
      <c r="AM585" s="51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</row>
    <row r="586" spans="1:121" x14ac:dyDescent="0.15">
      <c r="A586" s="64"/>
      <c r="B586" s="18"/>
      <c r="C586" s="8"/>
      <c r="D586" s="15"/>
      <c r="E586" s="16"/>
      <c r="F586" s="16"/>
      <c r="G586" s="16"/>
      <c r="H586" s="16"/>
      <c r="I586" s="15"/>
      <c r="J586" s="51"/>
      <c r="K586" s="2"/>
      <c r="L586" s="20"/>
      <c r="M586" s="14"/>
      <c r="N586" s="14"/>
      <c r="O586" s="20"/>
      <c r="P586" s="16"/>
      <c r="Q586" s="31"/>
      <c r="R586" s="16"/>
      <c r="S586" s="4"/>
      <c r="T586" s="51"/>
      <c r="U586" s="3"/>
      <c r="V586" s="3"/>
      <c r="X586" s="3"/>
      <c r="Y586" s="1"/>
      <c r="Z586" s="3"/>
      <c r="AA586" s="3"/>
      <c r="AB586" s="3"/>
      <c r="AC586" s="3"/>
      <c r="AD586" s="3"/>
      <c r="AE586" s="12"/>
      <c r="AF586" s="3"/>
      <c r="AG586" s="2"/>
      <c r="AH586" s="2"/>
      <c r="AI586" s="2"/>
      <c r="AJ586" s="2"/>
      <c r="AK586" s="2"/>
      <c r="AL586" s="51"/>
      <c r="AM586" s="51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</row>
    <row r="587" spans="1:121" x14ac:dyDescent="0.15">
      <c r="A587" s="64"/>
      <c r="B587" s="18"/>
      <c r="C587" s="8"/>
      <c r="D587" s="15"/>
      <c r="E587" s="16"/>
      <c r="F587" s="16"/>
      <c r="G587" s="16"/>
      <c r="H587" s="16"/>
      <c r="I587" s="15"/>
      <c r="J587" s="51"/>
      <c r="K587" s="2"/>
      <c r="L587" s="20"/>
      <c r="M587" s="14"/>
      <c r="N587" s="14"/>
      <c r="O587" s="20"/>
      <c r="P587" s="16"/>
      <c r="Q587" s="31"/>
      <c r="R587" s="16"/>
      <c r="S587" s="4"/>
      <c r="T587" s="51"/>
      <c r="U587" s="3"/>
      <c r="V587" s="3"/>
      <c r="X587" s="3"/>
      <c r="Y587" s="1"/>
      <c r="Z587" s="3"/>
      <c r="AA587" s="3"/>
      <c r="AB587" s="3"/>
      <c r="AC587" s="3"/>
      <c r="AD587" s="3"/>
      <c r="AE587" s="12"/>
      <c r="AF587" s="3"/>
      <c r="AG587" s="2"/>
      <c r="AH587" s="2"/>
      <c r="AI587" s="2"/>
      <c r="AJ587" s="2"/>
      <c r="AK587" s="2"/>
      <c r="AL587" s="51"/>
      <c r="AM587" s="51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</row>
    <row r="588" spans="1:121" x14ac:dyDescent="0.15">
      <c r="A588" s="64"/>
      <c r="B588" s="18"/>
      <c r="C588" s="8"/>
      <c r="D588" s="15"/>
      <c r="E588" s="16"/>
      <c r="F588" s="16"/>
      <c r="G588" s="16"/>
      <c r="H588" s="16"/>
      <c r="I588" s="15"/>
      <c r="J588" s="51"/>
      <c r="K588" s="2"/>
      <c r="L588" s="20"/>
      <c r="M588" s="14"/>
      <c r="N588" s="14"/>
      <c r="O588" s="20"/>
      <c r="P588" s="16"/>
      <c r="Q588" s="31"/>
      <c r="R588" s="16"/>
      <c r="S588" s="4"/>
      <c r="T588" s="51"/>
      <c r="U588" s="3"/>
      <c r="V588" s="3"/>
      <c r="X588" s="3"/>
      <c r="Y588" s="1"/>
      <c r="Z588" s="3"/>
      <c r="AA588" s="3"/>
      <c r="AB588" s="3"/>
      <c r="AC588" s="3"/>
      <c r="AD588" s="3"/>
      <c r="AE588" s="12"/>
      <c r="AF588" s="3"/>
      <c r="AG588" s="2"/>
      <c r="AH588" s="2"/>
      <c r="AI588" s="2"/>
      <c r="AJ588" s="2"/>
      <c r="AK588" s="2"/>
      <c r="AL588" s="51"/>
      <c r="AM588" s="51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</row>
    <row r="589" spans="1:121" x14ac:dyDescent="0.15">
      <c r="A589" s="64"/>
      <c r="B589" s="18"/>
      <c r="C589" s="8"/>
      <c r="D589" s="15"/>
      <c r="E589" s="16"/>
      <c r="F589" s="16"/>
      <c r="G589" s="16"/>
      <c r="H589" s="16"/>
      <c r="I589" s="15"/>
      <c r="J589" s="51"/>
      <c r="K589" s="2"/>
      <c r="L589" s="20"/>
      <c r="M589" s="14"/>
      <c r="N589" s="14"/>
      <c r="O589" s="20"/>
      <c r="P589" s="16"/>
      <c r="Q589" s="31"/>
      <c r="R589" s="16"/>
      <c r="S589" s="4"/>
      <c r="T589" s="51"/>
      <c r="U589" s="3"/>
      <c r="V589" s="3"/>
      <c r="X589" s="3"/>
      <c r="Y589" s="1"/>
      <c r="Z589" s="3"/>
      <c r="AA589" s="3"/>
      <c r="AB589" s="3"/>
      <c r="AC589" s="3"/>
      <c r="AD589" s="3"/>
      <c r="AE589" s="12"/>
      <c r="AF589" s="3"/>
      <c r="AG589" s="2"/>
      <c r="AH589" s="2"/>
      <c r="AI589" s="2"/>
      <c r="AJ589" s="2"/>
      <c r="AK589" s="2"/>
      <c r="AL589" s="51"/>
      <c r="AM589" s="51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</row>
    <row r="590" spans="1:121" x14ac:dyDescent="0.15">
      <c r="A590" s="64"/>
      <c r="B590" s="18"/>
      <c r="C590" s="8"/>
      <c r="D590" s="15"/>
      <c r="E590" s="16"/>
      <c r="F590" s="16"/>
      <c r="G590" s="16"/>
      <c r="H590" s="16"/>
      <c r="I590" s="15"/>
      <c r="J590" s="51"/>
      <c r="K590" s="2"/>
      <c r="L590" s="20"/>
      <c r="M590" s="14"/>
      <c r="N590" s="14"/>
      <c r="O590" s="20"/>
      <c r="P590" s="16"/>
      <c r="Q590" s="31"/>
      <c r="R590" s="16"/>
      <c r="S590" s="4"/>
      <c r="T590" s="51"/>
      <c r="U590" s="3"/>
      <c r="V590" s="3"/>
      <c r="X590" s="3"/>
      <c r="Y590" s="1"/>
      <c r="Z590" s="3"/>
      <c r="AA590" s="3"/>
      <c r="AB590" s="3"/>
      <c r="AC590" s="3"/>
      <c r="AD590" s="3"/>
      <c r="AE590" s="12"/>
      <c r="AF590" s="3"/>
      <c r="AG590" s="2"/>
      <c r="AH590" s="2"/>
      <c r="AI590" s="2"/>
      <c r="AJ590" s="2"/>
      <c r="AK590" s="2"/>
      <c r="AL590" s="51"/>
      <c r="AM590" s="51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</row>
    <row r="591" spans="1:121" x14ac:dyDescent="0.15">
      <c r="A591" s="64"/>
      <c r="B591" s="18"/>
      <c r="C591" s="8"/>
      <c r="D591" s="15"/>
      <c r="E591" s="16"/>
      <c r="F591" s="16"/>
      <c r="G591" s="16"/>
      <c r="H591" s="16"/>
      <c r="I591" s="15"/>
      <c r="J591" s="51"/>
      <c r="K591" s="2"/>
      <c r="L591" s="20"/>
      <c r="M591" s="14"/>
      <c r="N591" s="14"/>
      <c r="O591" s="20"/>
      <c r="P591" s="16"/>
      <c r="Q591" s="31"/>
      <c r="R591" s="16"/>
      <c r="S591" s="4"/>
      <c r="T591" s="51"/>
      <c r="U591" s="3"/>
      <c r="V591" s="3"/>
      <c r="X591" s="3"/>
      <c r="Y591" s="1"/>
      <c r="Z591" s="3"/>
      <c r="AA591" s="3"/>
      <c r="AB591" s="3"/>
      <c r="AC591" s="3"/>
      <c r="AD591" s="3"/>
      <c r="AE591" s="12"/>
      <c r="AF591" s="3"/>
      <c r="AG591" s="2"/>
      <c r="AH591" s="2"/>
      <c r="AI591" s="2"/>
      <c r="AJ591" s="2"/>
      <c r="AK591" s="2"/>
      <c r="AL591" s="51"/>
      <c r="AM591" s="51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</row>
    <row r="592" spans="1:121" x14ac:dyDescent="0.15">
      <c r="A592" s="64"/>
      <c r="B592" s="18"/>
      <c r="C592" s="8"/>
      <c r="D592" s="15"/>
      <c r="E592" s="16"/>
      <c r="F592" s="16"/>
      <c r="G592" s="16"/>
      <c r="H592" s="16"/>
      <c r="I592" s="15"/>
      <c r="J592" s="51"/>
      <c r="K592" s="2"/>
      <c r="L592" s="20"/>
      <c r="M592" s="14"/>
      <c r="N592" s="14"/>
      <c r="O592" s="20"/>
      <c r="P592" s="16"/>
      <c r="Q592" s="31"/>
      <c r="R592" s="16"/>
      <c r="S592" s="4"/>
      <c r="T592" s="51"/>
      <c r="U592" s="3"/>
      <c r="V592" s="3"/>
      <c r="X592" s="3"/>
      <c r="Y592" s="1"/>
      <c r="Z592" s="3"/>
      <c r="AA592" s="3"/>
      <c r="AB592" s="3"/>
      <c r="AC592" s="3"/>
      <c r="AD592" s="3"/>
      <c r="AE592" s="12"/>
      <c r="AF592" s="3"/>
      <c r="AG592" s="2"/>
      <c r="AH592" s="2"/>
      <c r="AI592" s="2"/>
      <c r="AJ592" s="2"/>
      <c r="AK592" s="2"/>
      <c r="AL592" s="51"/>
      <c r="AM592" s="51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</row>
    <row r="593" spans="1:121" x14ac:dyDescent="0.15">
      <c r="A593" s="64"/>
      <c r="B593" s="18"/>
      <c r="C593" s="8"/>
      <c r="D593" s="15"/>
      <c r="E593" s="16"/>
      <c r="F593" s="16"/>
      <c r="G593" s="16"/>
      <c r="H593" s="16"/>
      <c r="I593" s="15"/>
      <c r="J593" s="51"/>
      <c r="K593" s="2"/>
      <c r="L593" s="20"/>
      <c r="M593" s="14"/>
      <c r="N593" s="14"/>
      <c r="O593" s="20"/>
      <c r="P593" s="16"/>
      <c r="Q593" s="31"/>
      <c r="R593" s="16"/>
      <c r="S593" s="4"/>
      <c r="T593" s="51"/>
      <c r="U593" s="3"/>
      <c r="V593" s="3"/>
      <c r="X593" s="3"/>
      <c r="Y593" s="1"/>
      <c r="Z593" s="3"/>
      <c r="AA593" s="3"/>
      <c r="AB593" s="3"/>
      <c r="AC593" s="3"/>
      <c r="AD593" s="3"/>
      <c r="AE593" s="12"/>
      <c r="AF593" s="3"/>
      <c r="AG593" s="2"/>
      <c r="AH593" s="2"/>
      <c r="AI593" s="2"/>
      <c r="AJ593" s="2"/>
      <c r="AK593" s="2"/>
      <c r="AL593" s="51"/>
      <c r="AM593" s="51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</row>
    <row r="594" spans="1:121" x14ac:dyDescent="0.15">
      <c r="A594" s="64"/>
      <c r="B594" s="18"/>
      <c r="C594" s="8"/>
      <c r="D594" s="15"/>
      <c r="E594" s="16"/>
      <c r="F594" s="16"/>
      <c r="G594" s="16"/>
      <c r="H594" s="16"/>
      <c r="I594" s="15"/>
      <c r="J594" s="51"/>
      <c r="K594" s="2"/>
      <c r="L594" s="20"/>
      <c r="M594" s="14"/>
      <c r="N594" s="14"/>
      <c r="O594" s="20"/>
      <c r="P594" s="16"/>
      <c r="Q594" s="31"/>
      <c r="R594" s="16"/>
      <c r="S594" s="4"/>
      <c r="T594" s="51"/>
      <c r="U594" s="3"/>
      <c r="V594" s="3"/>
      <c r="X594" s="3"/>
      <c r="Y594" s="1"/>
      <c r="Z594" s="3"/>
      <c r="AA594" s="3"/>
      <c r="AB594" s="3"/>
      <c r="AC594" s="3"/>
      <c r="AD594" s="3"/>
      <c r="AE594" s="12"/>
      <c r="AF594" s="3"/>
      <c r="AG594" s="2"/>
      <c r="AH594" s="2"/>
      <c r="AI594" s="2"/>
      <c r="AJ594" s="2"/>
      <c r="AK594" s="2"/>
      <c r="AL594" s="51"/>
      <c r="AM594" s="51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</row>
    <row r="595" spans="1:121" x14ac:dyDescent="0.15">
      <c r="A595" s="64"/>
      <c r="B595" s="18"/>
      <c r="C595" s="8"/>
      <c r="D595" s="15"/>
      <c r="E595" s="16"/>
      <c r="F595" s="16"/>
      <c r="G595" s="16"/>
      <c r="H595" s="16"/>
      <c r="I595" s="15"/>
      <c r="J595" s="51"/>
      <c r="K595" s="2"/>
      <c r="L595" s="20"/>
      <c r="M595" s="14"/>
      <c r="N595" s="14"/>
      <c r="O595" s="20"/>
      <c r="P595" s="16"/>
      <c r="Q595" s="31"/>
      <c r="R595" s="16"/>
      <c r="S595" s="4"/>
      <c r="T595" s="51"/>
      <c r="U595" s="3"/>
      <c r="V595" s="3"/>
      <c r="X595" s="3"/>
      <c r="Y595" s="1"/>
      <c r="Z595" s="3"/>
      <c r="AA595" s="3"/>
      <c r="AB595" s="3"/>
      <c r="AC595" s="3"/>
      <c r="AD595" s="3"/>
      <c r="AE595" s="12"/>
      <c r="AF595" s="3"/>
      <c r="AG595" s="2"/>
      <c r="AH595" s="2"/>
      <c r="AI595" s="2"/>
      <c r="AJ595" s="2"/>
      <c r="AK595" s="2"/>
      <c r="AL595" s="51"/>
      <c r="AM595" s="51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</row>
    <row r="596" spans="1:121" x14ac:dyDescent="0.15">
      <c r="A596" s="64"/>
      <c r="B596" s="18"/>
      <c r="C596" s="8"/>
      <c r="D596" s="15"/>
      <c r="E596" s="16"/>
      <c r="F596" s="16"/>
      <c r="G596" s="16"/>
      <c r="H596" s="16"/>
      <c r="I596" s="15"/>
      <c r="J596" s="51"/>
      <c r="K596" s="2"/>
      <c r="L596" s="20"/>
      <c r="M596" s="14"/>
      <c r="N596" s="14"/>
      <c r="O596" s="20"/>
      <c r="P596" s="16"/>
      <c r="Q596" s="31"/>
      <c r="R596" s="16"/>
      <c r="S596" s="4"/>
      <c r="T596" s="51"/>
      <c r="U596" s="3"/>
      <c r="V596" s="3"/>
      <c r="X596" s="3"/>
      <c r="Y596" s="1"/>
      <c r="Z596" s="3"/>
      <c r="AA596" s="3"/>
      <c r="AB596" s="3"/>
      <c r="AC596" s="3"/>
      <c r="AD596" s="3"/>
      <c r="AE596" s="12"/>
      <c r="AF596" s="3"/>
      <c r="AG596" s="2"/>
      <c r="AH596" s="2"/>
      <c r="AI596" s="2"/>
      <c r="AJ596" s="2"/>
      <c r="AK596" s="2"/>
      <c r="AL596" s="51"/>
      <c r="AM596" s="51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</row>
    <row r="597" spans="1:121" x14ac:dyDescent="0.15">
      <c r="A597" s="64"/>
      <c r="B597" s="18"/>
      <c r="C597" s="8"/>
      <c r="D597" s="15"/>
      <c r="E597" s="16"/>
      <c r="F597" s="16"/>
      <c r="G597" s="16"/>
      <c r="H597" s="16"/>
      <c r="I597" s="15"/>
      <c r="J597" s="51"/>
      <c r="K597" s="2"/>
      <c r="L597" s="20"/>
      <c r="M597" s="14"/>
      <c r="N597" s="14"/>
      <c r="O597" s="20"/>
      <c r="P597" s="16"/>
      <c r="Q597" s="31"/>
      <c r="R597" s="16"/>
      <c r="S597" s="4"/>
      <c r="T597" s="51"/>
      <c r="U597" s="3"/>
      <c r="V597" s="3"/>
      <c r="X597" s="3"/>
      <c r="Y597" s="1"/>
      <c r="Z597" s="3"/>
      <c r="AA597" s="3"/>
      <c r="AB597" s="3"/>
      <c r="AC597" s="3"/>
      <c r="AD597" s="3"/>
      <c r="AE597" s="12"/>
      <c r="AF597" s="3"/>
      <c r="AG597" s="2"/>
      <c r="AH597" s="2"/>
      <c r="AI597" s="2"/>
      <c r="AJ597" s="2"/>
      <c r="AK597" s="2"/>
      <c r="AL597" s="51"/>
      <c r="AM597" s="51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</row>
    <row r="598" spans="1:121" x14ac:dyDescent="0.15">
      <c r="A598" s="64"/>
      <c r="B598" s="18"/>
      <c r="C598" s="8"/>
      <c r="D598" s="15"/>
      <c r="E598" s="16"/>
      <c r="F598" s="16"/>
      <c r="G598" s="16"/>
      <c r="H598" s="16"/>
      <c r="I598" s="15"/>
      <c r="J598" s="51"/>
      <c r="K598" s="2"/>
      <c r="L598" s="20"/>
      <c r="M598" s="14"/>
      <c r="N598" s="14"/>
      <c r="O598" s="20"/>
      <c r="P598" s="16"/>
      <c r="Q598" s="31"/>
      <c r="R598" s="16"/>
      <c r="S598" s="4"/>
      <c r="T598" s="51"/>
      <c r="U598" s="3"/>
      <c r="V598" s="3"/>
      <c r="X598" s="3"/>
      <c r="Y598" s="1"/>
      <c r="Z598" s="3"/>
      <c r="AA598" s="3"/>
      <c r="AB598" s="3"/>
      <c r="AC598" s="3"/>
      <c r="AD598" s="3"/>
      <c r="AE598" s="12"/>
      <c r="AF598" s="3"/>
      <c r="AG598" s="2"/>
      <c r="AH598" s="2"/>
      <c r="AI598" s="2"/>
      <c r="AJ598" s="2"/>
      <c r="AK598" s="2"/>
      <c r="AL598" s="51"/>
      <c r="AM598" s="51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</row>
    <row r="599" spans="1:121" x14ac:dyDescent="0.15">
      <c r="A599" s="64"/>
      <c r="B599" s="18"/>
      <c r="C599" s="8"/>
      <c r="D599" s="15"/>
      <c r="E599" s="16"/>
      <c r="F599" s="16"/>
      <c r="G599" s="16"/>
      <c r="H599" s="16"/>
      <c r="I599" s="15"/>
      <c r="J599" s="51"/>
      <c r="K599" s="2"/>
      <c r="L599" s="20"/>
      <c r="M599" s="14"/>
      <c r="N599" s="14"/>
      <c r="O599" s="20"/>
      <c r="P599" s="16"/>
      <c r="Q599" s="31"/>
      <c r="R599" s="16"/>
      <c r="S599" s="4"/>
      <c r="T599" s="51"/>
      <c r="U599" s="3"/>
      <c r="V599" s="3"/>
      <c r="X599" s="3"/>
      <c r="Y599" s="1"/>
      <c r="Z599" s="3"/>
      <c r="AA599" s="3"/>
      <c r="AB599" s="3"/>
      <c r="AC599" s="3"/>
      <c r="AD599" s="3"/>
      <c r="AE599" s="12"/>
      <c r="AF599" s="3"/>
      <c r="AG599" s="2"/>
      <c r="AH599" s="2"/>
      <c r="AI599" s="2"/>
      <c r="AJ599" s="2"/>
      <c r="AK599" s="2"/>
      <c r="AL599" s="51"/>
      <c r="AM599" s="51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</row>
    <row r="600" spans="1:121" x14ac:dyDescent="0.15">
      <c r="A600" s="64"/>
      <c r="B600" s="18"/>
      <c r="C600" s="8"/>
      <c r="D600" s="15"/>
      <c r="E600" s="16"/>
      <c r="F600" s="16"/>
      <c r="G600" s="16"/>
      <c r="H600" s="16"/>
      <c r="I600" s="15"/>
      <c r="J600" s="51"/>
      <c r="K600" s="2"/>
      <c r="L600" s="20"/>
      <c r="M600" s="14"/>
      <c r="N600" s="14"/>
      <c r="O600" s="20"/>
      <c r="P600" s="16"/>
      <c r="Q600" s="31"/>
      <c r="R600" s="16"/>
      <c r="S600" s="4"/>
      <c r="T600" s="51"/>
      <c r="U600" s="3"/>
      <c r="V600" s="3"/>
      <c r="X600" s="3"/>
      <c r="Y600" s="1"/>
      <c r="Z600" s="3"/>
      <c r="AA600" s="3"/>
      <c r="AB600" s="3"/>
      <c r="AC600" s="3"/>
      <c r="AD600" s="3"/>
      <c r="AE600" s="12"/>
      <c r="AF600" s="3"/>
      <c r="AG600" s="2"/>
      <c r="AH600" s="2"/>
      <c r="AI600" s="2"/>
      <c r="AJ600" s="2"/>
      <c r="AK600" s="2"/>
      <c r="AL600" s="51"/>
      <c r="AM600" s="51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</row>
    <row r="601" spans="1:121" x14ac:dyDescent="0.15">
      <c r="A601" s="64"/>
      <c r="B601" s="18"/>
      <c r="C601" s="8"/>
      <c r="D601" s="15"/>
      <c r="E601" s="16"/>
      <c r="F601" s="16"/>
      <c r="G601" s="16"/>
      <c r="H601" s="16"/>
      <c r="I601" s="15"/>
      <c r="J601" s="51"/>
      <c r="K601" s="2"/>
      <c r="L601" s="20"/>
      <c r="M601" s="14"/>
      <c r="N601" s="14"/>
      <c r="O601" s="20"/>
      <c r="P601" s="16"/>
      <c r="Q601" s="31"/>
      <c r="R601" s="16"/>
      <c r="S601" s="4"/>
      <c r="T601" s="51"/>
      <c r="U601" s="3"/>
      <c r="V601" s="3"/>
      <c r="X601" s="3"/>
      <c r="Y601" s="1"/>
      <c r="Z601" s="3"/>
      <c r="AA601" s="3"/>
      <c r="AB601" s="3"/>
      <c r="AC601" s="3"/>
      <c r="AD601" s="3"/>
      <c r="AE601" s="12"/>
      <c r="AF601" s="3"/>
      <c r="AG601" s="2"/>
      <c r="AH601" s="2"/>
      <c r="AI601" s="2"/>
      <c r="AJ601" s="2"/>
      <c r="AK601" s="2"/>
      <c r="AL601" s="51"/>
      <c r="AM601" s="51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</row>
    <row r="602" spans="1:121" x14ac:dyDescent="0.15">
      <c r="A602" s="64"/>
      <c r="B602" s="18"/>
      <c r="C602" s="8"/>
      <c r="D602" s="15"/>
      <c r="E602" s="16"/>
      <c r="F602" s="16"/>
      <c r="G602" s="16"/>
      <c r="H602" s="16"/>
      <c r="I602" s="15"/>
      <c r="J602" s="51"/>
      <c r="K602" s="2"/>
      <c r="L602" s="20"/>
      <c r="M602" s="14"/>
      <c r="N602" s="14"/>
      <c r="O602" s="20"/>
      <c r="P602" s="16"/>
      <c r="Q602" s="31"/>
      <c r="R602" s="16"/>
      <c r="S602" s="4"/>
      <c r="T602" s="51"/>
      <c r="U602" s="3"/>
      <c r="V602" s="3"/>
      <c r="X602" s="3"/>
      <c r="Y602" s="1"/>
      <c r="Z602" s="3"/>
      <c r="AA602" s="3"/>
      <c r="AB602" s="3"/>
      <c r="AC602" s="3"/>
      <c r="AD602" s="3"/>
      <c r="AE602" s="12"/>
      <c r="AF602" s="3"/>
      <c r="AG602" s="2"/>
      <c r="AH602" s="2"/>
      <c r="AI602" s="2"/>
      <c r="AJ602" s="2"/>
      <c r="AK602" s="2"/>
      <c r="AL602" s="51"/>
      <c r="AM602" s="51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</row>
    <row r="603" spans="1:121" x14ac:dyDescent="0.15">
      <c r="A603" s="64"/>
      <c r="B603" s="18"/>
      <c r="C603" s="8"/>
      <c r="D603" s="15"/>
      <c r="E603" s="16"/>
      <c r="F603" s="16"/>
      <c r="G603" s="16"/>
      <c r="H603" s="16"/>
      <c r="I603" s="15"/>
      <c r="J603" s="51"/>
      <c r="K603" s="2"/>
      <c r="L603" s="20"/>
      <c r="M603" s="14"/>
      <c r="N603" s="14"/>
      <c r="O603" s="20"/>
      <c r="P603" s="16"/>
      <c r="Q603" s="31"/>
      <c r="R603" s="16"/>
      <c r="S603" s="4"/>
      <c r="T603" s="51"/>
      <c r="U603" s="3"/>
      <c r="V603" s="3"/>
      <c r="X603" s="3"/>
      <c r="Y603" s="1"/>
      <c r="Z603" s="3"/>
      <c r="AA603" s="3"/>
      <c r="AB603" s="3"/>
      <c r="AC603" s="3"/>
      <c r="AD603" s="3"/>
      <c r="AE603" s="12"/>
      <c r="AF603" s="3"/>
      <c r="AG603" s="2"/>
      <c r="AH603" s="2"/>
      <c r="AI603" s="2"/>
      <c r="AJ603" s="2"/>
      <c r="AK603" s="2"/>
      <c r="AL603" s="51"/>
      <c r="AM603" s="51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</row>
    <row r="604" spans="1:121" x14ac:dyDescent="0.15">
      <c r="A604" s="64"/>
      <c r="B604" s="18"/>
      <c r="C604" s="8"/>
      <c r="D604" s="15"/>
      <c r="E604" s="16"/>
      <c r="F604" s="16"/>
      <c r="G604" s="16"/>
      <c r="H604" s="16"/>
      <c r="I604" s="15"/>
      <c r="J604" s="51"/>
      <c r="K604" s="2"/>
      <c r="L604" s="20"/>
      <c r="M604" s="14"/>
      <c r="N604" s="14"/>
      <c r="O604" s="20"/>
      <c r="P604" s="16"/>
      <c r="Q604" s="31"/>
      <c r="R604" s="16"/>
      <c r="S604" s="4"/>
      <c r="T604" s="51"/>
      <c r="U604" s="3"/>
      <c r="V604" s="3"/>
      <c r="X604" s="3"/>
      <c r="Y604" s="1"/>
      <c r="Z604" s="3"/>
      <c r="AA604" s="3"/>
      <c r="AB604" s="3"/>
      <c r="AC604" s="3"/>
      <c r="AD604" s="3"/>
      <c r="AE604" s="12"/>
      <c r="AF604" s="3"/>
      <c r="AG604" s="2"/>
      <c r="AH604" s="2"/>
      <c r="AI604" s="2"/>
      <c r="AJ604" s="2"/>
      <c r="AK604" s="2"/>
      <c r="AL604" s="51"/>
      <c r="AM604" s="51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</row>
    <row r="605" spans="1:121" x14ac:dyDescent="0.15">
      <c r="A605" s="64"/>
      <c r="B605" s="18"/>
      <c r="C605" s="8"/>
      <c r="D605" s="15"/>
      <c r="E605" s="16"/>
      <c r="F605" s="16"/>
      <c r="G605" s="16"/>
      <c r="H605" s="16"/>
      <c r="I605" s="15"/>
      <c r="J605" s="51"/>
      <c r="K605" s="2"/>
      <c r="L605" s="20"/>
      <c r="M605" s="14"/>
      <c r="N605" s="14"/>
      <c r="O605" s="20"/>
      <c r="P605" s="16"/>
      <c r="Q605" s="31"/>
      <c r="R605" s="16"/>
      <c r="S605" s="4"/>
      <c r="T605" s="51"/>
      <c r="U605" s="3"/>
      <c r="V605" s="3"/>
      <c r="X605" s="3"/>
      <c r="Y605" s="1"/>
      <c r="Z605" s="3"/>
      <c r="AA605" s="3"/>
      <c r="AB605" s="3"/>
      <c r="AC605" s="3"/>
      <c r="AD605" s="3"/>
      <c r="AE605" s="12"/>
      <c r="AF605" s="3"/>
      <c r="AG605" s="2"/>
      <c r="AH605" s="2"/>
      <c r="AI605" s="2"/>
      <c r="AJ605" s="2"/>
      <c r="AK605" s="2"/>
      <c r="AL605" s="51"/>
      <c r="AM605" s="51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</row>
    <row r="606" spans="1:121" x14ac:dyDescent="0.15">
      <c r="A606" s="64"/>
      <c r="B606" s="18"/>
      <c r="C606" s="8"/>
      <c r="D606" s="15"/>
      <c r="E606" s="16"/>
      <c r="F606" s="16"/>
      <c r="G606" s="16"/>
      <c r="H606" s="16"/>
      <c r="I606" s="15"/>
      <c r="J606" s="51"/>
      <c r="K606" s="2"/>
      <c r="L606" s="20"/>
      <c r="M606" s="14"/>
      <c r="N606" s="14"/>
      <c r="O606" s="20"/>
      <c r="P606" s="16"/>
      <c r="Q606" s="31"/>
      <c r="R606" s="16"/>
      <c r="S606" s="4"/>
      <c r="T606" s="51"/>
      <c r="U606" s="3"/>
      <c r="V606" s="3"/>
      <c r="X606" s="3"/>
      <c r="Y606" s="1"/>
      <c r="Z606" s="3"/>
      <c r="AA606" s="3"/>
      <c r="AB606" s="3"/>
      <c r="AC606" s="3"/>
      <c r="AD606" s="3"/>
      <c r="AE606" s="12"/>
      <c r="AF606" s="3"/>
      <c r="AG606" s="2"/>
      <c r="AH606" s="2"/>
      <c r="AI606" s="2"/>
      <c r="AJ606" s="2"/>
      <c r="AK606" s="2"/>
      <c r="AL606" s="51"/>
      <c r="AM606" s="51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</row>
    <row r="607" spans="1:121" x14ac:dyDescent="0.15">
      <c r="A607" s="64"/>
      <c r="B607" s="18"/>
      <c r="C607" s="8"/>
      <c r="D607" s="15"/>
      <c r="E607" s="16"/>
      <c r="F607" s="16"/>
      <c r="G607" s="16"/>
      <c r="H607" s="16"/>
      <c r="I607" s="15"/>
      <c r="J607" s="51"/>
      <c r="K607" s="2"/>
      <c r="L607" s="20"/>
      <c r="M607" s="14"/>
      <c r="N607" s="14"/>
      <c r="O607" s="20"/>
      <c r="P607" s="16"/>
      <c r="Q607" s="31"/>
      <c r="R607" s="16"/>
      <c r="S607" s="4"/>
      <c r="T607" s="51"/>
      <c r="U607" s="3"/>
      <c r="V607" s="3"/>
      <c r="X607" s="3"/>
      <c r="Y607" s="1"/>
      <c r="Z607" s="3"/>
      <c r="AA607" s="3"/>
      <c r="AB607" s="3"/>
      <c r="AC607" s="3"/>
      <c r="AD607" s="3"/>
      <c r="AE607" s="12"/>
      <c r="AF607" s="3"/>
      <c r="AG607" s="2"/>
      <c r="AH607" s="2"/>
      <c r="AI607" s="2"/>
      <c r="AJ607" s="2"/>
      <c r="AK607" s="2"/>
      <c r="AL607" s="51"/>
      <c r="AM607" s="51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</row>
    <row r="608" spans="1:121" x14ac:dyDescent="0.15">
      <c r="A608" s="64"/>
      <c r="B608" s="18"/>
      <c r="C608" s="8"/>
      <c r="D608" s="15"/>
      <c r="E608" s="16"/>
      <c r="F608" s="16"/>
      <c r="G608" s="16"/>
      <c r="H608" s="16"/>
      <c r="I608" s="15"/>
      <c r="J608" s="51"/>
      <c r="K608" s="2"/>
      <c r="L608" s="20"/>
      <c r="M608" s="14"/>
      <c r="N608" s="14"/>
      <c r="O608" s="20"/>
      <c r="P608" s="16"/>
      <c r="Q608" s="31"/>
      <c r="R608" s="16"/>
      <c r="S608" s="4"/>
      <c r="T608" s="51"/>
      <c r="U608" s="3"/>
      <c r="V608" s="3"/>
      <c r="X608" s="3"/>
      <c r="Y608" s="1"/>
      <c r="Z608" s="3"/>
      <c r="AA608" s="3"/>
      <c r="AB608" s="3"/>
      <c r="AC608" s="3"/>
      <c r="AD608" s="3"/>
      <c r="AE608" s="12"/>
      <c r="AF608" s="3"/>
      <c r="AG608" s="2"/>
      <c r="AH608" s="2"/>
      <c r="AI608" s="2"/>
      <c r="AJ608" s="2"/>
      <c r="AK608" s="2"/>
      <c r="AL608" s="51"/>
      <c r="AM608" s="51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</row>
    <row r="609" spans="1:121" x14ac:dyDescent="0.15">
      <c r="A609" s="64"/>
      <c r="B609" s="18"/>
      <c r="C609" s="8"/>
      <c r="D609" s="15"/>
      <c r="E609" s="16"/>
      <c r="F609" s="16"/>
      <c r="G609" s="16"/>
      <c r="H609" s="16"/>
      <c r="I609" s="15"/>
      <c r="J609" s="51"/>
      <c r="K609" s="2"/>
      <c r="L609" s="20"/>
      <c r="M609" s="14"/>
      <c r="N609" s="14"/>
      <c r="O609" s="20"/>
      <c r="P609" s="16"/>
      <c r="Q609" s="31"/>
      <c r="R609" s="16"/>
      <c r="S609" s="4"/>
      <c r="T609" s="51"/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2"/>
      <c r="AH609" s="2"/>
      <c r="AI609" s="2"/>
      <c r="AJ609" s="2"/>
      <c r="AK609" s="2"/>
      <c r="AL609" s="51"/>
      <c r="AM609" s="51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</row>
    <row r="610" spans="1:121" x14ac:dyDescent="0.15">
      <c r="A610" s="64"/>
      <c r="B610" s="18"/>
      <c r="C610" s="8"/>
      <c r="D610" s="15"/>
      <c r="E610" s="16"/>
      <c r="F610" s="16"/>
      <c r="G610" s="16"/>
      <c r="H610" s="16"/>
      <c r="I610" s="15"/>
      <c r="J610" s="51"/>
      <c r="K610" s="2"/>
      <c r="L610" s="20"/>
      <c r="M610" s="14"/>
      <c r="N610" s="14"/>
      <c r="O610" s="20"/>
      <c r="P610" s="16"/>
      <c r="Q610" s="31"/>
      <c r="R610" s="16"/>
      <c r="S610" s="4"/>
      <c r="T610" s="51"/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2"/>
      <c r="AH610" s="2"/>
      <c r="AI610" s="2"/>
      <c r="AJ610" s="2"/>
      <c r="AK610" s="2"/>
      <c r="AL610" s="51"/>
      <c r="AM610" s="51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</row>
    <row r="611" spans="1:121" x14ac:dyDescent="0.15">
      <c r="A611" s="64"/>
      <c r="B611" s="18"/>
      <c r="C611" s="8"/>
      <c r="D611" s="15"/>
      <c r="E611" s="16"/>
      <c r="F611" s="16"/>
      <c r="G611" s="16"/>
      <c r="H611" s="16"/>
      <c r="I611" s="15"/>
      <c r="J611" s="51"/>
      <c r="K611" s="2"/>
      <c r="L611" s="20"/>
      <c r="M611" s="14"/>
      <c r="N611" s="14"/>
      <c r="O611" s="20"/>
      <c r="P611" s="16"/>
      <c r="Q611" s="31"/>
      <c r="R611" s="16"/>
      <c r="S611" s="4"/>
      <c r="T611" s="51"/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2"/>
      <c r="AH611" s="2"/>
      <c r="AI611" s="2"/>
      <c r="AJ611" s="2"/>
      <c r="AK611" s="2"/>
      <c r="AL611" s="51"/>
      <c r="AM611" s="51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</row>
    <row r="612" spans="1:121" x14ac:dyDescent="0.15">
      <c r="A612" s="64"/>
      <c r="B612" s="18"/>
      <c r="C612" s="8"/>
      <c r="D612" s="15"/>
      <c r="E612" s="16"/>
      <c r="F612" s="16"/>
      <c r="G612" s="16"/>
      <c r="H612" s="16"/>
      <c r="I612" s="15"/>
      <c r="J612" s="51"/>
      <c r="K612" s="2"/>
      <c r="L612" s="20"/>
      <c r="M612" s="14"/>
      <c r="N612" s="14"/>
      <c r="O612" s="20"/>
      <c r="P612" s="16"/>
      <c r="Q612" s="31"/>
      <c r="R612" s="16"/>
      <c r="S612" s="4"/>
      <c r="T612" s="51"/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2"/>
      <c r="AH612" s="2"/>
      <c r="AI612" s="2"/>
      <c r="AJ612" s="2"/>
      <c r="AK612" s="2"/>
      <c r="AL612" s="51"/>
      <c r="AM612" s="51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</row>
    <row r="613" spans="1:121" x14ac:dyDescent="0.15">
      <c r="A613" s="64"/>
      <c r="B613" s="18"/>
      <c r="C613" s="8"/>
      <c r="D613" s="15"/>
      <c r="E613" s="16"/>
      <c r="F613" s="16"/>
      <c r="G613" s="16"/>
      <c r="H613" s="16"/>
      <c r="I613" s="15"/>
      <c r="J613" s="51"/>
      <c r="K613" s="2"/>
      <c r="L613" s="20"/>
      <c r="M613" s="14"/>
      <c r="N613" s="14"/>
      <c r="O613" s="20"/>
      <c r="P613" s="16"/>
      <c r="Q613" s="31"/>
      <c r="R613" s="16"/>
      <c r="S613" s="4"/>
      <c r="T613" s="51"/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2"/>
      <c r="AH613" s="2"/>
      <c r="AI613" s="2"/>
      <c r="AJ613" s="2"/>
      <c r="AK613" s="2"/>
      <c r="AL613" s="51"/>
      <c r="AM613" s="51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</row>
    <row r="614" spans="1:121" x14ac:dyDescent="0.15">
      <c r="A614" s="64"/>
      <c r="B614" s="18"/>
      <c r="C614" s="8"/>
      <c r="D614" s="15"/>
      <c r="E614" s="16"/>
      <c r="F614" s="16"/>
      <c r="G614" s="16"/>
      <c r="H614" s="16"/>
      <c r="I614" s="15"/>
      <c r="J614" s="51"/>
      <c r="K614" s="2"/>
      <c r="L614" s="20"/>
      <c r="M614" s="14"/>
      <c r="N614" s="14"/>
      <c r="O614" s="20"/>
      <c r="P614" s="16"/>
      <c r="Q614" s="31"/>
      <c r="R614" s="16"/>
      <c r="S614" s="4"/>
      <c r="T614" s="51"/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2"/>
      <c r="AH614" s="2"/>
      <c r="AI614" s="2"/>
      <c r="AJ614" s="2"/>
      <c r="AK614" s="2"/>
      <c r="AL614" s="51"/>
      <c r="AM614" s="51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</row>
    <row r="615" spans="1:121" x14ac:dyDescent="0.15">
      <c r="A615" s="64"/>
      <c r="B615" s="18"/>
      <c r="C615" s="8"/>
      <c r="D615" s="15"/>
      <c r="E615" s="16"/>
      <c r="F615" s="16"/>
      <c r="G615" s="16"/>
      <c r="H615" s="16"/>
      <c r="I615" s="15"/>
      <c r="J615" s="51"/>
      <c r="K615" s="2"/>
      <c r="L615" s="20"/>
      <c r="M615" s="14"/>
      <c r="N615" s="14"/>
      <c r="O615" s="20"/>
      <c r="P615" s="16"/>
      <c r="Q615" s="31"/>
      <c r="R615" s="16"/>
      <c r="S615" s="4"/>
      <c r="T615" s="51"/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2"/>
      <c r="AH615" s="2"/>
      <c r="AI615" s="2"/>
      <c r="AJ615" s="2"/>
      <c r="AK615" s="2"/>
      <c r="AL615" s="51"/>
      <c r="AM615" s="51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</row>
    <row r="616" spans="1:121" x14ac:dyDescent="0.15">
      <c r="A616" s="64"/>
      <c r="B616" s="18"/>
      <c r="C616" s="8"/>
      <c r="D616" s="15"/>
      <c r="E616" s="16"/>
      <c r="F616" s="16"/>
      <c r="G616" s="16"/>
      <c r="H616" s="16"/>
      <c r="I616" s="15"/>
      <c r="J616" s="51"/>
      <c r="K616" s="2"/>
      <c r="L616" s="20"/>
      <c r="M616" s="14"/>
      <c r="N616" s="14"/>
      <c r="O616" s="20"/>
      <c r="P616" s="16"/>
      <c r="Q616" s="31"/>
      <c r="R616" s="16"/>
      <c r="S616" s="4"/>
      <c r="T616" s="51"/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2"/>
      <c r="AH616" s="2"/>
      <c r="AI616" s="2"/>
      <c r="AJ616" s="2"/>
      <c r="AK616" s="2"/>
      <c r="AL616" s="51"/>
      <c r="AM616" s="51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</row>
    <row r="617" spans="1:121" x14ac:dyDescent="0.15">
      <c r="A617" s="64"/>
      <c r="B617" s="18"/>
      <c r="C617" s="8"/>
      <c r="D617" s="15"/>
      <c r="E617" s="16"/>
      <c r="F617" s="16"/>
      <c r="G617" s="16"/>
      <c r="H617" s="16"/>
      <c r="I617" s="15"/>
      <c r="J617" s="51"/>
      <c r="K617" s="2"/>
      <c r="L617" s="20"/>
      <c r="M617" s="14"/>
      <c r="N617" s="14"/>
      <c r="O617" s="20"/>
      <c r="P617" s="16"/>
      <c r="Q617" s="31"/>
      <c r="R617" s="16"/>
      <c r="S617" s="4"/>
      <c r="T617" s="51"/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2"/>
      <c r="AH617" s="2"/>
      <c r="AI617" s="2"/>
      <c r="AJ617" s="2"/>
      <c r="AK617" s="2"/>
      <c r="AL617" s="51"/>
      <c r="AM617" s="51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</row>
    <row r="618" spans="1:121" x14ac:dyDescent="0.15">
      <c r="A618" s="64"/>
      <c r="B618" s="18"/>
      <c r="C618" s="8"/>
      <c r="D618" s="15"/>
      <c r="E618" s="16"/>
      <c r="F618" s="16"/>
      <c r="G618" s="16"/>
      <c r="H618" s="16"/>
      <c r="I618" s="15"/>
      <c r="J618" s="51"/>
      <c r="K618" s="2"/>
      <c r="L618" s="20"/>
      <c r="M618" s="14"/>
      <c r="N618" s="14"/>
      <c r="O618" s="20"/>
      <c r="P618" s="16"/>
      <c r="Q618" s="31"/>
      <c r="R618" s="16"/>
      <c r="S618" s="4"/>
      <c r="T618" s="51"/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2"/>
      <c r="AH618" s="2"/>
      <c r="AI618" s="2"/>
      <c r="AJ618" s="2"/>
      <c r="AK618" s="2"/>
      <c r="AL618" s="51"/>
      <c r="AM618" s="51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</row>
    <row r="619" spans="1:121" x14ac:dyDescent="0.15">
      <c r="A619" s="64"/>
      <c r="B619" s="18"/>
      <c r="C619" s="8"/>
      <c r="D619" s="15"/>
      <c r="E619" s="16"/>
      <c r="F619" s="16"/>
      <c r="G619" s="16"/>
      <c r="H619" s="16"/>
      <c r="I619" s="15"/>
      <c r="J619" s="51"/>
      <c r="K619" s="2"/>
      <c r="L619" s="20"/>
      <c r="M619" s="14"/>
      <c r="N619" s="14"/>
      <c r="O619" s="20"/>
      <c r="P619" s="16"/>
      <c r="Q619" s="31"/>
      <c r="R619" s="16"/>
      <c r="S619" s="4"/>
      <c r="T619" s="51"/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2"/>
      <c r="AH619" s="2"/>
      <c r="AI619" s="2"/>
      <c r="AJ619" s="2"/>
      <c r="AK619" s="2"/>
      <c r="AL619" s="51"/>
      <c r="AM619" s="51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</row>
    <row r="620" spans="1:121" x14ac:dyDescent="0.15">
      <c r="A620" s="64"/>
      <c r="B620" s="18"/>
      <c r="C620" s="8"/>
      <c r="D620" s="15"/>
      <c r="E620" s="16"/>
      <c r="F620" s="16"/>
      <c r="G620" s="16"/>
      <c r="H620" s="16"/>
      <c r="I620" s="15"/>
      <c r="J620" s="51"/>
      <c r="K620" s="2"/>
      <c r="L620" s="20"/>
      <c r="M620" s="14"/>
      <c r="N620" s="14"/>
      <c r="O620" s="20"/>
      <c r="P620" s="16"/>
      <c r="Q620" s="31"/>
      <c r="R620" s="16"/>
      <c r="S620" s="4"/>
      <c r="T620" s="51"/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2"/>
      <c r="AH620" s="2"/>
      <c r="AI620" s="2"/>
      <c r="AJ620" s="2"/>
      <c r="AK620" s="2"/>
      <c r="AL620" s="51"/>
      <c r="AM620" s="51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</row>
    <row r="621" spans="1:121" x14ac:dyDescent="0.15">
      <c r="A621" s="64"/>
      <c r="B621" s="18"/>
      <c r="C621" s="8"/>
      <c r="D621" s="15"/>
      <c r="E621" s="16"/>
      <c r="F621" s="16"/>
      <c r="G621" s="16"/>
      <c r="H621" s="16"/>
      <c r="I621" s="15"/>
      <c r="J621" s="51"/>
      <c r="K621" s="2"/>
      <c r="L621" s="20"/>
      <c r="M621" s="14"/>
      <c r="N621" s="14"/>
      <c r="O621" s="20"/>
      <c r="P621" s="16"/>
      <c r="Q621" s="31"/>
      <c r="R621" s="16"/>
      <c r="S621" s="4"/>
      <c r="T621" s="51"/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2"/>
      <c r="AH621" s="2"/>
      <c r="AI621" s="2"/>
      <c r="AJ621" s="2"/>
      <c r="AK621" s="2"/>
      <c r="AL621" s="51"/>
      <c r="AM621" s="51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</row>
    <row r="622" spans="1:121" x14ac:dyDescent="0.15">
      <c r="A622" s="64"/>
      <c r="B622" s="18"/>
      <c r="C622" s="8"/>
      <c r="D622" s="15"/>
      <c r="E622" s="16"/>
      <c r="F622" s="16"/>
      <c r="G622" s="16"/>
      <c r="H622" s="16"/>
      <c r="I622" s="15"/>
      <c r="J622" s="51"/>
      <c r="K622" s="2"/>
      <c r="L622" s="20"/>
      <c r="M622" s="14"/>
      <c r="N622" s="14"/>
      <c r="O622" s="20"/>
      <c r="P622" s="16"/>
      <c r="Q622" s="31"/>
      <c r="R622" s="16"/>
      <c r="S622" s="4"/>
      <c r="T622" s="51"/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2"/>
      <c r="AH622" s="2"/>
      <c r="AI622" s="2"/>
      <c r="AJ622" s="2"/>
      <c r="AK622" s="2"/>
      <c r="AL622" s="51"/>
      <c r="AM622" s="51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</row>
    <row r="623" spans="1:121" x14ac:dyDescent="0.15">
      <c r="A623" s="64"/>
      <c r="B623" s="18"/>
      <c r="C623" s="8"/>
      <c r="D623" s="15"/>
      <c r="E623" s="16"/>
      <c r="F623" s="16"/>
      <c r="G623" s="16"/>
      <c r="H623" s="16"/>
      <c r="I623" s="15"/>
      <c r="J623" s="51"/>
      <c r="K623" s="2"/>
      <c r="L623" s="20"/>
      <c r="M623" s="14"/>
      <c r="N623" s="14"/>
      <c r="O623" s="20"/>
      <c r="P623" s="16"/>
      <c r="Q623" s="31"/>
      <c r="R623" s="16"/>
      <c r="S623" s="4"/>
      <c r="T623" s="51"/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2"/>
      <c r="AH623" s="2"/>
      <c r="AI623" s="2"/>
      <c r="AJ623" s="2"/>
      <c r="AK623" s="2"/>
      <c r="AL623" s="51"/>
      <c r="AM623" s="51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</row>
    <row r="624" spans="1:121" x14ac:dyDescent="0.15">
      <c r="A624" s="64"/>
      <c r="B624" s="18"/>
      <c r="C624" s="8"/>
      <c r="D624" s="15"/>
      <c r="E624" s="16"/>
      <c r="F624" s="16"/>
      <c r="G624" s="16"/>
      <c r="H624" s="16"/>
      <c r="I624" s="15"/>
      <c r="J624" s="51"/>
      <c r="K624" s="2"/>
      <c r="L624" s="20"/>
      <c r="M624" s="14"/>
      <c r="N624" s="14"/>
      <c r="O624" s="20"/>
      <c r="P624" s="16"/>
      <c r="Q624" s="31"/>
      <c r="R624" s="16"/>
      <c r="S624" s="4"/>
      <c r="T624" s="51"/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2"/>
      <c r="AH624" s="2"/>
      <c r="AI624" s="2"/>
      <c r="AJ624" s="2"/>
      <c r="AK624" s="2"/>
      <c r="AL624" s="51"/>
      <c r="AM624" s="51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</row>
    <row r="625" spans="1:121" x14ac:dyDescent="0.15">
      <c r="A625" s="64"/>
      <c r="B625" s="18"/>
      <c r="C625" s="8"/>
      <c r="D625" s="15"/>
      <c r="E625" s="16"/>
      <c r="F625" s="16"/>
      <c r="G625" s="16"/>
      <c r="H625" s="16"/>
      <c r="I625" s="15"/>
      <c r="J625" s="51"/>
      <c r="K625" s="2"/>
      <c r="L625" s="20"/>
      <c r="M625" s="14"/>
      <c r="N625" s="14"/>
      <c r="O625" s="20"/>
      <c r="P625" s="16"/>
      <c r="Q625" s="31"/>
      <c r="R625" s="16"/>
      <c r="S625" s="4"/>
      <c r="T625" s="51"/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2"/>
      <c r="AH625" s="2"/>
      <c r="AI625" s="2"/>
      <c r="AJ625" s="2"/>
      <c r="AK625" s="2"/>
      <c r="AL625" s="51"/>
      <c r="AM625" s="51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</row>
    <row r="626" spans="1:121" x14ac:dyDescent="0.15">
      <c r="A626" s="64"/>
      <c r="B626" s="18"/>
      <c r="C626" s="8"/>
      <c r="D626" s="15"/>
      <c r="E626" s="16"/>
      <c r="F626" s="16"/>
      <c r="G626" s="16"/>
      <c r="H626" s="16"/>
      <c r="I626" s="15"/>
      <c r="J626" s="51"/>
      <c r="K626" s="2"/>
      <c r="L626" s="20"/>
      <c r="M626" s="14"/>
      <c r="N626" s="14"/>
      <c r="O626" s="20"/>
      <c r="P626" s="16"/>
      <c r="Q626" s="31"/>
      <c r="R626" s="16"/>
      <c r="S626" s="4"/>
      <c r="T626" s="51"/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2"/>
      <c r="AH626" s="2"/>
      <c r="AI626" s="2"/>
      <c r="AJ626" s="2"/>
      <c r="AK626" s="2"/>
      <c r="AL626" s="51"/>
      <c r="AM626" s="51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</row>
    <row r="627" spans="1:121" x14ac:dyDescent="0.15">
      <c r="A627" s="64"/>
      <c r="B627" s="18"/>
      <c r="C627" s="8"/>
      <c r="D627" s="15"/>
      <c r="E627" s="16"/>
      <c r="F627" s="16"/>
      <c r="G627" s="16"/>
      <c r="H627" s="16"/>
      <c r="I627" s="15"/>
      <c r="J627" s="51"/>
      <c r="K627" s="2"/>
      <c r="L627" s="20"/>
      <c r="M627" s="14"/>
      <c r="N627" s="14"/>
      <c r="O627" s="20"/>
      <c r="P627" s="16"/>
      <c r="Q627" s="31"/>
      <c r="R627" s="16"/>
      <c r="S627" s="4"/>
      <c r="T627" s="51"/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2"/>
      <c r="AH627" s="2"/>
      <c r="AI627" s="2"/>
      <c r="AJ627" s="2"/>
      <c r="AK627" s="2"/>
      <c r="AL627" s="51"/>
      <c r="AM627" s="51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</row>
    <row r="628" spans="1:121" x14ac:dyDescent="0.15">
      <c r="A628" s="64"/>
      <c r="B628" s="18"/>
      <c r="C628" s="8"/>
      <c r="D628" s="15"/>
      <c r="E628" s="16"/>
      <c r="F628" s="16"/>
      <c r="G628" s="16"/>
      <c r="H628" s="16"/>
      <c r="I628" s="15"/>
      <c r="J628" s="51"/>
      <c r="K628" s="2"/>
      <c r="L628" s="20"/>
      <c r="M628" s="14"/>
      <c r="N628" s="14"/>
      <c r="O628" s="20"/>
      <c r="P628" s="16"/>
      <c r="Q628" s="31"/>
      <c r="R628" s="16"/>
      <c r="S628" s="4"/>
      <c r="T628" s="51"/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2"/>
      <c r="AH628" s="2"/>
      <c r="AI628" s="2"/>
      <c r="AJ628" s="2"/>
      <c r="AK628" s="2"/>
      <c r="AL628" s="51"/>
      <c r="AM628" s="51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</row>
    <row r="629" spans="1:121" x14ac:dyDescent="0.15">
      <c r="A629" s="64"/>
      <c r="B629" s="18"/>
      <c r="C629" s="8"/>
      <c r="D629" s="15"/>
      <c r="E629" s="16"/>
      <c r="F629" s="16"/>
      <c r="G629" s="16"/>
      <c r="H629" s="16"/>
      <c r="I629" s="15"/>
      <c r="J629" s="51"/>
      <c r="K629" s="2"/>
      <c r="L629" s="20"/>
      <c r="M629" s="14"/>
      <c r="N629" s="14"/>
      <c r="O629" s="20"/>
      <c r="P629" s="16"/>
      <c r="Q629" s="31"/>
      <c r="R629" s="16"/>
      <c r="S629" s="4"/>
      <c r="T629" s="51"/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2"/>
      <c r="AH629" s="2"/>
      <c r="AI629" s="2"/>
      <c r="AJ629" s="2"/>
      <c r="AK629" s="2"/>
      <c r="AL629" s="51"/>
      <c r="AM629" s="51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</row>
    <row r="630" spans="1:121" x14ac:dyDescent="0.15">
      <c r="A630" s="64"/>
      <c r="B630" s="18"/>
      <c r="C630" s="8"/>
      <c r="D630" s="15"/>
      <c r="E630" s="16"/>
      <c r="F630" s="16"/>
      <c r="G630" s="16"/>
      <c r="H630" s="16"/>
      <c r="I630" s="15"/>
      <c r="J630" s="51"/>
      <c r="K630" s="2"/>
      <c r="L630" s="20"/>
      <c r="M630" s="14"/>
      <c r="N630" s="14"/>
      <c r="O630" s="20"/>
      <c r="P630" s="16"/>
      <c r="Q630" s="31"/>
      <c r="R630" s="16"/>
      <c r="S630" s="4"/>
      <c r="T630" s="51"/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2"/>
      <c r="AH630" s="2"/>
      <c r="AI630" s="2"/>
      <c r="AJ630" s="2"/>
      <c r="AK630" s="2"/>
      <c r="AL630" s="51"/>
      <c r="AM630" s="51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</row>
    <row r="631" spans="1:121" x14ac:dyDescent="0.15">
      <c r="A631" s="64"/>
      <c r="B631" s="18"/>
      <c r="C631" s="8"/>
      <c r="D631" s="15"/>
      <c r="E631" s="16"/>
      <c r="F631" s="16"/>
      <c r="G631" s="16"/>
      <c r="H631" s="16"/>
      <c r="I631" s="15"/>
      <c r="J631" s="51"/>
      <c r="K631" s="2"/>
      <c r="L631" s="20"/>
      <c r="M631" s="14"/>
      <c r="N631" s="14"/>
      <c r="O631" s="20"/>
      <c r="P631" s="16"/>
      <c r="Q631" s="31"/>
      <c r="R631" s="16"/>
      <c r="S631" s="4"/>
      <c r="T631" s="51"/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2"/>
      <c r="AH631" s="2"/>
      <c r="AI631" s="2"/>
      <c r="AJ631" s="2"/>
      <c r="AK631" s="2"/>
      <c r="AL631" s="51"/>
      <c r="AM631" s="51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</row>
    <row r="632" spans="1:121" x14ac:dyDescent="0.15">
      <c r="A632" s="64"/>
      <c r="B632" s="18"/>
      <c r="C632" s="8"/>
      <c r="D632" s="15"/>
      <c r="E632" s="16"/>
      <c r="F632" s="16"/>
      <c r="G632" s="16"/>
      <c r="H632" s="16"/>
      <c r="I632" s="15"/>
      <c r="J632" s="51"/>
      <c r="K632" s="2"/>
      <c r="L632" s="20"/>
      <c r="M632" s="14"/>
      <c r="N632" s="14"/>
      <c r="O632" s="20"/>
      <c r="P632" s="16"/>
      <c r="Q632" s="31"/>
      <c r="R632" s="16"/>
      <c r="S632" s="4"/>
      <c r="T632" s="51"/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2"/>
      <c r="AH632" s="2"/>
      <c r="AI632" s="2"/>
      <c r="AJ632" s="2"/>
      <c r="AK632" s="2"/>
      <c r="AL632" s="51"/>
      <c r="AM632" s="51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</row>
    <row r="633" spans="1:121" x14ac:dyDescent="0.15">
      <c r="A633" s="64"/>
      <c r="B633" s="18"/>
      <c r="C633" s="8"/>
      <c r="D633" s="15"/>
      <c r="E633" s="16"/>
      <c r="F633" s="16"/>
      <c r="G633" s="16"/>
      <c r="H633" s="16"/>
      <c r="I633" s="15"/>
      <c r="J633" s="51"/>
      <c r="K633" s="2"/>
      <c r="L633" s="20"/>
      <c r="M633" s="14"/>
      <c r="N633" s="14"/>
      <c r="O633" s="20"/>
      <c r="P633" s="16"/>
      <c r="Q633" s="31"/>
      <c r="R633" s="16"/>
      <c r="S633" s="4"/>
      <c r="T633" s="51"/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2"/>
      <c r="AH633" s="2"/>
      <c r="AI633" s="2"/>
      <c r="AJ633" s="2"/>
      <c r="AK633" s="2"/>
      <c r="AL633" s="51"/>
      <c r="AM633" s="51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</row>
    <row r="634" spans="1:121" x14ac:dyDescent="0.15">
      <c r="A634" s="64"/>
      <c r="B634" s="18"/>
      <c r="C634" s="8"/>
      <c r="D634" s="15"/>
      <c r="E634" s="16"/>
      <c r="F634" s="16"/>
      <c r="G634" s="16"/>
      <c r="H634" s="16"/>
      <c r="I634" s="15"/>
      <c r="J634" s="51"/>
      <c r="K634" s="2"/>
      <c r="L634" s="20"/>
      <c r="M634" s="14"/>
      <c r="N634" s="14"/>
      <c r="O634" s="20"/>
      <c r="P634" s="16"/>
      <c r="Q634" s="31"/>
      <c r="R634" s="16"/>
      <c r="S634" s="4"/>
      <c r="T634" s="51"/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2"/>
      <c r="AH634" s="2"/>
      <c r="AI634" s="2"/>
      <c r="AJ634" s="2"/>
      <c r="AK634" s="2"/>
      <c r="AL634" s="51"/>
      <c r="AM634" s="51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</row>
    <row r="635" spans="1:121" x14ac:dyDescent="0.15">
      <c r="A635" s="64"/>
      <c r="B635" s="18"/>
      <c r="C635" s="8"/>
      <c r="D635" s="15"/>
      <c r="E635" s="16"/>
      <c r="F635" s="16"/>
      <c r="G635" s="16"/>
      <c r="H635" s="16"/>
      <c r="I635" s="15"/>
      <c r="J635" s="51"/>
      <c r="K635" s="2"/>
      <c r="L635" s="20"/>
      <c r="M635" s="14"/>
      <c r="N635" s="14"/>
      <c r="O635" s="20"/>
      <c r="P635" s="16"/>
      <c r="Q635" s="31"/>
      <c r="R635" s="16"/>
      <c r="S635" s="4"/>
      <c r="T635" s="51"/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2"/>
      <c r="AH635" s="2"/>
      <c r="AI635" s="2"/>
      <c r="AJ635" s="2"/>
      <c r="AK635" s="2"/>
      <c r="AL635" s="51"/>
      <c r="AM635" s="51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</row>
    <row r="636" spans="1:121" x14ac:dyDescent="0.15">
      <c r="A636" s="64"/>
      <c r="B636" s="18"/>
      <c r="C636" s="8"/>
      <c r="D636" s="15"/>
      <c r="E636" s="16"/>
      <c r="F636" s="16"/>
      <c r="G636" s="16"/>
      <c r="H636" s="16"/>
      <c r="I636" s="15"/>
      <c r="J636" s="51"/>
      <c r="K636" s="2"/>
      <c r="L636" s="20"/>
      <c r="M636" s="14"/>
      <c r="N636" s="14"/>
      <c r="O636" s="20"/>
      <c r="P636" s="16"/>
      <c r="Q636" s="31"/>
      <c r="R636" s="16"/>
      <c r="S636" s="4"/>
      <c r="T636" s="51"/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2"/>
      <c r="AH636" s="2"/>
      <c r="AI636" s="2"/>
      <c r="AJ636" s="2"/>
      <c r="AK636" s="2"/>
      <c r="AL636" s="51"/>
      <c r="AM636" s="51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</row>
    <row r="637" spans="1:121" x14ac:dyDescent="0.15">
      <c r="A637" s="64"/>
      <c r="B637" s="18"/>
      <c r="C637" s="8"/>
      <c r="D637" s="15"/>
      <c r="E637" s="16"/>
      <c r="F637" s="16"/>
      <c r="G637" s="16"/>
      <c r="H637" s="16"/>
      <c r="I637" s="15"/>
      <c r="J637" s="51"/>
      <c r="K637" s="2"/>
      <c r="L637" s="20"/>
      <c r="M637" s="14"/>
      <c r="N637" s="14"/>
      <c r="O637" s="20"/>
      <c r="P637" s="16"/>
      <c r="Q637" s="31"/>
      <c r="R637" s="16"/>
      <c r="S637" s="4"/>
      <c r="T637" s="51"/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2"/>
      <c r="AH637" s="2"/>
      <c r="AI637" s="2"/>
      <c r="AJ637" s="2"/>
      <c r="AK637" s="2"/>
      <c r="AL637" s="51"/>
      <c r="AM637" s="51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</row>
    <row r="638" spans="1:121" x14ac:dyDescent="0.15">
      <c r="A638" s="64"/>
      <c r="B638" s="18"/>
      <c r="C638" s="8"/>
      <c r="D638" s="15"/>
      <c r="E638" s="16"/>
      <c r="F638" s="16"/>
      <c r="G638" s="16"/>
      <c r="H638" s="16"/>
      <c r="I638" s="15"/>
      <c r="J638" s="51"/>
      <c r="K638" s="2"/>
      <c r="L638" s="20"/>
      <c r="M638" s="14"/>
      <c r="N638" s="14"/>
      <c r="O638" s="20"/>
      <c r="P638" s="16"/>
      <c r="Q638" s="31"/>
      <c r="R638" s="16"/>
      <c r="S638" s="4"/>
      <c r="T638" s="51"/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2"/>
      <c r="AH638" s="2"/>
      <c r="AI638" s="2"/>
      <c r="AJ638" s="2"/>
      <c r="AK638" s="2"/>
      <c r="AL638" s="51"/>
      <c r="AM638" s="51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</row>
    <row r="639" spans="1:121" x14ac:dyDescent="0.15">
      <c r="A639" s="64"/>
      <c r="B639" s="18"/>
      <c r="C639" s="8"/>
      <c r="D639" s="15"/>
      <c r="E639" s="16"/>
      <c r="F639" s="16"/>
      <c r="G639" s="16"/>
      <c r="H639" s="16"/>
      <c r="I639" s="15"/>
      <c r="J639" s="51"/>
      <c r="K639" s="2"/>
      <c r="L639" s="20"/>
      <c r="M639" s="14"/>
      <c r="N639" s="14"/>
      <c r="O639" s="20"/>
      <c r="P639" s="16"/>
      <c r="Q639" s="31"/>
      <c r="R639" s="16"/>
      <c r="S639" s="4"/>
      <c r="T639" s="51"/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2"/>
      <c r="AH639" s="2"/>
      <c r="AI639" s="2"/>
      <c r="AJ639" s="2"/>
      <c r="AK639" s="2"/>
      <c r="AL639" s="51"/>
      <c r="AM639" s="51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</row>
    <row r="640" spans="1:121" x14ac:dyDescent="0.15">
      <c r="A640" s="64"/>
      <c r="B640" s="18"/>
      <c r="C640" s="8"/>
      <c r="D640" s="15"/>
      <c r="E640" s="16"/>
      <c r="F640" s="16"/>
      <c r="G640" s="16"/>
      <c r="H640" s="16"/>
      <c r="I640" s="15"/>
      <c r="J640" s="51"/>
      <c r="K640" s="2"/>
      <c r="L640" s="20"/>
      <c r="M640" s="14"/>
      <c r="N640" s="14"/>
      <c r="O640" s="20"/>
      <c r="P640" s="16"/>
      <c r="Q640" s="31"/>
      <c r="R640" s="16"/>
      <c r="S640" s="4"/>
      <c r="T640" s="51"/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2"/>
      <c r="AH640" s="2"/>
      <c r="AI640" s="2"/>
      <c r="AJ640" s="2"/>
      <c r="AK640" s="2"/>
      <c r="AL640" s="51"/>
      <c r="AM640" s="51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</row>
    <row r="641" spans="1:121" x14ac:dyDescent="0.15">
      <c r="A641" s="64"/>
      <c r="B641" s="18"/>
      <c r="C641" s="8"/>
      <c r="D641" s="15"/>
      <c r="E641" s="16"/>
      <c r="F641" s="16"/>
      <c r="G641" s="16"/>
      <c r="H641" s="16"/>
      <c r="I641" s="15"/>
      <c r="J641" s="51"/>
      <c r="K641" s="2"/>
      <c r="L641" s="20"/>
      <c r="M641" s="14"/>
      <c r="N641" s="14"/>
      <c r="O641" s="20"/>
      <c r="P641" s="16"/>
      <c r="Q641" s="31"/>
      <c r="R641" s="16"/>
      <c r="S641" s="4"/>
      <c r="T641" s="51"/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2"/>
      <c r="AH641" s="2"/>
      <c r="AI641" s="2"/>
      <c r="AJ641" s="2"/>
      <c r="AK641" s="2"/>
      <c r="AL641" s="51"/>
      <c r="AM641" s="51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</row>
    <row r="642" spans="1:121" x14ac:dyDescent="0.15">
      <c r="A642" s="64"/>
      <c r="B642" s="18"/>
      <c r="C642" s="8"/>
      <c r="D642" s="15"/>
      <c r="E642" s="16"/>
      <c r="F642" s="16"/>
      <c r="G642" s="16"/>
      <c r="H642" s="16"/>
      <c r="I642" s="15"/>
      <c r="J642" s="51"/>
      <c r="K642" s="2"/>
      <c r="L642" s="20"/>
      <c r="M642" s="14"/>
      <c r="N642" s="14"/>
      <c r="O642" s="20"/>
      <c r="P642" s="16"/>
      <c r="Q642" s="31"/>
      <c r="R642" s="16"/>
      <c r="S642" s="4"/>
      <c r="T642" s="51"/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2"/>
      <c r="AH642" s="2"/>
      <c r="AI642" s="2"/>
      <c r="AJ642" s="2"/>
      <c r="AK642" s="2"/>
      <c r="AL642" s="51"/>
      <c r="AM642" s="51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</row>
    <row r="643" spans="1:121" x14ac:dyDescent="0.15">
      <c r="A643" s="64"/>
      <c r="B643" s="18"/>
      <c r="C643" s="8"/>
      <c r="D643" s="15"/>
      <c r="E643" s="16"/>
      <c r="F643" s="16"/>
      <c r="G643" s="16"/>
      <c r="H643" s="16"/>
      <c r="I643" s="15"/>
      <c r="J643" s="51"/>
      <c r="K643" s="2"/>
      <c r="L643" s="20"/>
      <c r="M643" s="14"/>
      <c r="N643" s="14"/>
      <c r="O643" s="20"/>
      <c r="P643" s="16"/>
      <c r="Q643" s="31"/>
      <c r="R643" s="16"/>
      <c r="S643" s="4"/>
      <c r="T643" s="51"/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2"/>
      <c r="AH643" s="2"/>
      <c r="AI643" s="2"/>
      <c r="AJ643" s="2"/>
      <c r="AK643" s="2"/>
      <c r="AL643" s="51"/>
      <c r="AM643" s="51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</row>
    <row r="644" spans="1:121" x14ac:dyDescent="0.15">
      <c r="A644" s="64"/>
      <c r="B644" s="18"/>
      <c r="C644" s="8"/>
      <c r="D644" s="15"/>
      <c r="E644" s="16"/>
      <c r="F644" s="16"/>
      <c r="G644" s="16"/>
      <c r="H644" s="16"/>
      <c r="I644" s="15"/>
      <c r="J644" s="51"/>
      <c r="K644" s="2"/>
      <c r="L644" s="20"/>
      <c r="M644" s="14"/>
      <c r="N644" s="14"/>
      <c r="O644" s="20"/>
      <c r="P644" s="16"/>
      <c r="Q644" s="31"/>
      <c r="R644" s="16"/>
      <c r="S644" s="4"/>
      <c r="T644" s="51"/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2"/>
      <c r="AH644" s="2"/>
      <c r="AI644" s="2"/>
      <c r="AJ644" s="2"/>
      <c r="AK644" s="2"/>
      <c r="AL644" s="51"/>
      <c r="AM644" s="51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</row>
    <row r="645" spans="1:121" x14ac:dyDescent="0.15">
      <c r="A645" s="64"/>
      <c r="B645" s="18"/>
      <c r="C645" s="8"/>
      <c r="D645" s="15"/>
      <c r="E645" s="16"/>
      <c r="F645" s="16"/>
      <c r="G645" s="16"/>
      <c r="H645" s="16"/>
      <c r="I645" s="15"/>
      <c r="J645" s="51"/>
      <c r="K645" s="2"/>
      <c r="L645" s="20"/>
      <c r="M645" s="14"/>
      <c r="N645" s="14"/>
      <c r="O645" s="20"/>
      <c r="P645" s="16"/>
      <c r="Q645" s="31"/>
      <c r="R645" s="16"/>
      <c r="S645" s="4"/>
      <c r="T645" s="51"/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2"/>
      <c r="AH645" s="2"/>
      <c r="AI645" s="2"/>
      <c r="AJ645" s="2"/>
      <c r="AK645" s="2"/>
      <c r="AL645" s="51"/>
      <c r="AM645" s="51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</row>
    <row r="646" spans="1:121" x14ac:dyDescent="0.15">
      <c r="A646" s="64"/>
      <c r="B646" s="18"/>
      <c r="C646" s="8"/>
      <c r="D646" s="15"/>
      <c r="E646" s="16"/>
      <c r="F646" s="16"/>
      <c r="G646" s="16"/>
      <c r="H646" s="16"/>
      <c r="I646" s="15"/>
      <c r="J646" s="51"/>
      <c r="K646" s="2"/>
      <c r="L646" s="20"/>
      <c r="M646" s="14"/>
      <c r="N646" s="14"/>
      <c r="O646" s="20"/>
      <c r="P646" s="16"/>
      <c r="Q646" s="31"/>
      <c r="R646" s="16"/>
      <c r="S646" s="4"/>
      <c r="T646" s="51"/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2"/>
      <c r="AH646" s="2"/>
      <c r="AI646" s="2"/>
      <c r="AJ646" s="2"/>
      <c r="AK646" s="2"/>
      <c r="AL646" s="51"/>
      <c r="AM646" s="51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</row>
    <row r="647" spans="1:121" x14ac:dyDescent="0.15">
      <c r="A647" s="64"/>
      <c r="B647" s="18"/>
      <c r="C647" s="8"/>
      <c r="D647" s="15"/>
      <c r="E647" s="16"/>
      <c r="F647" s="16"/>
      <c r="G647" s="16"/>
      <c r="H647" s="16"/>
      <c r="I647" s="15"/>
      <c r="J647" s="51"/>
      <c r="K647" s="2"/>
      <c r="L647" s="20"/>
      <c r="M647" s="14"/>
      <c r="N647" s="14"/>
      <c r="O647" s="20"/>
      <c r="P647" s="16"/>
      <c r="Q647" s="31"/>
      <c r="R647" s="16"/>
      <c r="S647" s="4"/>
      <c r="T647" s="51"/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2"/>
      <c r="AH647" s="2"/>
      <c r="AI647" s="2"/>
      <c r="AJ647" s="2"/>
      <c r="AK647" s="2"/>
      <c r="AL647" s="51"/>
      <c r="AM647" s="51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</row>
    <row r="648" spans="1:121" x14ac:dyDescent="0.15">
      <c r="A648" s="64"/>
      <c r="B648" s="18"/>
      <c r="C648" s="8"/>
      <c r="D648" s="15"/>
      <c r="E648" s="16"/>
      <c r="F648" s="16"/>
      <c r="G648" s="16"/>
      <c r="H648" s="16"/>
      <c r="I648" s="15"/>
      <c r="J648" s="51"/>
      <c r="K648" s="2"/>
      <c r="L648" s="20"/>
      <c r="M648" s="14"/>
      <c r="N648" s="14"/>
      <c r="O648" s="20"/>
      <c r="P648" s="16"/>
      <c r="Q648" s="31"/>
      <c r="R648" s="16"/>
      <c r="S648" s="4"/>
      <c r="T648" s="51"/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2"/>
      <c r="AH648" s="2"/>
      <c r="AI648" s="2"/>
      <c r="AJ648" s="2"/>
      <c r="AK648" s="2"/>
      <c r="AL648" s="51"/>
      <c r="AM648" s="51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</row>
    <row r="649" spans="1:121" x14ac:dyDescent="0.15">
      <c r="A649" s="64"/>
      <c r="B649" s="18"/>
      <c r="C649" s="8"/>
      <c r="D649" s="15"/>
      <c r="E649" s="16"/>
      <c r="F649" s="16"/>
      <c r="G649" s="16"/>
      <c r="H649" s="16"/>
      <c r="I649" s="15"/>
      <c r="J649" s="51"/>
      <c r="K649" s="2"/>
      <c r="L649" s="20"/>
      <c r="M649" s="14"/>
      <c r="N649" s="14"/>
      <c r="O649" s="20"/>
      <c r="P649" s="16"/>
      <c r="Q649" s="31"/>
      <c r="R649" s="16"/>
      <c r="S649" s="4"/>
      <c r="T649" s="51"/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2"/>
      <c r="AH649" s="2"/>
      <c r="AI649" s="2"/>
      <c r="AJ649" s="2"/>
      <c r="AK649" s="2"/>
      <c r="AL649" s="51"/>
      <c r="AM649" s="51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</row>
    <row r="650" spans="1:121" x14ac:dyDescent="0.15">
      <c r="A650" s="64"/>
      <c r="B650" s="18"/>
      <c r="C650" s="8"/>
      <c r="D650" s="15"/>
      <c r="E650" s="16"/>
      <c r="F650" s="16"/>
      <c r="G650" s="16"/>
      <c r="H650" s="16"/>
      <c r="I650" s="15"/>
      <c r="J650" s="51"/>
      <c r="K650" s="2"/>
      <c r="L650" s="20"/>
      <c r="M650" s="14"/>
      <c r="N650" s="14"/>
      <c r="O650" s="20"/>
      <c r="P650" s="16"/>
      <c r="Q650" s="31"/>
      <c r="R650" s="16"/>
      <c r="S650" s="4"/>
      <c r="T650" s="51"/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2"/>
      <c r="AH650" s="2"/>
      <c r="AI650" s="2"/>
      <c r="AJ650" s="2"/>
      <c r="AK650" s="2"/>
      <c r="AL650" s="51"/>
      <c r="AM650" s="51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</row>
    <row r="651" spans="1:121" x14ac:dyDescent="0.15">
      <c r="A651" s="64"/>
      <c r="B651" s="18"/>
      <c r="C651" s="8"/>
      <c r="D651" s="15"/>
      <c r="E651" s="16"/>
      <c r="F651" s="16"/>
      <c r="G651" s="16"/>
      <c r="H651" s="16"/>
      <c r="I651" s="15"/>
      <c r="J651" s="51"/>
      <c r="K651" s="2"/>
      <c r="L651" s="20"/>
      <c r="M651" s="14"/>
      <c r="N651" s="14"/>
      <c r="O651" s="20"/>
      <c r="P651" s="16"/>
      <c r="Q651" s="31"/>
      <c r="R651" s="16"/>
      <c r="S651" s="4"/>
      <c r="T651" s="51"/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2"/>
      <c r="AH651" s="2"/>
      <c r="AI651" s="2"/>
      <c r="AJ651" s="2"/>
      <c r="AK651" s="2"/>
      <c r="AL651" s="51"/>
      <c r="AM651" s="51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</row>
    <row r="652" spans="1:121" x14ac:dyDescent="0.15">
      <c r="A652" s="64"/>
      <c r="B652" s="18"/>
      <c r="C652" s="8"/>
      <c r="D652" s="15"/>
      <c r="E652" s="16"/>
      <c r="F652" s="16"/>
      <c r="G652" s="16"/>
      <c r="H652" s="16"/>
      <c r="I652" s="15"/>
      <c r="J652" s="51"/>
      <c r="K652" s="2"/>
      <c r="L652" s="20"/>
      <c r="M652" s="14"/>
      <c r="N652" s="14"/>
      <c r="O652" s="20"/>
      <c r="P652" s="16"/>
      <c r="Q652" s="31"/>
      <c r="R652" s="16"/>
      <c r="S652" s="4"/>
      <c r="T652" s="51"/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2"/>
      <c r="AH652" s="2"/>
      <c r="AI652" s="2"/>
      <c r="AJ652" s="2"/>
      <c r="AK652" s="2"/>
      <c r="AL652" s="51"/>
      <c r="AM652" s="51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</row>
    <row r="653" spans="1:121" x14ac:dyDescent="0.15">
      <c r="A653" s="64"/>
      <c r="B653" s="18"/>
      <c r="C653" s="8"/>
      <c r="D653" s="15"/>
      <c r="E653" s="16"/>
      <c r="F653" s="16"/>
      <c r="G653" s="16"/>
      <c r="H653" s="16"/>
      <c r="I653" s="15"/>
      <c r="J653" s="51"/>
      <c r="K653" s="2"/>
      <c r="L653" s="20"/>
      <c r="M653" s="14"/>
      <c r="N653" s="14"/>
      <c r="O653" s="20"/>
      <c r="P653" s="16"/>
      <c r="Q653" s="31"/>
      <c r="R653" s="16"/>
      <c r="S653" s="4"/>
      <c r="T653" s="51"/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2"/>
      <c r="AH653" s="2"/>
      <c r="AI653" s="2"/>
      <c r="AJ653" s="2"/>
      <c r="AK653" s="2"/>
      <c r="AL653" s="51"/>
      <c r="AM653" s="51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</row>
    <row r="654" spans="1:121" x14ac:dyDescent="0.15">
      <c r="A654" s="64"/>
      <c r="B654" s="18"/>
      <c r="C654" s="8"/>
      <c r="D654" s="15"/>
      <c r="E654" s="16"/>
      <c r="F654" s="16"/>
      <c r="G654" s="16"/>
      <c r="H654" s="16"/>
      <c r="I654" s="15"/>
      <c r="J654" s="51"/>
      <c r="K654" s="2"/>
      <c r="L654" s="20"/>
      <c r="M654" s="14"/>
      <c r="N654" s="14"/>
      <c r="O654" s="20"/>
      <c r="P654" s="16"/>
      <c r="Q654" s="31"/>
      <c r="R654" s="16"/>
      <c r="S654" s="4"/>
      <c r="T654" s="51"/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2"/>
      <c r="AH654" s="2"/>
      <c r="AI654" s="2"/>
      <c r="AJ654" s="2"/>
      <c r="AK654" s="2"/>
      <c r="AL654" s="51"/>
      <c r="AM654" s="51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</row>
    <row r="655" spans="1:121" x14ac:dyDescent="0.15">
      <c r="A655" s="64"/>
      <c r="B655" s="18"/>
      <c r="C655" s="8"/>
      <c r="D655" s="15"/>
      <c r="E655" s="16"/>
      <c r="F655" s="16"/>
      <c r="G655" s="16"/>
      <c r="H655" s="16"/>
      <c r="I655" s="15"/>
      <c r="J655" s="51"/>
      <c r="K655" s="2"/>
      <c r="L655" s="20"/>
      <c r="M655" s="14"/>
      <c r="N655" s="14"/>
      <c r="O655" s="20"/>
      <c r="P655" s="16"/>
      <c r="Q655" s="31"/>
      <c r="R655" s="16"/>
      <c r="S655" s="4"/>
      <c r="T655" s="51"/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2"/>
      <c r="AH655" s="2"/>
      <c r="AI655" s="2"/>
      <c r="AJ655" s="2"/>
      <c r="AK655" s="2"/>
      <c r="AL655" s="51"/>
      <c r="AM655" s="51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</row>
    <row r="656" spans="1:121" x14ac:dyDescent="0.15">
      <c r="A656" s="64"/>
      <c r="B656" s="18"/>
      <c r="C656" s="8"/>
      <c r="D656" s="15"/>
      <c r="E656" s="16"/>
      <c r="F656" s="16"/>
      <c r="G656" s="16"/>
      <c r="H656" s="16"/>
      <c r="I656" s="15"/>
      <c r="J656" s="51"/>
      <c r="K656" s="2"/>
      <c r="L656" s="20"/>
      <c r="M656" s="14"/>
      <c r="N656" s="14"/>
      <c r="O656" s="20"/>
      <c r="P656" s="16"/>
      <c r="Q656" s="31"/>
      <c r="R656" s="16"/>
      <c r="S656" s="4"/>
      <c r="T656" s="51"/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2"/>
      <c r="AH656" s="2"/>
      <c r="AI656" s="2"/>
      <c r="AJ656" s="2"/>
      <c r="AK656" s="2"/>
      <c r="AL656" s="51"/>
      <c r="AM656" s="51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</row>
    <row r="657" spans="1:121" x14ac:dyDescent="0.15">
      <c r="A657" s="64"/>
      <c r="B657" s="18"/>
      <c r="C657" s="8"/>
      <c r="D657" s="15"/>
      <c r="E657" s="16"/>
      <c r="F657" s="16"/>
      <c r="G657" s="16"/>
      <c r="H657" s="16"/>
      <c r="I657" s="15"/>
      <c r="J657" s="51"/>
      <c r="K657" s="2"/>
      <c r="L657" s="20"/>
      <c r="M657" s="14"/>
      <c r="N657" s="14"/>
      <c r="O657" s="20"/>
      <c r="P657" s="16"/>
      <c r="Q657" s="31"/>
      <c r="R657" s="16"/>
      <c r="S657" s="4"/>
      <c r="T657" s="51"/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2"/>
      <c r="AH657" s="2"/>
      <c r="AI657" s="2"/>
      <c r="AJ657" s="2"/>
      <c r="AK657" s="2"/>
      <c r="AL657" s="51"/>
      <c r="AM657" s="51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</row>
    <row r="658" spans="1:121" x14ac:dyDescent="0.15">
      <c r="A658" s="64"/>
      <c r="B658" s="18"/>
      <c r="C658" s="8"/>
      <c r="D658" s="15"/>
      <c r="E658" s="16"/>
      <c r="F658" s="16"/>
      <c r="G658" s="16"/>
      <c r="H658" s="16"/>
      <c r="I658" s="15"/>
      <c r="J658" s="51"/>
      <c r="K658" s="2"/>
      <c r="L658" s="20"/>
      <c r="M658" s="14"/>
      <c r="N658" s="14"/>
      <c r="O658" s="20"/>
      <c r="P658" s="16"/>
      <c r="Q658" s="31"/>
      <c r="R658" s="16"/>
      <c r="S658" s="4"/>
      <c r="T658" s="51"/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2"/>
      <c r="AH658" s="2"/>
      <c r="AI658" s="2"/>
      <c r="AJ658" s="2"/>
      <c r="AK658" s="2"/>
      <c r="AL658" s="51"/>
      <c r="AM658" s="51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</row>
    <row r="659" spans="1:121" x14ac:dyDescent="0.15">
      <c r="A659" s="64"/>
      <c r="B659" s="18"/>
      <c r="C659" s="8"/>
      <c r="D659" s="15"/>
      <c r="E659" s="16"/>
      <c r="F659" s="16"/>
      <c r="G659" s="16"/>
      <c r="H659" s="16"/>
      <c r="I659" s="15"/>
      <c r="J659" s="51"/>
      <c r="K659" s="2"/>
      <c r="L659" s="20"/>
      <c r="M659" s="14"/>
      <c r="N659" s="14"/>
      <c r="O659" s="20"/>
      <c r="P659" s="16"/>
      <c r="Q659" s="31"/>
      <c r="R659" s="16"/>
      <c r="S659" s="4"/>
      <c r="T659" s="51"/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2"/>
      <c r="AH659" s="2"/>
      <c r="AI659" s="2"/>
      <c r="AJ659" s="2"/>
      <c r="AK659" s="2"/>
      <c r="AL659" s="51"/>
      <c r="AM659" s="51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</row>
    <row r="660" spans="1:121" x14ac:dyDescent="0.15">
      <c r="A660" s="64"/>
      <c r="B660" s="18"/>
      <c r="C660" s="8"/>
      <c r="D660" s="15"/>
      <c r="E660" s="16"/>
      <c r="F660" s="16"/>
      <c r="G660" s="16"/>
      <c r="H660" s="16"/>
      <c r="I660" s="15"/>
      <c r="J660" s="51"/>
      <c r="K660" s="2"/>
      <c r="L660" s="20"/>
      <c r="M660" s="14"/>
      <c r="N660" s="14"/>
      <c r="O660" s="20"/>
      <c r="P660" s="16"/>
      <c r="Q660" s="31"/>
      <c r="R660" s="16"/>
      <c r="S660" s="4"/>
      <c r="T660" s="51"/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2"/>
      <c r="AH660" s="2"/>
      <c r="AI660" s="2"/>
      <c r="AJ660" s="2"/>
      <c r="AK660" s="2"/>
      <c r="AL660" s="51"/>
      <c r="AM660" s="51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</row>
    <row r="661" spans="1:121" x14ac:dyDescent="0.15">
      <c r="A661" s="64"/>
      <c r="B661" s="18"/>
      <c r="C661" s="8"/>
      <c r="D661" s="15"/>
      <c r="E661" s="16"/>
      <c r="F661" s="16"/>
      <c r="G661" s="16"/>
      <c r="H661" s="16"/>
      <c r="I661" s="15"/>
      <c r="J661" s="51"/>
      <c r="K661" s="2"/>
      <c r="L661" s="20"/>
      <c r="M661" s="14"/>
      <c r="N661" s="14"/>
      <c r="O661" s="20"/>
      <c r="P661" s="16"/>
      <c r="Q661" s="31"/>
      <c r="R661" s="16"/>
      <c r="S661" s="4"/>
      <c r="T661" s="51"/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2"/>
      <c r="AH661" s="2"/>
      <c r="AI661" s="2"/>
      <c r="AJ661" s="2"/>
      <c r="AK661" s="2"/>
      <c r="AL661" s="51"/>
      <c r="AM661" s="51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</row>
    <row r="662" spans="1:121" x14ac:dyDescent="0.15">
      <c r="A662" s="64"/>
      <c r="B662" s="18"/>
      <c r="C662" s="8"/>
      <c r="D662" s="15"/>
      <c r="E662" s="16"/>
      <c r="F662" s="16"/>
      <c r="G662" s="16"/>
      <c r="H662" s="16"/>
      <c r="I662" s="15"/>
      <c r="J662" s="51"/>
      <c r="K662" s="2"/>
      <c r="L662" s="20"/>
      <c r="M662" s="14"/>
      <c r="N662" s="14"/>
      <c r="O662" s="20"/>
      <c r="P662" s="16"/>
      <c r="Q662" s="31"/>
      <c r="R662" s="16"/>
      <c r="S662" s="4"/>
      <c r="T662" s="51"/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2"/>
      <c r="AH662" s="2"/>
      <c r="AI662" s="2"/>
      <c r="AJ662" s="2"/>
      <c r="AK662" s="2"/>
      <c r="AL662" s="51"/>
      <c r="AM662" s="51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</row>
    <row r="663" spans="1:121" x14ac:dyDescent="0.15">
      <c r="A663" s="64"/>
      <c r="B663" s="18"/>
      <c r="C663" s="8"/>
      <c r="D663" s="15"/>
      <c r="E663" s="16"/>
      <c r="F663" s="16"/>
      <c r="G663" s="16"/>
      <c r="H663" s="16"/>
      <c r="I663" s="15"/>
      <c r="J663" s="51"/>
      <c r="K663" s="2"/>
      <c r="L663" s="20"/>
      <c r="M663" s="14"/>
      <c r="N663" s="14"/>
      <c r="O663" s="20"/>
      <c r="P663" s="16"/>
      <c r="Q663" s="31"/>
      <c r="R663" s="16"/>
      <c r="S663" s="4"/>
      <c r="T663" s="51"/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2"/>
      <c r="AH663" s="2"/>
      <c r="AI663" s="2"/>
      <c r="AJ663" s="2"/>
      <c r="AK663" s="2"/>
      <c r="AL663" s="51"/>
      <c r="AM663" s="51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</row>
    <row r="664" spans="1:121" x14ac:dyDescent="0.15">
      <c r="A664" s="64"/>
      <c r="B664" s="18"/>
      <c r="C664" s="8"/>
      <c r="D664" s="15"/>
      <c r="E664" s="16"/>
      <c r="F664" s="16"/>
      <c r="G664" s="16"/>
      <c r="H664" s="16"/>
      <c r="I664" s="15"/>
      <c r="J664" s="51"/>
      <c r="K664" s="2"/>
      <c r="L664" s="20"/>
      <c r="M664" s="14"/>
      <c r="N664" s="14"/>
      <c r="O664" s="20"/>
      <c r="P664" s="16"/>
      <c r="Q664" s="31"/>
      <c r="R664" s="16"/>
      <c r="S664" s="4"/>
      <c r="T664" s="51"/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2"/>
      <c r="AH664" s="2"/>
      <c r="AI664" s="2"/>
      <c r="AJ664" s="2"/>
      <c r="AK664" s="2"/>
      <c r="AL664" s="51"/>
      <c r="AM664" s="51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</row>
    <row r="665" spans="1:121" x14ac:dyDescent="0.15">
      <c r="A665" s="64"/>
      <c r="B665" s="18"/>
      <c r="C665" s="8"/>
      <c r="D665" s="15"/>
      <c r="E665" s="16"/>
      <c r="F665" s="16"/>
      <c r="G665" s="16"/>
      <c r="H665" s="16"/>
      <c r="I665" s="15"/>
      <c r="J665" s="51"/>
      <c r="K665" s="2"/>
      <c r="L665" s="20"/>
      <c r="M665" s="14"/>
      <c r="N665" s="14"/>
      <c r="O665" s="20"/>
      <c r="P665" s="16"/>
      <c r="Q665" s="31"/>
      <c r="R665" s="16"/>
      <c r="S665" s="4"/>
      <c r="T665" s="51"/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2"/>
      <c r="AH665" s="2"/>
      <c r="AI665" s="2"/>
      <c r="AJ665" s="2"/>
      <c r="AK665" s="2"/>
      <c r="AL665" s="51"/>
      <c r="AM665" s="51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</row>
    <row r="666" spans="1:121" x14ac:dyDescent="0.15">
      <c r="A666" s="64"/>
      <c r="B666" s="18"/>
      <c r="C666" s="8"/>
      <c r="D666" s="15"/>
      <c r="E666" s="16"/>
      <c r="F666" s="16"/>
      <c r="G666" s="16"/>
      <c r="H666" s="16"/>
      <c r="I666" s="15"/>
      <c r="J666" s="51"/>
      <c r="K666" s="2"/>
      <c r="L666" s="20"/>
      <c r="M666" s="14"/>
      <c r="N666" s="14"/>
      <c r="O666" s="20"/>
      <c r="P666" s="16"/>
      <c r="Q666" s="31"/>
      <c r="R666" s="16"/>
      <c r="S666" s="4"/>
      <c r="T666" s="51"/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2"/>
      <c r="AH666" s="2"/>
      <c r="AI666" s="2"/>
      <c r="AJ666" s="2"/>
      <c r="AK666" s="2"/>
      <c r="AL666" s="51"/>
      <c r="AM666" s="51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</row>
    <row r="667" spans="1:121" x14ac:dyDescent="0.15">
      <c r="A667" s="64"/>
      <c r="B667" s="18"/>
      <c r="C667" s="8"/>
      <c r="D667" s="15"/>
      <c r="E667" s="16"/>
      <c r="F667" s="16"/>
      <c r="G667" s="16"/>
      <c r="H667" s="16"/>
      <c r="I667" s="15"/>
      <c r="J667" s="51"/>
      <c r="K667" s="2"/>
      <c r="L667" s="20"/>
      <c r="M667" s="14"/>
      <c r="N667" s="14"/>
      <c r="O667" s="20"/>
      <c r="P667" s="16"/>
      <c r="Q667" s="31"/>
      <c r="R667" s="16"/>
      <c r="S667" s="4"/>
      <c r="T667" s="51"/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2"/>
      <c r="AH667" s="2"/>
      <c r="AI667" s="2"/>
      <c r="AJ667" s="2"/>
      <c r="AK667" s="2"/>
      <c r="AL667" s="51"/>
      <c r="AM667" s="51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</row>
    <row r="668" spans="1:121" x14ac:dyDescent="0.15">
      <c r="A668" s="64"/>
      <c r="B668" s="18"/>
      <c r="C668" s="8"/>
      <c r="D668" s="15"/>
      <c r="E668" s="16"/>
      <c r="F668" s="16"/>
      <c r="G668" s="16"/>
      <c r="H668" s="16"/>
      <c r="I668" s="15"/>
      <c r="J668" s="51"/>
      <c r="K668" s="2"/>
      <c r="L668" s="20"/>
      <c r="M668" s="14"/>
      <c r="N668" s="14"/>
      <c r="O668" s="20"/>
      <c r="P668" s="16"/>
      <c r="Q668" s="31"/>
      <c r="R668" s="16"/>
      <c r="S668" s="4"/>
      <c r="T668" s="51"/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2"/>
      <c r="AH668" s="2"/>
      <c r="AI668" s="2"/>
      <c r="AJ668" s="2"/>
      <c r="AK668" s="2"/>
      <c r="AL668" s="51"/>
      <c r="AM668" s="51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</row>
    <row r="669" spans="1:121" x14ac:dyDescent="0.15">
      <c r="A669" s="64"/>
      <c r="B669" s="18"/>
      <c r="C669" s="8"/>
      <c r="D669" s="15"/>
      <c r="E669" s="16"/>
      <c r="F669" s="16"/>
      <c r="G669" s="16"/>
      <c r="H669" s="16"/>
      <c r="I669" s="15"/>
      <c r="J669" s="51"/>
      <c r="K669" s="2"/>
      <c r="L669" s="20"/>
      <c r="M669" s="14"/>
      <c r="N669" s="14"/>
      <c r="O669" s="20"/>
      <c r="P669" s="16"/>
      <c r="Q669" s="31"/>
      <c r="R669" s="16"/>
      <c r="S669" s="4"/>
      <c r="T669" s="51"/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2"/>
      <c r="AH669" s="2"/>
      <c r="AI669" s="2"/>
      <c r="AJ669" s="2"/>
      <c r="AK669" s="2"/>
      <c r="AL669" s="51"/>
      <c r="AM669" s="51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</row>
    <row r="670" spans="1:121" x14ac:dyDescent="0.15">
      <c r="A670" s="64"/>
      <c r="B670" s="18"/>
      <c r="C670" s="8"/>
      <c r="D670" s="15"/>
      <c r="E670" s="16"/>
      <c r="F670" s="16"/>
      <c r="G670" s="16"/>
      <c r="H670" s="16"/>
      <c r="I670" s="15"/>
      <c r="J670" s="51"/>
      <c r="K670" s="2"/>
      <c r="L670" s="20"/>
      <c r="M670" s="14"/>
      <c r="N670" s="14"/>
      <c r="O670" s="20"/>
      <c r="P670" s="16"/>
      <c r="Q670" s="31"/>
      <c r="R670" s="16"/>
      <c r="S670" s="4"/>
      <c r="T670" s="51"/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2"/>
      <c r="AH670" s="2"/>
      <c r="AI670" s="2"/>
      <c r="AJ670" s="2"/>
      <c r="AK670" s="2"/>
      <c r="AL670" s="51"/>
      <c r="AM670" s="51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</row>
    <row r="671" spans="1:121" x14ac:dyDescent="0.15">
      <c r="A671" s="64"/>
      <c r="B671" s="18"/>
      <c r="C671" s="8"/>
      <c r="D671" s="15"/>
      <c r="E671" s="16"/>
      <c r="F671" s="16"/>
      <c r="G671" s="16"/>
      <c r="H671" s="16"/>
      <c r="I671" s="15"/>
      <c r="J671" s="51"/>
      <c r="K671" s="2"/>
      <c r="L671" s="20"/>
      <c r="M671" s="14"/>
      <c r="N671" s="14"/>
      <c r="O671" s="20"/>
      <c r="P671" s="16"/>
      <c r="Q671" s="31"/>
      <c r="R671" s="16"/>
      <c r="S671" s="4"/>
      <c r="T671" s="51"/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2"/>
      <c r="AH671" s="2"/>
      <c r="AI671" s="2"/>
      <c r="AJ671" s="2"/>
      <c r="AK671" s="2"/>
      <c r="AL671" s="51"/>
      <c r="AM671" s="51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</row>
    <row r="672" spans="1:121" x14ac:dyDescent="0.15">
      <c r="A672" s="64"/>
      <c r="B672" s="18"/>
      <c r="C672" s="8"/>
      <c r="D672" s="15"/>
      <c r="E672" s="16"/>
      <c r="F672" s="16"/>
      <c r="G672" s="16"/>
      <c r="H672" s="16"/>
      <c r="I672" s="15"/>
      <c r="J672" s="51"/>
      <c r="K672" s="2"/>
      <c r="L672" s="20"/>
      <c r="M672" s="14"/>
      <c r="N672" s="14"/>
      <c r="O672" s="20"/>
      <c r="P672" s="16"/>
      <c r="Q672" s="31"/>
      <c r="R672" s="16"/>
      <c r="S672" s="4"/>
      <c r="T672" s="51"/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2"/>
      <c r="AH672" s="2"/>
      <c r="AI672" s="2"/>
      <c r="AJ672" s="2"/>
      <c r="AK672" s="2"/>
      <c r="AL672" s="51"/>
      <c r="AM672" s="51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</row>
    <row r="673" spans="1:121" x14ac:dyDescent="0.15">
      <c r="A673" s="64"/>
      <c r="B673" s="18"/>
      <c r="C673" s="8"/>
      <c r="D673" s="15"/>
      <c r="E673" s="16"/>
      <c r="F673" s="16"/>
      <c r="G673" s="16"/>
      <c r="H673" s="16"/>
      <c r="I673" s="15"/>
      <c r="J673" s="51"/>
      <c r="K673" s="2"/>
      <c r="L673" s="20"/>
      <c r="M673" s="14"/>
      <c r="N673" s="14"/>
      <c r="O673" s="20"/>
      <c r="P673" s="16"/>
      <c r="Q673" s="31"/>
      <c r="R673" s="16"/>
      <c r="S673" s="4"/>
      <c r="T673" s="51"/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2"/>
      <c r="AH673" s="2"/>
      <c r="AI673" s="2"/>
      <c r="AJ673" s="2"/>
      <c r="AK673" s="2"/>
      <c r="AL673" s="51"/>
      <c r="AM673" s="51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</row>
    <row r="674" spans="1:121" x14ac:dyDescent="0.15">
      <c r="A674" s="64"/>
      <c r="B674" s="18"/>
      <c r="C674" s="8"/>
      <c r="D674" s="15"/>
      <c r="E674" s="16"/>
      <c r="F674" s="16"/>
      <c r="G674" s="16"/>
      <c r="H674" s="16"/>
      <c r="I674" s="15"/>
      <c r="J674" s="51"/>
      <c r="K674" s="2"/>
      <c r="L674" s="20"/>
      <c r="M674" s="14"/>
      <c r="N674" s="14"/>
      <c r="O674" s="20"/>
      <c r="P674" s="16"/>
      <c r="Q674" s="31"/>
      <c r="R674" s="16"/>
      <c r="S674" s="4"/>
      <c r="T674" s="51"/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2"/>
      <c r="AH674" s="2"/>
      <c r="AI674" s="2"/>
      <c r="AJ674" s="2"/>
      <c r="AK674" s="2"/>
      <c r="AL674" s="51"/>
      <c r="AM674" s="51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</row>
    <row r="675" spans="1:121" x14ac:dyDescent="0.15">
      <c r="A675" s="64"/>
      <c r="B675" s="18"/>
      <c r="C675" s="8"/>
      <c r="D675" s="15"/>
      <c r="E675" s="16"/>
      <c r="F675" s="16"/>
      <c r="G675" s="16"/>
      <c r="H675" s="16"/>
      <c r="I675" s="15"/>
      <c r="J675" s="51"/>
      <c r="K675" s="2"/>
      <c r="L675" s="20"/>
      <c r="M675" s="14"/>
      <c r="N675" s="14"/>
      <c r="O675" s="20"/>
      <c r="P675" s="16"/>
      <c r="Q675" s="31"/>
      <c r="R675" s="16"/>
      <c r="S675" s="4"/>
      <c r="T675" s="51"/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2"/>
      <c r="AH675" s="2"/>
      <c r="AI675" s="2"/>
      <c r="AJ675" s="2"/>
      <c r="AK675" s="2"/>
      <c r="AL675" s="51"/>
      <c r="AM675" s="51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</row>
    <row r="676" spans="1:121" x14ac:dyDescent="0.15">
      <c r="A676" s="64"/>
      <c r="B676" s="18"/>
      <c r="C676" s="8"/>
      <c r="D676" s="15"/>
      <c r="E676" s="16"/>
      <c r="F676" s="16"/>
      <c r="G676" s="16"/>
      <c r="H676" s="16"/>
      <c r="I676" s="15"/>
      <c r="J676" s="51"/>
      <c r="K676" s="2"/>
      <c r="L676" s="20"/>
      <c r="M676" s="14"/>
      <c r="N676" s="14"/>
      <c r="O676" s="20"/>
      <c r="P676" s="16"/>
      <c r="Q676" s="31"/>
      <c r="R676" s="16"/>
      <c r="S676" s="4"/>
      <c r="T676" s="51"/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2"/>
      <c r="AH676" s="2"/>
      <c r="AI676" s="2"/>
      <c r="AJ676" s="2"/>
      <c r="AK676" s="2"/>
      <c r="AL676" s="51"/>
      <c r="AM676" s="51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</row>
    <row r="677" spans="1:121" x14ac:dyDescent="0.15">
      <c r="A677" s="64"/>
      <c r="B677" s="18"/>
      <c r="C677" s="8"/>
      <c r="D677" s="15"/>
      <c r="E677" s="16"/>
      <c r="F677" s="16"/>
      <c r="G677" s="16"/>
      <c r="H677" s="16"/>
      <c r="I677" s="15"/>
      <c r="J677" s="51"/>
      <c r="K677" s="2"/>
      <c r="L677" s="20"/>
      <c r="M677" s="14"/>
      <c r="N677" s="14"/>
      <c r="O677" s="20"/>
      <c r="P677" s="16"/>
      <c r="Q677" s="31"/>
      <c r="R677" s="16"/>
      <c r="S677" s="4"/>
      <c r="T677" s="51"/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2"/>
      <c r="AH677" s="2"/>
      <c r="AI677" s="2"/>
      <c r="AJ677" s="2"/>
      <c r="AK677" s="2"/>
      <c r="AL677" s="51"/>
      <c r="AM677" s="51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</row>
    <row r="678" spans="1:121" x14ac:dyDescent="0.15">
      <c r="A678" s="64"/>
      <c r="B678" s="18"/>
      <c r="C678" s="8"/>
      <c r="D678" s="15"/>
      <c r="E678" s="16"/>
      <c r="F678" s="16"/>
      <c r="G678" s="16"/>
      <c r="H678" s="16"/>
      <c r="I678" s="15"/>
      <c r="J678" s="51"/>
      <c r="K678" s="2"/>
      <c r="L678" s="20"/>
      <c r="M678" s="14"/>
      <c r="N678" s="14"/>
      <c r="O678" s="20"/>
      <c r="P678" s="16"/>
      <c r="Q678" s="31"/>
      <c r="R678" s="16"/>
      <c r="S678" s="4"/>
      <c r="T678" s="51"/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2"/>
      <c r="AH678" s="2"/>
      <c r="AI678" s="2"/>
      <c r="AJ678" s="2"/>
      <c r="AK678" s="2"/>
      <c r="AL678" s="51"/>
      <c r="AM678" s="51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</row>
    <row r="679" spans="1:121" x14ac:dyDescent="0.15">
      <c r="A679" s="64"/>
      <c r="B679" s="18"/>
      <c r="C679" s="8"/>
      <c r="D679" s="15"/>
      <c r="E679" s="16"/>
      <c r="F679" s="16"/>
      <c r="G679" s="16"/>
      <c r="H679" s="16"/>
      <c r="I679" s="15"/>
      <c r="J679" s="51"/>
      <c r="K679" s="2"/>
      <c r="L679" s="20"/>
      <c r="M679" s="14"/>
      <c r="N679" s="14"/>
      <c r="O679" s="20"/>
      <c r="P679" s="16"/>
      <c r="Q679" s="31"/>
      <c r="R679" s="16"/>
      <c r="S679" s="4"/>
      <c r="T679" s="51"/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2"/>
      <c r="AH679" s="2"/>
      <c r="AI679" s="2"/>
      <c r="AJ679" s="2"/>
      <c r="AK679" s="2"/>
      <c r="AL679" s="51"/>
      <c r="AM679" s="51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</row>
    <row r="680" spans="1:121" x14ac:dyDescent="0.15">
      <c r="A680" s="64"/>
      <c r="B680" s="18"/>
      <c r="C680" s="8"/>
      <c r="D680" s="15"/>
      <c r="E680" s="16"/>
      <c r="F680" s="16"/>
      <c r="G680" s="16"/>
      <c r="H680" s="16"/>
      <c r="I680" s="15"/>
      <c r="J680" s="51"/>
      <c r="K680" s="2"/>
      <c r="L680" s="20"/>
      <c r="M680" s="14"/>
      <c r="N680" s="14"/>
      <c r="O680" s="20"/>
      <c r="P680" s="16"/>
      <c r="Q680" s="31"/>
      <c r="R680" s="16"/>
      <c r="S680" s="4"/>
      <c r="T680" s="51"/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2"/>
      <c r="AH680" s="2"/>
      <c r="AI680" s="2"/>
      <c r="AJ680" s="2"/>
      <c r="AK680" s="2"/>
      <c r="AL680" s="51"/>
      <c r="AM680" s="51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</row>
    <row r="681" spans="1:121" x14ac:dyDescent="0.15">
      <c r="A681" s="64"/>
      <c r="B681" s="18"/>
      <c r="C681" s="8"/>
      <c r="D681" s="15"/>
      <c r="E681" s="16"/>
      <c r="F681" s="16"/>
      <c r="G681" s="16"/>
      <c r="H681" s="16"/>
      <c r="I681" s="15"/>
      <c r="J681" s="51"/>
      <c r="K681" s="2"/>
      <c r="L681" s="20"/>
      <c r="M681" s="14"/>
      <c r="N681" s="14"/>
      <c r="O681" s="20"/>
      <c r="P681" s="16"/>
      <c r="Q681" s="31"/>
      <c r="R681" s="16"/>
      <c r="S681" s="4"/>
      <c r="T681" s="51"/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2"/>
      <c r="AH681" s="2"/>
      <c r="AI681" s="2"/>
      <c r="AJ681" s="2"/>
      <c r="AK681" s="2"/>
      <c r="AL681" s="51"/>
      <c r="AM681" s="51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</row>
    <row r="682" spans="1:121" x14ac:dyDescent="0.15">
      <c r="A682" s="64"/>
      <c r="B682" s="18"/>
      <c r="C682" s="8"/>
      <c r="D682" s="15"/>
      <c r="E682" s="16"/>
      <c r="F682" s="16"/>
      <c r="G682" s="16"/>
      <c r="H682" s="16"/>
      <c r="I682" s="15"/>
      <c r="J682" s="51"/>
      <c r="K682" s="2"/>
      <c r="L682" s="20"/>
      <c r="M682" s="14"/>
      <c r="N682" s="14"/>
      <c r="O682" s="20"/>
      <c r="P682" s="16"/>
      <c r="Q682" s="31"/>
      <c r="R682" s="16"/>
      <c r="S682" s="4"/>
      <c r="T682" s="51"/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2"/>
      <c r="AH682" s="2"/>
      <c r="AI682" s="2"/>
      <c r="AJ682" s="2"/>
      <c r="AK682" s="2"/>
      <c r="AL682" s="51"/>
      <c r="AM682" s="51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</row>
    <row r="683" spans="1:121" x14ac:dyDescent="0.15">
      <c r="A683" s="64"/>
      <c r="B683" s="18"/>
      <c r="C683" s="8"/>
      <c r="D683" s="15"/>
      <c r="E683" s="16"/>
      <c r="F683" s="16"/>
      <c r="G683" s="16"/>
      <c r="H683" s="16"/>
      <c r="I683" s="15"/>
      <c r="J683" s="51"/>
      <c r="K683" s="2"/>
      <c r="L683" s="20"/>
      <c r="M683" s="14"/>
      <c r="N683" s="14"/>
      <c r="O683" s="20"/>
      <c r="P683" s="16"/>
      <c r="Q683" s="31"/>
      <c r="R683" s="16"/>
      <c r="S683" s="4"/>
      <c r="T683" s="51"/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2"/>
      <c r="AH683" s="2"/>
      <c r="AI683" s="2"/>
      <c r="AJ683" s="2"/>
      <c r="AK683" s="2"/>
      <c r="AL683" s="51"/>
      <c r="AM683" s="51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</row>
    <row r="684" spans="1:121" x14ac:dyDescent="0.15">
      <c r="A684" s="64"/>
      <c r="B684" s="18"/>
      <c r="C684" s="8"/>
      <c r="D684" s="15"/>
      <c r="E684" s="16"/>
      <c r="F684" s="16"/>
      <c r="G684" s="16"/>
      <c r="H684" s="16"/>
      <c r="I684" s="15"/>
      <c r="J684" s="51"/>
      <c r="K684" s="2"/>
      <c r="L684" s="20"/>
      <c r="M684" s="14"/>
      <c r="N684" s="14"/>
      <c r="O684" s="20"/>
      <c r="P684" s="16"/>
      <c r="Q684" s="31"/>
      <c r="R684" s="16"/>
      <c r="S684" s="4"/>
      <c r="T684" s="51"/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2"/>
      <c r="AH684" s="2"/>
      <c r="AI684" s="2"/>
      <c r="AJ684" s="2"/>
      <c r="AK684" s="2"/>
      <c r="AL684" s="51"/>
      <c r="AM684" s="51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</row>
    <row r="685" spans="1:121" x14ac:dyDescent="0.15">
      <c r="A685" s="64"/>
      <c r="B685" s="18"/>
      <c r="C685" s="8"/>
      <c r="D685" s="15"/>
      <c r="E685" s="16"/>
      <c r="F685" s="16"/>
      <c r="G685" s="16"/>
      <c r="H685" s="16"/>
      <c r="I685" s="15"/>
      <c r="J685" s="51"/>
      <c r="K685" s="2"/>
      <c r="L685" s="20"/>
      <c r="M685" s="14"/>
      <c r="N685" s="14"/>
      <c r="O685" s="20"/>
      <c r="P685" s="16"/>
      <c r="Q685" s="31"/>
      <c r="R685" s="16"/>
      <c r="S685" s="4"/>
      <c r="T685" s="51"/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2"/>
      <c r="AH685" s="2"/>
      <c r="AI685" s="2"/>
      <c r="AJ685" s="2"/>
      <c r="AK685" s="2"/>
      <c r="AL685" s="51"/>
      <c r="AM685" s="51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</row>
    <row r="686" spans="1:121" x14ac:dyDescent="0.15">
      <c r="A686" s="64"/>
      <c r="B686" s="18"/>
      <c r="C686" s="8"/>
      <c r="D686" s="15"/>
      <c r="E686" s="16"/>
      <c r="F686" s="16"/>
      <c r="G686" s="16"/>
      <c r="H686" s="16"/>
      <c r="I686" s="15"/>
      <c r="J686" s="51"/>
      <c r="K686" s="2"/>
      <c r="L686" s="20"/>
      <c r="M686" s="14"/>
      <c r="N686" s="14"/>
      <c r="O686" s="20"/>
      <c r="P686" s="16"/>
      <c r="Q686" s="31"/>
      <c r="R686" s="16"/>
      <c r="S686" s="4"/>
      <c r="T686" s="51"/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2"/>
      <c r="AH686" s="2"/>
      <c r="AI686" s="2"/>
      <c r="AJ686" s="2"/>
      <c r="AK686" s="2"/>
      <c r="AL686" s="51"/>
      <c r="AM686" s="51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</row>
    <row r="687" spans="1:121" x14ac:dyDescent="0.15">
      <c r="A687" s="64"/>
      <c r="B687" s="18"/>
      <c r="C687" s="8"/>
      <c r="D687" s="15"/>
      <c r="E687" s="16"/>
      <c r="F687" s="16"/>
      <c r="G687" s="16"/>
      <c r="H687" s="16"/>
      <c r="I687" s="15"/>
      <c r="J687" s="51"/>
      <c r="K687" s="2"/>
      <c r="L687" s="20"/>
      <c r="M687" s="14"/>
      <c r="N687" s="14"/>
      <c r="O687" s="20"/>
      <c r="P687" s="16"/>
      <c r="Q687" s="31"/>
      <c r="R687" s="16"/>
      <c r="S687" s="4"/>
      <c r="T687" s="51"/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2"/>
      <c r="AH687" s="2"/>
      <c r="AI687" s="2"/>
      <c r="AJ687" s="2"/>
      <c r="AK687" s="2"/>
      <c r="AL687" s="51"/>
      <c r="AM687" s="51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</row>
    <row r="688" spans="1:121" x14ac:dyDescent="0.15">
      <c r="A688" s="64"/>
      <c r="B688" s="18"/>
      <c r="C688" s="8"/>
      <c r="D688" s="15"/>
      <c r="E688" s="16"/>
      <c r="F688" s="16"/>
      <c r="G688" s="16"/>
      <c r="H688" s="16"/>
      <c r="I688" s="15"/>
      <c r="J688" s="51"/>
      <c r="K688" s="2"/>
      <c r="L688" s="20"/>
      <c r="M688" s="14"/>
      <c r="N688" s="14"/>
      <c r="O688" s="20"/>
      <c r="P688" s="16"/>
      <c r="Q688" s="31"/>
      <c r="R688" s="16"/>
      <c r="S688" s="4"/>
      <c r="T688" s="51"/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2"/>
      <c r="AH688" s="2"/>
      <c r="AI688" s="2"/>
      <c r="AJ688" s="2"/>
      <c r="AK688" s="2"/>
      <c r="AL688" s="51"/>
      <c r="AM688" s="51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</row>
    <row r="689" spans="1:121" x14ac:dyDescent="0.15">
      <c r="A689" s="64"/>
      <c r="B689" s="18"/>
      <c r="C689" s="8"/>
      <c r="D689" s="15"/>
      <c r="E689" s="16"/>
      <c r="F689" s="16"/>
      <c r="G689" s="16"/>
      <c r="H689" s="16"/>
      <c r="I689" s="15"/>
      <c r="J689" s="51"/>
      <c r="K689" s="2"/>
      <c r="L689" s="20"/>
      <c r="M689" s="14"/>
      <c r="N689" s="14"/>
      <c r="O689" s="20"/>
      <c r="P689" s="16"/>
      <c r="Q689" s="31"/>
      <c r="R689" s="16"/>
      <c r="S689" s="4"/>
      <c r="T689" s="51"/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2"/>
      <c r="AH689" s="2"/>
      <c r="AI689" s="2"/>
      <c r="AJ689" s="2"/>
      <c r="AK689" s="2"/>
      <c r="AL689" s="51"/>
      <c r="AM689" s="51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</row>
    <row r="690" spans="1:121" x14ac:dyDescent="0.15">
      <c r="A690" s="64"/>
      <c r="B690" s="18"/>
      <c r="C690" s="8"/>
      <c r="D690" s="15"/>
      <c r="E690" s="16"/>
      <c r="F690" s="16"/>
      <c r="G690" s="16"/>
      <c r="H690" s="16"/>
      <c r="I690" s="15"/>
      <c r="J690" s="51"/>
      <c r="K690" s="2"/>
      <c r="L690" s="20"/>
      <c r="M690" s="14"/>
      <c r="N690" s="14"/>
      <c r="O690" s="20"/>
      <c r="P690" s="16"/>
      <c r="Q690" s="31"/>
      <c r="R690" s="16"/>
      <c r="S690" s="4"/>
      <c r="T690" s="51"/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2"/>
      <c r="AH690" s="2"/>
      <c r="AI690" s="2"/>
      <c r="AJ690" s="2"/>
      <c r="AK690" s="2"/>
      <c r="AL690" s="51"/>
      <c r="AM690" s="51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</row>
    <row r="691" spans="1:121" x14ac:dyDescent="0.15">
      <c r="A691" s="64"/>
      <c r="B691" s="18"/>
      <c r="C691" s="8"/>
      <c r="D691" s="15"/>
      <c r="E691" s="16"/>
      <c r="F691" s="16"/>
      <c r="G691" s="16"/>
      <c r="H691" s="16"/>
      <c r="I691" s="15"/>
      <c r="J691" s="51"/>
      <c r="K691" s="2"/>
      <c r="L691" s="20"/>
      <c r="M691" s="14"/>
      <c r="N691" s="14"/>
      <c r="O691" s="20"/>
      <c r="P691" s="16"/>
      <c r="Q691" s="31"/>
      <c r="R691" s="16"/>
      <c r="S691" s="4"/>
      <c r="T691" s="51"/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2"/>
      <c r="AH691" s="2"/>
      <c r="AI691" s="2"/>
      <c r="AJ691" s="2"/>
      <c r="AK691" s="2"/>
      <c r="AL691" s="51"/>
      <c r="AM691" s="51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</row>
    <row r="692" spans="1:121" x14ac:dyDescent="0.15">
      <c r="A692" s="64"/>
      <c r="B692" s="18"/>
      <c r="C692" s="8"/>
      <c r="D692" s="15"/>
      <c r="E692" s="16"/>
      <c r="F692" s="16"/>
      <c r="G692" s="16"/>
      <c r="H692" s="16"/>
      <c r="I692" s="15"/>
      <c r="J692" s="51"/>
      <c r="K692" s="2"/>
      <c r="L692" s="20"/>
      <c r="M692" s="14"/>
      <c r="N692" s="14"/>
      <c r="O692" s="20"/>
      <c r="P692" s="16"/>
      <c r="Q692" s="31"/>
      <c r="R692" s="16"/>
      <c r="S692" s="4"/>
      <c r="T692" s="51"/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2"/>
      <c r="AH692" s="2"/>
      <c r="AI692" s="2"/>
      <c r="AJ692" s="2"/>
      <c r="AK692" s="2"/>
      <c r="AL692" s="51"/>
      <c r="AM692" s="51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</row>
    <row r="693" spans="1:121" x14ac:dyDescent="0.15">
      <c r="A693" s="64"/>
      <c r="B693" s="18"/>
      <c r="C693" s="8"/>
      <c r="D693" s="15"/>
      <c r="E693" s="16"/>
      <c r="F693" s="16"/>
      <c r="G693" s="16"/>
      <c r="H693" s="16"/>
      <c r="I693" s="15"/>
      <c r="J693" s="51"/>
      <c r="K693" s="2"/>
      <c r="L693" s="20"/>
      <c r="M693" s="14"/>
      <c r="N693" s="14"/>
      <c r="O693" s="20"/>
      <c r="P693" s="16"/>
      <c r="Q693" s="31"/>
      <c r="R693" s="16"/>
      <c r="S693" s="4"/>
      <c r="T693" s="51"/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2"/>
      <c r="AH693" s="2"/>
      <c r="AI693" s="2"/>
      <c r="AJ693" s="2"/>
      <c r="AK693" s="2"/>
      <c r="AL693" s="51"/>
      <c r="AM693" s="51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</row>
    <row r="694" spans="1:121" x14ac:dyDescent="0.15">
      <c r="A694" s="64"/>
      <c r="B694" s="18"/>
      <c r="C694" s="8"/>
      <c r="D694" s="15"/>
      <c r="E694" s="16"/>
      <c r="F694" s="16"/>
      <c r="G694" s="16"/>
      <c r="H694" s="16"/>
      <c r="I694" s="15"/>
      <c r="J694" s="51"/>
      <c r="K694" s="2"/>
      <c r="L694" s="20"/>
      <c r="M694" s="14"/>
      <c r="N694" s="14"/>
      <c r="O694" s="20"/>
      <c r="P694" s="16"/>
      <c r="Q694" s="31"/>
      <c r="R694" s="16"/>
      <c r="S694" s="4"/>
      <c r="T694" s="51"/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2"/>
      <c r="AH694" s="2"/>
      <c r="AI694" s="2"/>
      <c r="AJ694" s="2"/>
      <c r="AK694" s="2"/>
      <c r="AL694" s="51"/>
      <c r="AM694" s="51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</row>
    <row r="695" spans="1:121" x14ac:dyDescent="0.15">
      <c r="A695" s="64"/>
      <c r="B695" s="18"/>
      <c r="C695" s="8"/>
      <c r="D695" s="15"/>
      <c r="E695" s="16"/>
      <c r="F695" s="16"/>
      <c r="G695" s="16"/>
      <c r="H695" s="16"/>
      <c r="I695" s="15"/>
      <c r="J695" s="51"/>
      <c r="K695" s="2"/>
      <c r="L695" s="20"/>
      <c r="M695" s="14"/>
      <c r="N695" s="14"/>
      <c r="O695" s="20"/>
      <c r="P695" s="16"/>
      <c r="Q695" s="31"/>
      <c r="R695" s="16"/>
      <c r="S695" s="4"/>
      <c r="T695" s="51"/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2"/>
      <c r="AH695" s="2"/>
      <c r="AI695" s="2"/>
      <c r="AJ695" s="2"/>
      <c r="AK695" s="2"/>
      <c r="AL695" s="51"/>
      <c r="AM695" s="51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</row>
    <row r="696" spans="1:121" x14ac:dyDescent="0.15">
      <c r="A696" s="64"/>
      <c r="B696" s="18"/>
      <c r="C696" s="8"/>
      <c r="D696" s="15"/>
      <c r="E696" s="16"/>
      <c r="F696" s="16"/>
      <c r="G696" s="16"/>
      <c r="H696" s="16"/>
      <c r="I696" s="15"/>
      <c r="J696" s="51"/>
      <c r="K696" s="2"/>
      <c r="L696" s="20"/>
      <c r="M696" s="14"/>
      <c r="N696" s="14"/>
      <c r="O696" s="20"/>
      <c r="P696" s="16"/>
      <c r="Q696" s="31"/>
      <c r="R696" s="16"/>
      <c r="S696" s="4"/>
      <c r="T696" s="51"/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2"/>
      <c r="AH696" s="2"/>
      <c r="AI696" s="2"/>
      <c r="AJ696" s="2"/>
      <c r="AK696" s="2"/>
      <c r="AL696" s="51"/>
      <c r="AM696" s="51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</row>
    <row r="697" spans="1:121" x14ac:dyDescent="0.15">
      <c r="A697" s="64"/>
      <c r="B697" s="18"/>
      <c r="C697" s="8"/>
      <c r="D697" s="15"/>
      <c r="E697" s="16"/>
      <c r="F697" s="16"/>
      <c r="G697" s="16"/>
      <c r="H697" s="16"/>
      <c r="I697" s="15"/>
      <c r="J697" s="51"/>
      <c r="K697" s="2"/>
      <c r="L697" s="20"/>
      <c r="M697" s="14"/>
      <c r="N697" s="14"/>
      <c r="O697" s="20"/>
      <c r="P697" s="16"/>
      <c r="Q697" s="31"/>
      <c r="R697" s="16"/>
      <c r="S697" s="4"/>
      <c r="T697" s="51"/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2"/>
      <c r="AH697" s="2"/>
      <c r="AI697" s="2"/>
      <c r="AJ697" s="2"/>
      <c r="AK697" s="2"/>
      <c r="AL697" s="51"/>
      <c r="AM697" s="51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</row>
    <row r="698" spans="1:121" x14ac:dyDescent="0.15">
      <c r="A698" s="64"/>
      <c r="B698" s="18"/>
      <c r="C698" s="8"/>
      <c r="D698" s="15"/>
      <c r="E698" s="16"/>
      <c r="F698" s="16"/>
      <c r="G698" s="16"/>
      <c r="H698" s="16"/>
      <c r="I698" s="15"/>
      <c r="J698" s="51"/>
      <c r="K698" s="2"/>
      <c r="L698" s="20"/>
      <c r="M698" s="14"/>
      <c r="N698" s="14"/>
      <c r="O698" s="20"/>
      <c r="P698" s="16"/>
      <c r="Q698" s="31"/>
      <c r="R698" s="16"/>
      <c r="S698" s="4"/>
      <c r="T698" s="51"/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2"/>
      <c r="AH698" s="2"/>
      <c r="AI698" s="2"/>
      <c r="AJ698" s="2"/>
      <c r="AK698" s="2"/>
      <c r="AL698" s="51"/>
      <c r="AM698" s="51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</row>
    <row r="699" spans="1:121" x14ac:dyDescent="0.15">
      <c r="A699" s="64"/>
      <c r="B699" s="18"/>
      <c r="C699" s="8"/>
      <c r="D699" s="15"/>
      <c r="E699" s="16"/>
      <c r="F699" s="16"/>
      <c r="G699" s="16"/>
      <c r="H699" s="16"/>
      <c r="I699" s="15"/>
      <c r="J699" s="51"/>
      <c r="K699" s="2"/>
      <c r="L699" s="20"/>
      <c r="M699" s="14"/>
      <c r="N699" s="14"/>
      <c r="O699" s="20"/>
      <c r="P699" s="16"/>
      <c r="Q699" s="31"/>
      <c r="R699" s="16"/>
      <c r="S699" s="4"/>
      <c r="T699" s="51"/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2"/>
      <c r="AH699" s="2"/>
      <c r="AI699" s="2"/>
      <c r="AJ699" s="2"/>
      <c r="AK699" s="2"/>
      <c r="AL699" s="51"/>
      <c r="AM699" s="51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</row>
    <row r="700" spans="1:121" x14ac:dyDescent="0.15">
      <c r="A700" s="64"/>
      <c r="B700" s="18"/>
      <c r="C700" s="8"/>
      <c r="D700" s="15"/>
      <c r="E700" s="16"/>
      <c r="F700" s="16"/>
      <c r="G700" s="16"/>
      <c r="H700" s="16"/>
      <c r="I700" s="15"/>
      <c r="J700" s="51"/>
      <c r="K700" s="2"/>
      <c r="L700" s="20"/>
      <c r="M700" s="14"/>
      <c r="N700" s="14"/>
      <c r="O700" s="20"/>
      <c r="P700" s="16"/>
      <c r="Q700" s="31"/>
      <c r="R700" s="16"/>
      <c r="S700" s="4"/>
      <c r="T700" s="51"/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2"/>
      <c r="AH700" s="2"/>
      <c r="AI700" s="2"/>
      <c r="AJ700" s="2"/>
      <c r="AK700" s="2"/>
      <c r="AL700" s="51"/>
      <c r="AM700" s="51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</row>
    <row r="701" spans="1:121" x14ac:dyDescent="0.15">
      <c r="A701" s="64"/>
      <c r="B701" s="18"/>
      <c r="C701" s="8"/>
      <c r="D701" s="15"/>
      <c r="E701" s="16"/>
      <c r="F701" s="16"/>
      <c r="G701" s="16"/>
      <c r="H701" s="16"/>
      <c r="I701" s="15"/>
      <c r="J701" s="51"/>
      <c r="K701" s="2"/>
      <c r="L701" s="20"/>
      <c r="M701" s="14"/>
      <c r="N701" s="14"/>
      <c r="O701" s="20"/>
      <c r="P701" s="16"/>
      <c r="Q701" s="31"/>
      <c r="R701" s="16"/>
      <c r="S701" s="4"/>
      <c r="T701" s="51"/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2"/>
      <c r="AH701" s="2"/>
      <c r="AI701" s="2"/>
      <c r="AJ701" s="2"/>
      <c r="AK701" s="2"/>
      <c r="AL701" s="51"/>
      <c r="AM701" s="51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</row>
    <row r="702" spans="1:121" x14ac:dyDescent="0.15">
      <c r="A702" s="64"/>
      <c r="B702" s="18"/>
      <c r="C702" s="8"/>
      <c r="D702" s="15"/>
      <c r="E702" s="16"/>
      <c r="F702" s="16"/>
      <c r="G702" s="16"/>
      <c r="H702" s="16"/>
      <c r="I702" s="15"/>
      <c r="J702" s="51"/>
      <c r="K702" s="2"/>
      <c r="L702" s="20"/>
      <c r="M702" s="14"/>
      <c r="N702" s="14"/>
      <c r="O702" s="20"/>
      <c r="P702" s="16"/>
      <c r="Q702" s="31"/>
      <c r="R702" s="16"/>
      <c r="S702" s="4"/>
      <c r="T702" s="51"/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2"/>
      <c r="AH702" s="2"/>
      <c r="AI702" s="2"/>
      <c r="AJ702" s="2"/>
      <c r="AK702" s="2"/>
      <c r="AL702" s="51"/>
      <c r="AM702" s="51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</row>
    <row r="703" spans="1:121" x14ac:dyDescent="0.15">
      <c r="A703" s="64"/>
      <c r="B703" s="18"/>
      <c r="C703" s="8"/>
      <c r="D703" s="15"/>
      <c r="E703" s="16"/>
      <c r="F703" s="16"/>
      <c r="G703" s="16"/>
      <c r="H703" s="16"/>
      <c r="I703" s="15"/>
      <c r="J703" s="51"/>
      <c r="K703" s="2"/>
      <c r="L703" s="20"/>
      <c r="M703" s="14"/>
      <c r="N703" s="14"/>
      <c r="O703" s="20"/>
      <c r="P703" s="16"/>
      <c r="Q703" s="31"/>
      <c r="R703" s="16"/>
      <c r="S703" s="4"/>
      <c r="T703" s="51"/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2"/>
      <c r="AH703" s="2"/>
      <c r="AI703" s="2"/>
      <c r="AJ703" s="2"/>
      <c r="AK703" s="2"/>
      <c r="AL703" s="51"/>
      <c r="AM703" s="51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</row>
    <row r="704" spans="1:121" x14ac:dyDescent="0.15">
      <c r="A704" s="64"/>
      <c r="B704" s="18"/>
      <c r="C704" s="8"/>
      <c r="D704" s="15"/>
      <c r="E704" s="16"/>
      <c r="F704" s="16"/>
      <c r="G704" s="16"/>
      <c r="H704" s="16"/>
      <c r="I704" s="15"/>
      <c r="J704" s="51"/>
      <c r="K704" s="2"/>
      <c r="L704" s="20"/>
      <c r="M704" s="14"/>
      <c r="N704" s="14"/>
      <c r="O704" s="20"/>
      <c r="P704" s="16"/>
      <c r="Q704" s="31"/>
      <c r="R704" s="16"/>
      <c r="S704" s="4"/>
      <c r="T704" s="51"/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2"/>
      <c r="AH704" s="2"/>
      <c r="AI704" s="2"/>
      <c r="AJ704" s="2"/>
      <c r="AK704" s="2"/>
      <c r="AL704" s="51"/>
      <c r="AM704" s="51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</row>
    <row r="705" spans="1:121" x14ac:dyDescent="0.15">
      <c r="A705" s="64"/>
      <c r="B705" s="18"/>
      <c r="C705" s="8"/>
      <c r="D705" s="15"/>
      <c r="E705" s="16"/>
      <c r="F705" s="16"/>
      <c r="G705" s="16"/>
      <c r="H705" s="16"/>
      <c r="I705" s="15"/>
      <c r="J705" s="51"/>
      <c r="K705" s="2"/>
      <c r="L705" s="20"/>
      <c r="M705" s="14"/>
      <c r="N705" s="14"/>
      <c r="O705" s="20"/>
      <c r="P705" s="16"/>
      <c r="Q705" s="31"/>
      <c r="R705" s="16"/>
      <c r="S705" s="4"/>
      <c r="T705" s="51"/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2"/>
      <c r="AH705" s="2"/>
      <c r="AI705" s="2"/>
      <c r="AJ705" s="2"/>
      <c r="AK705" s="2"/>
      <c r="AL705" s="51"/>
      <c r="AM705" s="51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</row>
    <row r="706" spans="1:121" x14ac:dyDescent="0.15">
      <c r="A706" s="64"/>
      <c r="B706" s="18"/>
      <c r="C706" s="8"/>
      <c r="D706" s="15"/>
      <c r="E706" s="16"/>
      <c r="F706" s="16"/>
      <c r="G706" s="16"/>
      <c r="H706" s="16"/>
      <c r="I706" s="15"/>
      <c r="J706" s="51"/>
      <c r="K706" s="2"/>
      <c r="L706" s="20"/>
      <c r="M706" s="14"/>
      <c r="N706" s="14"/>
      <c r="O706" s="20"/>
      <c r="P706" s="16"/>
      <c r="Q706" s="31"/>
      <c r="R706" s="16"/>
      <c r="S706" s="4"/>
      <c r="T706" s="51"/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2"/>
      <c r="AH706" s="2"/>
      <c r="AI706" s="2"/>
      <c r="AJ706" s="2"/>
      <c r="AK706" s="2"/>
      <c r="AL706" s="51"/>
      <c r="AM706" s="51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</row>
    <row r="707" spans="1:121" x14ac:dyDescent="0.15">
      <c r="A707" s="64"/>
      <c r="B707" s="18"/>
      <c r="C707" s="8"/>
      <c r="D707" s="15"/>
      <c r="E707" s="16"/>
      <c r="F707" s="16"/>
      <c r="G707" s="16"/>
      <c r="H707" s="16"/>
      <c r="I707" s="15"/>
      <c r="J707" s="51"/>
      <c r="K707" s="2"/>
      <c r="L707" s="20"/>
      <c r="M707" s="14"/>
      <c r="N707" s="14"/>
      <c r="O707" s="20"/>
      <c r="P707" s="16"/>
      <c r="Q707" s="31"/>
      <c r="R707" s="16"/>
      <c r="S707" s="4"/>
      <c r="T707" s="51"/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2"/>
      <c r="AH707" s="2"/>
      <c r="AI707" s="2"/>
      <c r="AJ707" s="2"/>
      <c r="AK707" s="2"/>
      <c r="AL707" s="51"/>
      <c r="AM707" s="51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</row>
    <row r="708" spans="1:121" x14ac:dyDescent="0.15">
      <c r="A708" s="64"/>
      <c r="B708" s="18"/>
      <c r="C708" s="8"/>
      <c r="D708" s="15"/>
      <c r="E708" s="16"/>
      <c r="F708" s="16"/>
      <c r="G708" s="16"/>
      <c r="H708" s="16"/>
      <c r="I708" s="15"/>
      <c r="J708" s="51"/>
      <c r="K708" s="2"/>
      <c r="L708" s="20"/>
      <c r="M708" s="14"/>
      <c r="N708" s="14"/>
      <c r="O708" s="20"/>
      <c r="P708" s="16"/>
      <c r="Q708" s="31"/>
      <c r="R708" s="16"/>
      <c r="S708" s="4"/>
      <c r="T708" s="51"/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2"/>
      <c r="AH708" s="2"/>
      <c r="AI708" s="2"/>
      <c r="AJ708" s="2"/>
      <c r="AK708" s="2"/>
      <c r="AL708" s="51"/>
      <c r="AM708" s="51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</row>
    <row r="709" spans="1:121" x14ac:dyDescent="0.15">
      <c r="A709" s="64"/>
      <c r="B709" s="18"/>
      <c r="C709" s="8"/>
      <c r="D709" s="15"/>
      <c r="E709" s="16"/>
      <c r="F709" s="16"/>
      <c r="G709" s="16"/>
      <c r="H709" s="16"/>
      <c r="I709" s="15"/>
      <c r="J709" s="51"/>
      <c r="K709" s="2"/>
      <c r="L709" s="20"/>
      <c r="M709" s="14"/>
      <c r="N709" s="14"/>
      <c r="O709" s="20"/>
      <c r="P709" s="16"/>
      <c r="Q709" s="31"/>
      <c r="R709" s="16"/>
      <c r="S709" s="4"/>
      <c r="T709" s="51"/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2"/>
      <c r="AH709" s="2"/>
      <c r="AI709" s="2"/>
      <c r="AJ709" s="2"/>
      <c r="AK709" s="2"/>
      <c r="AL709" s="51"/>
      <c r="AM709" s="51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</row>
    <row r="710" spans="1:121" x14ac:dyDescent="0.15">
      <c r="A710" s="64"/>
      <c r="B710" s="18"/>
      <c r="C710" s="8"/>
      <c r="D710" s="15"/>
      <c r="E710" s="16"/>
      <c r="F710" s="16"/>
      <c r="G710" s="16"/>
      <c r="H710" s="16"/>
      <c r="I710" s="15"/>
      <c r="J710" s="51"/>
      <c r="K710" s="2"/>
      <c r="L710" s="20"/>
      <c r="M710" s="14"/>
      <c r="N710" s="14"/>
      <c r="O710" s="20"/>
      <c r="P710" s="16"/>
      <c r="Q710" s="31"/>
      <c r="R710" s="16"/>
      <c r="S710" s="4"/>
      <c r="T710" s="51"/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2"/>
      <c r="AH710" s="2"/>
      <c r="AI710" s="2"/>
      <c r="AJ710" s="2"/>
      <c r="AK710" s="2"/>
      <c r="AL710" s="51"/>
      <c r="AM710" s="51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</row>
    <row r="711" spans="1:121" x14ac:dyDescent="0.15">
      <c r="A711" s="64"/>
      <c r="B711" s="18"/>
      <c r="C711" s="8"/>
      <c r="D711" s="15"/>
      <c r="E711" s="16"/>
      <c r="F711" s="16"/>
      <c r="G711" s="16"/>
      <c r="H711" s="16"/>
      <c r="I711" s="15"/>
      <c r="J711" s="51"/>
      <c r="K711" s="2"/>
      <c r="L711" s="20"/>
      <c r="M711" s="14"/>
      <c r="N711" s="14"/>
      <c r="O711" s="20"/>
      <c r="P711" s="16"/>
      <c r="Q711" s="31"/>
      <c r="R711" s="16"/>
      <c r="S711" s="4"/>
      <c r="T711" s="51"/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2"/>
      <c r="AH711" s="2"/>
      <c r="AI711" s="2"/>
      <c r="AJ711" s="2"/>
      <c r="AK711" s="2"/>
      <c r="AL711" s="51"/>
      <c r="AM711" s="51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</row>
    <row r="712" spans="1:121" x14ac:dyDescent="0.15">
      <c r="A712" s="64"/>
      <c r="B712" s="18"/>
      <c r="C712" s="8"/>
      <c r="D712" s="15"/>
      <c r="E712" s="16"/>
      <c r="F712" s="16"/>
      <c r="G712" s="16"/>
      <c r="H712" s="16"/>
      <c r="I712" s="15"/>
      <c r="J712" s="51"/>
      <c r="K712" s="2"/>
      <c r="L712" s="20"/>
      <c r="M712" s="14"/>
      <c r="N712" s="14"/>
      <c r="O712" s="20"/>
      <c r="P712" s="16"/>
      <c r="Q712" s="31"/>
      <c r="R712" s="16"/>
      <c r="S712" s="4"/>
      <c r="T712" s="51"/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2"/>
      <c r="AH712" s="2"/>
      <c r="AI712" s="2"/>
      <c r="AJ712" s="2"/>
      <c r="AK712" s="2"/>
      <c r="AL712" s="51"/>
      <c r="AM712" s="51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</row>
    <row r="713" spans="1:121" x14ac:dyDescent="0.15">
      <c r="A713" s="64"/>
      <c r="B713" s="18"/>
      <c r="C713" s="8"/>
      <c r="D713" s="15"/>
      <c r="E713" s="16"/>
      <c r="F713" s="16"/>
      <c r="G713" s="16"/>
      <c r="H713" s="16"/>
      <c r="I713" s="15"/>
      <c r="J713" s="51"/>
      <c r="K713" s="2"/>
      <c r="L713" s="20"/>
      <c r="M713" s="14"/>
      <c r="N713" s="14"/>
      <c r="O713" s="20"/>
      <c r="P713" s="16"/>
      <c r="Q713" s="31"/>
      <c r="R713" s="16"/>
      <c r="S713" s="4"/>
      <c r="T713" s="51"/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2"/>
      <c r="AH713" s="2"/>
      <c r="AI713" s="2"/>
      <c r="AJ713" s="2"/>
      <c r="AK713" s="2"/>
      <c r="AL713" s="51"/>
      <c r="AM713" s="51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</row>
    <row r="714" spans="1:121" x14ac:dyDescent="0.15">
      <c r="A714" s="64"/>
      <c r="B714" s="18"/>
      <c r="C714" s="8"/>
      <c r="D714" s="15"/>
      <c r="E714" s="16"/>
      <c r="F714" s="16"/>
      <c r="G714" s="16"/>
      <c r="H714" s="16"/>
      <c r="I714" s="15"/>
      <c r="J714" s="51"/>
      <c r="K714" s="2"/>
      <c r="L714" s="20"/>
      <c r="M714" s="14"/>
      <c r="N714" s="14"/>
      <c r="O714" s="20"/>
      <c r="P714" s="16"/>
      <c r="Q714" s="31"/>
      <c r="R714" s="16"/>
      <c r="S714" s="4"/>
      <c r="T714" s="51"/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2"/>
      <c r="AH714" s="2"/>
      <c r="AI714" s="2"/>
      <c r="AJ714" s="2"/>
      <c r="AK714" s="2"/>
      <c r="AL714" s="51"/>
      <c r="AM714" s="51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</row>
    <row r="715" spans="1:121" x14ac:dyDescent="0.15">
      <c r="A715" s="64"/>
      <c r="B715" s="18"/>
      <c r="C715" s="8"/>
      <c r="D715" s="15"/>
      <c r="E715" s="16"/>
      <c r="F715" s="16"/>
      <c r="G715" s="16"/>
      <c r="H715" s="16"/>
      <c r="I715" s="15"/>
      <c r="J715" s="51"/>
      <c r="K715" s="2"/>
      <c r="L715" s="20"/>
      <c r="M715" s="14"/>
      <c r="N715" s="14"/>
      <c r="O715" s="20"/>
      <c r="P715" s="16"/>
      <c r="Q715" s="31"/>
      <c r="R715" s="16"/>
      <c r="S715" s="4"/>
      <c r="T715" s="51"/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2"/>
      <c r="AH715" s="2"/>
      <c r="AI715" s="2"/>
      <c r="AJ715" s="2"/>
      <c r="AK715" s="2"/>
      <c r="AL715" s="51"/>
      <c r="AM715" s="51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</row>
    <row r="716" spans="1:121" x14ac:dyDescent="0.15">
      <c r="A716" s="64"/>
      <c r="B716" s="18"/>
      <c r="C716" s="8"/>
      <c r="D716" s="15"/>
      <c r="E716" s="16"/>
      <c r="F716" s="16"/>
      <c r="G716" s="16"/>
      <c r="H716" s="16"/>
      <c r="I716" s="15"/>
      <c r="J716" s="51"/>
      <c r="K716" s="2"/>
      <c r="L716" s="20"/>
      <c r="M716" s="14"/>
      <c r="N716" s="14"/>
      <c r="O716" s="20"/>
      <c r="P716" s="16"/>
      <c r="Q716" s="31"/>
      <c r="R716" s="16"/>
      <c r="S716" s="4"/>
      <c r="T716" s="51"/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2"/>
      <c r="AH716" s="2"/>
      <c r="AI716" s="2"/>
      <c r="AJ716" s="2"/>
      <c r="AK716" s="2"/>
      <c r="AL716" s="51"/>
      <c r="AM716" s="51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</row>
    <row r="717" spans="1:121" x14ac:dyDescent="0.15">
      <c r="A717" s="64"/>
      <c r="B717" s="18"/>
      <c r="C717" s="8"/>
      <c r="D717" s="15"/>
      <c r="E717" s="16"/>
      <c r="F717" s="16"/>
      <c r="G717" s="16"/>
      <c r="H717" s="16"/>
      <c r="I717" s="15"/>
      <c r="J717" s="51"/>
      <c r="K717" s="2"/>
      <c r="L717" s="20"/>
      <c r="M717" s="14"/>
      <c r="N717" s="14"/>
      <c r="O717" s="20"/>
      <c r="P717" s="16"/>
      <c r="Q717" s="31"/>
      <c r="R717" s="16"/>
      <c r="S717" s="4"/>
      <c r="T717" s="51"/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2"/>
      <c r="AH717" s="2"/>
      <c r="AI717" s="2"/>
      <c r="AJ717" s="2"/>
      <c r="AK717" s="2"/>
      <c r="AL717" s="51"/>
      <c r="AM717" s="51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</row>
    <row r="718" spans="1:121" x14ac:dyDescent="0.15">
      <c r="A718" s="64"/>
      <c r="B718" s="18"/>
      <c r="C718" s="8"/>
      <c r="D718" s="15"/>
      <c r="E718" s="16"/>
      <c r="F718" s="16"/>
      <c r="G718" s="16"/>
      <c r="H718" s="16"/>
      <c r="I718" s="15"/>
      <c r="J718" s="51"/>
      <c r="K718" s="2"/>
      <c r="L718" s="20"/>
      <c r="M718" s="14"/>
      <c r="N718" s="14"/>
      <c r="O718" s="20"/>
      <c r="P718" s="16"/>
      <c r="Q718" s="31"/>
      <c r="R718" s="16"/>
      <c r="S718" s="4"/>
      <c r="T718" s="51"/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2"/>
      <c r="AH718" s="2"/>
      <c r="AI718" s="2"/>
      <c r="AJ718" s="2"/>
      <c r="AK718" s="2"/>
      <c r="AL718" s="51"/>
      <c r="AM718" s="51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</row>
    <row r="719" spans="1:121" x14ac:dyDescent="0.15">
      <c r="A719" s="64"/>
      <c r="B719" s="18"/>
      <c r="C719" s="8"/>
      <c r="D719" s="15"/>
      <c r="E719" s="16"/>
      <c r="F719" s="16"/>
      <c r="G719" s="16"/>
      <c r="H719" s="16"/>
      <c r="I719" s="15"/>
      <c r="J719" s="51"/>
      <c r="K719" s="2"/>
      <c r="L719" s="20"/>
      <c r="M719" s="14"/>
      <c r="N719" s="14"/>
      <c r="O719" s="20"/>
      <c r="P719" s="16"/>
      <c r="Q719" s="31"/>
      <c r="R719" s="16"/>
      <c r="S719" s="4"/>
      <c r="T719" s="51"/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2"/>
      <c r="AH719" s="2"/>
      <c r="AI719" s="2"/>
      <c r="AJ719" s="2"/>
      <c r="AK719" s="2"/>
      <c r="AL719" s="51"/>
      <c r="AM719" s="51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</row>
    <row r="720" spans="1:121" x14ac:dyDescent="0.15">
      <c r="A720" s="64"/>
      <c r="B720" s="18"/>
      <c r="C720" s="8"/>
      <c r="D720" s="15"/>
      <c r="E720" s="16"/>
      <c r="F720" s="16"/>
      <c r="G720" s="16"/>
      <c r="H720" s="16"/>
      <c r="I720" s="15"/>
      <c r="J720" s="51"/>
      <c r="K720" s="2"/>
      <c r="L720" s="20"/>
      <c r="M720" s="14"/>
      <c r="N720" s="14"/>
      <c r="O720" s="20"/>
      <c r="P720" s="16"/>
      <c r="Q720" s="31"/>
      <c r="R720" s="16"/>
      <c r="S720" s="4"/>
      <c r="T720" s="51"/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2"/>
      <c r="AH720" s="2"/>
      <c r="AI720" s="2"/>
      <c r="AJ720" s="2"/>
      <c r="AK720" s="2"/>
      <c r="AL720" s="51"/>
      <c r="AM720" s="51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</row>
    <row r="721" spans="1:121" x14ac:dyDescent="0.15">
      <c r="A721" s="64"/>
      <c r="B721" s="18"/>
      <c r="C721" s="8"/>
      <c r="D721" s="15"/>
      <c r="E721" s="16"/>
      <c r="F721" s="16"/>
      <c r="G721" s="16"/>
      <c r="H721" s="16"/>
      <c r="I721" s="15"/>
      <c r="J721" s="51"/>
      <c r="K721" s="2"/>
      <c r="L721" s="20"/>
      <c r="M721" s="14"/>
      <c r="N721" s="14"/>
      <c r="O721" s="20"/>
      <c r="P721" s="16"/>
      <c r="Q721" s="31"/>
      <c r="R721" s="16"/>
      <c r="S721" s="4"/>
      <c r="T721" s="51"/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2"/>
      <c r="AH721" s="2"/>
      <c r="AI721" s="2"/>
      <c r="AJ721" s="2"/>
      <c r="AK721" s="2"/>
      <c r="AL721" s="51"/>
      <c r="AM721" s="51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</row>
    <row r="722" spans="1:121" x14ac:dyDescent="0.15">
      <c r="A722" s="64"/>
      <c r="B722" s="18"/>
      <c r="C722" s="8"/>
      <c r="D722" s="15"/>
      <c r="E722" s="16"/>
      <c r="F722" s="16"/>
      <c r="G722" s="16"/>
      <c r="H722" s="16"/>
      <c r="I722" s="15"/>
      <c r="J722" s="51"/>
      <c r="K722" s="2"/>
      <c r="L722" s="20"/>
      <c r="M722" s="14"/>
      <c r="N722" s="14"/>
      <c r="O722" s="20"/>
      <c r="P722" s="16"/>
      <c r="Q722" s="31"/>
      <c r="R722" s="16"/>
      <c r="S722" s="4"/>
      <c r="T722" s="51"/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2"/>
      <c r="AH722" s="2"/>
      <c r="AI722" s="2"/>
      <c r="AJ722" s="2"/>
      <c r="AK722" s="2"/>
      <c r="AL722" s="51"/>
      <c r="AM722" s="51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</row>
    <row r="723" spans="1:121" x14ac:dyDescent="0.15">
      <c r="A723" s="64"/>
      <c r="B723" s="18"/>
      <c r="C723" s="8"/>
      <c r="D723" s="15"/>
      <c r="E723" s="16"/>
      <c r="F723" s="16"/>
      <c r="G723" s="16"/>
      <c r="H723" s="16"/>
      <c r="I723" s="15"/>
      <c r="J723" s="51"/>
      <c r="K723" s="2"/>
      <c r="L723" s="20"/>
      <c r="M723" s="14"/>
      <c r="N723" s="14"/>
      <c r="O723" s="20"/>
      <c r="P723" s="16"/>
      <c r="Q723" s="31"/>
      <c r="R723" s="16"/>
      <c r="S723" s="4"/>
      <c r="T723" s="51"/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2"/>
      <c r="AH723" s="2"/>
      <c r="AI723" s="2"/>
      <c r="AJ723" s="2"/>
      <c r="AK723" s="2"/>
      <c r="AL723" s="51"/>
      <c r="AM723" s="51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</row>
    <row r="724" spans="1:121" x14ac:dyDescent="0.15">
      <c r="A724" s="64"/>
      <c r="B724" s="18"/>
      <c r="C724" s="8"/>
      <c r="D724" s="15"/>
      <c r="E724" s="16"/>
      <c r="F724" s="16"/>
      <c r="G724" s="16"/>
      <c r="H724" s="16"/>
      <c r="I724" s="15"/>
      <c r="J724" s="51"/>
      <c r="K724" s="2"/>
      <c r="L724" s="20"/>
      <c r="M724" s="14"/>
      <c r="N724" s="14"/>
      <c r="O724" s="20"/>
      <c r="P724" s="16"/>
      <c r="Q724" s="31"/>
      <c r="R724" s="16"/>
      <c r="S724" s="4"/>
      <c r="T724" s="51"/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2"/>
      <c r="AH724" s="2"/>
      <c r="AI724" s="2"/>
      <c r="AJ724" s="2"/>
      <c r="AK724" s="2"/>
      <c r="AL724" s="51"/>
      <c r="AM724" s="51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</row>
    <row r="725" spans="1:121" x14ac:dyDescent="0.15">
      <c r="A725" s="64"/>
      <c r="B725" s="18"/>
      <c r="C725" s="8"/>
      <c r="D725" s="15"/>
      <c r="E725" s="16"/>
      <c r="F725" s="16"/>
      <c r="G725" s="16"/>
      <c r="H725" s="16"/>
      <c r="I725" s="15"/>
      <c r="J725" s="51"/>
      <c r="K725" s="2"/>
      <c r="L725" s="20"/>
      <c r="M725" s="14"/>
      <c r="N725" s="14"/>
      <c r="O725" s="20"/>
      <c r="P725" s="16"/>
      <c r="Q725" s="31"/>
      <c r="R725" s="16"/>
      <c r="S725" s="4"/>
      <c r="T725" s="51"/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2"/>
      <c r="AH725" s="2"/>
      <c r="AI725" s="2"/>
      <c r="AJ725" s="2"/>
      <c r="AK725" s="2"/>
      <c r="AL725" s="51"/>
      <c r="AM725" s="51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</row>
    <row r="726" spans="1:121" x14ac:dyDescent="0.15">
      <c r="A726" s="64"/>
      <c r="B726" s="18"/>
      <c r="C726" s="8"/>
      <c r="D726" s="15"/>
      <c r="E726" s="16"/>
      <c r="F726" s="16"/>
      <c r="G726" s="16"/>
      <c r="H726" s="16"/>
      <c r="I726" s="15"/>
      <c r="J726" s="51"/>
      <c r="K726" s="2"/>
      <c r="L726" s="20"/>
      <c r="M726" s="14"/>
      <c r="N726" s="14"/>
      <c r="O726" s="20"/>
      <c r="P726" s="16"/>
      <c r="Q726" s="31"/>
      <c r="R726" s="16"/>
      <c r="S726" s="4"/>
      <c r="T726" s="51"/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2"/>
      <c r="AH726" s="2"/>
      <c r="AI726" s="2"/>
      <c r="AJ726" s="2"/>
      <c r="AK726" s="2"/>
      <c r="AL726" s="51"/>
      <c r="AM726" s="51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</row>
    <row r="727" spans="1:121" x14ac:dyDescent="0.15">
      <c r="A727" s="64"/>
      <c r="B727" s="18"/>
      <c r="C727" s="8"/>
      <c r="D727" s="15"/>
      <c r="E727" s="16"/>
      <c r="F727" s="16"/>
      <c r="G727" s="16"/>
      <c r="H727" s="16"/>
      <c r="I727" s="15"/>
      <c r="J727" s="51"/>
      <c r="K727" s="2"/>
      <c r="L727" s="20"/>
      <c r="M727" s="14"/>
      <c r="N727" s="14"/>
      <c r="O727" s="20"/>
      <c r="P727" s="16"/>
      <c r="Q727" s="31"/>
      <c r="R727" s="16"/>
      <c r="S727" s="4"/>
      <c r="T727" s="51"/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2"/>
      <c r="AH727" s="2"/>
      <c r="AI727" s="2"/>
      <c r="AJ727" s="2"/>
      <c r="AK727" s="2"/>
      <c r="AL727" s="51"/>
      <c r="AM727" s="51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</row>
    <row r="728" spans="1:121" x14ac:dyDescent="0.15">
      <c r="A728" s="64"/>
      <c r="B728" s="18"/>
      <c r="C728" s="8"/>
      <c r="D728" s="15"/>
      <c r="E728" s="16"/>
      <c r="F728" s="16"/>
      <c r="G728" s="16"/>
      <c r="H728" s="16"/>
      <c r="I728" s="15"/>
      <c r="J728" s="51"/>
      <c r="K728" s="2"/>
      <c r="L728" s="20"/>
      <c r="M728" s="14"/>
      <c r="N728" s="14"/>
      <c r="O728" s="20"/>
      <c r="P728" s="16"/>
      <c r="Q728" s="31"/>
      <c r="R728" s="16"/>
      <c r="S728" s="4"/>
      <c r="T728" s="51"/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2"/>
      <c r="AH728" s="2"/>
      <c r="AI728" s="2"/>
      <c r="AJ728" s="2"/>
      <c r="AK728" s="2"/>
      <c r="AL728" s="51"/>
      <c r="AM728" s="51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</row>
    <row r="729" spans="1:121" x14ac:dyDescent="0.15">
      <c r="A729" s="64"/>
      <c r="B729" s="18"/>
      <c r="C729" s="8"/>
      <c r="D729" s="15"/>
      <c r="E729" s="16"/>
      <c r="F729" s="16"/>
      <c r="G729" s="16"/>
      <c r="H729" s="16"/>
      <c r="I729" s="15"/>
      <c r="J729" s="51"/>
      <c r="K729" s="2"/>
      <c r="L729" s="20"/>
      <c r="M729" s="14"/>
      <c r="N729" s="14"/>
      <c r="O729" s="20"/>
      <c r="P729" s="16"/>
      <c r="Q729" s="31"/>
      <c r="R729" s="16"/>
      <c r="S729" s="4"/>
      <c r="T729" s="51"/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2"/>
      <c r="AH729" s="2"/>
      <c r="AI729" s="2"/>
      <c r="AJ729" s="2"/>
      <c r="AK729" s="2"/>
      <c r="AL729" s="51"/>
      <c r="AM729" s="51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</row>
    <row r="730" spans="1:121" x14ac:dyDescent="0.15">
      <c r="A730" s="64"/>
      <c r="B730" s="18"/>
      <c r="C730" s="8"/>
      <c r="D730" s="15"/>
      <c r="E730" s="16"/>
      <c r="F730" s="16"/>
      <c r="G730" s="16"/>
      <c r="H730" s="16"/>
      <c r="I730" s="15"/>
      <c r="J730" s="51"/>
      <c r="K730" s="2"/>
      <c r="L730" s="20"/>
      <c r="M730" s="14"/>
      <c r="N730" s="14"/>
      <c r="O730" s="20"/>
      <c r="P730" s="16"/>
      <c r="Q730" s="31"/>
      <c r="R730" s="16"/>
      <c r="S730" s="4"/>
      <c r="T730" s="51"/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2"/>
      <c r="AH730" s="2"/>
      <c r="AI730" s="2"/>
      <c r="AJ730" s="2"/>
      <c r="AK730" s="2"/>
      <c r="AL730" s="51"/>
      <c r="AM730" s="51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</row>
    <row r="731" spans="1:121" x14ac:dyDescent="0.15">
      <c r="A731" s="64"/>
      <c r="B731" s="18"/>
      <c r="C731" s="8"/>
      <c r="D731" s="15"/>
      <c r="E731" s="16"/>
      <c r="F731" s="16"/>
      <c r="G731" s="16"/>
      <c r="H731" s="16"/>
      <c r="I731" s="15"/>
      <c r="J731" s="51"/>
      <c r="K731" s="2"/>
      <c r="L731" s="20"/>
      <c r="M731" s="14"/>
      <c r="N731" s="14"/>
      <c r="O731" s="20"/>
      <c r="P731" s="16"/>
      <c r="Q731" s="31"/>
      <c r="R731" s="16"/>
      <c r="S731" s="4"/>
      <c r="T731" s="51"/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2"/>
      <c r="AH731" s="2"/>
      <c r="AI731" s="2"/>
      <c r="AJ731" s="2"/>
      <c r="AK731" s="2"/>
      <c r="AL731" s="51"/>
      <c r="AM731" s="51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</row>
    <row r="732" spans="1:121" x14ac:dyDescent="0.15">
      <c r="A732" s="64"/>
      <c r="B732" s="18"/>
      <c r="C732" s="8"/>
      <c r="D732" s="15"/>
      <c r="E732" s="16"/>
      <c r="F732" s="16"/>
      <c r="G732" s="16"/>
      <c r="H732" s="16"/>
      <c r="I732" s="15"/>
      <c r="J732" s="51"/>
      <c r="K732" s="2"/>
      <c r="L732" s="20"/>
      <c r="M732" s="14"/>
      <c r="N732" s="14"/>
      <c r="O732" s="20"/>
      <c r="P732" s="16"/>
      <c r="Q732" s="31"/>
      <c r="R732" s="16"/>
      <c r="S732" s="4"/>
      <c r="T732" s="51"/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2"/>
      <c r="AH732" s="2"/>
      <c r="AI732" s="2"/>
      <c r="AJ732" s="2"/>
      <c r="AK732" s="2"/>
      <c r="AL732" s="51"/>
      <c r="AM732" s="51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</row>
    <row r="733" spans="1:121" x14ac:dyDescent="0.15">
      <c r="A733" s="64"/>
      <c r="B733" s="18"/>
      <c r="C733" s="8"/>
      <c r="D733" s="15"/>
      <c r="E733" s="16"/>
      <c r="F733" s="16"/>
      <c r="G733" s="16"/>
      <c r="H733" s="16"/>
      <c r="I733" s="15"/>
      <c r="J733" s="51"/>
      <c r="K733" s="2"/>
      <c r="L733" s="20"/>
      <c r="M733" s="14"/>
      <c r="N733" s="14"/>
      <c r="O733" s="20"/>
      <c r="P733" s="16"/>
      <c r="Q733" s="31"/>
      <c r="R733" s="16"/>
      <c r="S733" s="4"/>
      <c r="T733" s="51"/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2"/>
      <c r="AH733" s="2"/>
      <c r="AI733" s="2"/>
      <c r="AJ733" s="2"/>
      <c r="AK733" s="2"/>
      <c r="AL733" s="51"/>
      <c r="AM733" s="51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</row>
    <row r="734" spans="1:121" x14ac:dyDescent="0.15">
      <c r="A734" s="64"/>
      <c r="B734" s="18"/>
      <c r="C734" s="8"/>
      <c r="D734" s="15"/>
      <c r="E734" s="16"/>
      <c r="F734" s="16"/>
      <c r="G734" s="16"/>
      <c r="H734" s="16"/>
      <c r="I734" s="15"/>
      <c r="J734" s="51"/>
      <c r="K734" s="2"/>
      <c r="L734" s="20"/>
      <c r="M734" s="14"/>
      <c r="N734" s="14"/>
      <c r="O734" s="20"/>
      <c r="P734" s="16"/>
      <c r="Q734" s="31"/>
      <c r="R734" s="16"/>
      <c r="S734" s="4"/>
      <c r="T734" s="51"/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2"/>
      <c r="AH734" s="2"/>
      <c r="AI734" s="2"/>
      <c r="AJ734" s="2"/>
      <c r="AK734" s="2"/>
      <c r="AL734" s="51"/>
      <c r="AM734" s="51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</row>
    <row r="735" spans="1:121" x14ac:dyDescent="0.15">
      <c r="A735" s="64"/>
      <c r="B735" s="18"/>
      <c r="C735" s="8"/>
      <c r="D735" s="15"/>
      <c r="E735" s="16"/>
      <c r="F735" s="16"/>
      <c r="G735" s="16"/>
      <c r="H735" s="16"/>
      <c r="I735" s="15"/>
      <c r="J735" s="51"/>
      <c r="K735" s="2"/>
      <c r="L735" s="20"/>
      <c r="M735" s="14"/>
      <c r="N735" s="14"/>
      <c r="O735" s="20"/>
      <c r="P735" s="16"/>
      <c r="Q735" s="31"/>
      <c r="R735" s="16"/>
      <c r="S735" s="4"/>
      <c r="T735" s="51"/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2"/>
      <c r="AH735" s="2"/>
      <c r="AI735" s="2"/>
      <c r="AJ735" s="2"/>
      <c r="AK735" s="2"/>
      <c r="AL735" s="51"/>
      <c r="AM735" s="51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</row>
    <row r="736" spans="1:121" x14ac:dyDescent="0.15">
      <c r="A736" s="64"/>
      <c r="B736" s="18"/>
      <c r="C736" s="8"/>
      <c r="D736" s="15"/>
      <c r="E736" s="16"/>
      <c r="F736" s="16"/>
      <c r="G736" s="16"/>
      <c r="H736" s="16"/>
      <c r="I736" s="15"/>
      <c r="J736" s="51"/>
      <c r="K736" s="2"/>
      <c r="L736" s="20"/>
      <c r="M736" s="14"/>
      <c r="N736" s="14"/>
      <c r="O736" s="20"/>
      <c r="P736" s="16"/>
      <c r="Q736" s="31"/>
      <c r="R736" s="16"/>
      <c r="S736" s="4"/>
      <c r="T736" s="51"/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2"/>
      <c r="AH736" s="2"/>
      <c r="AI736" s="2"/>
      <c r="AJ736" s="2"/>
      <c r="AK736" s="2"/>
      <c r="AL736" s="51"/>
      <c r="AM736" s="51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</row>
    <row r="737" spans="1:121" x14ac:dyDescent="0.15">
      <c r="A737" s="64"/>
      <c r="B737" s="18"/>
      <c r="C737" s="8"/>
      <c r="D737" s="15"/>
      <c r="E737" s="16"/>
      <c r="F737" s="16"/>
      <c r="G737" s="16"/>
      <c r="H737" s="16"/>
      <c r="I737" s="15"/>
      <c r="J737" s="51"/>
      <c r="K737" s="2"/>
      <c r="L737" s="20"/>
      <c r="M737" s="14"/>
      <c r="N737" s="14"/>
      <c r="O737" s="20"/>
      <c r="P737" s="16"/>
      <c r="Q737" s="31"/>
      <c r="R737" s="16"/>
      <c r="S737" s="4"/>
      <c r="T737" s="51"/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2"/>
      <c r="AH737" s="2"/>
      <c r="AI737" s="2"/>
      <c r="AJ737" s="2"/>
      <c r="AK737" s="2"/>
      <c r="AL737" s="51"/>
      <c r="AM737" s="51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</row>
    <row r="738" spans="1:121" x14ac:dyDescent="0.15">
      <c r="A738" s="64"/>
      <c r="B738" s="18"/>
      <c r="C738" s="8"/>
      <c r="D738" s="15"/>
      <c r="E738" s="16"/>
      <c r="F738" s="16"/>
      <c r="G738" s="16"/>
      <c r="H738" s="16"/>
      <c r="I738" s="15"/>
      <c r="J738" s="51"/>
      <c r="K738" s="2"/>
      <c r="L738" s="20"/>
      <c r="M738" s="14"/>
      <c r="N738" s="14"/>
      <c r="O738" s="20"/>
      <c r="P738" s="16"/>
      <c r="Q738" s="31"/>
      <c r="R738" s="16"/>
      <c r="S738" s="4"/>
      <c r="T738" s="51"/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2"/>
      <c r="AH738" s="2"/>
      <c r="AI738" s="2"/>
      <c r="AJ738" s="2"/>
      <c r="AK738" s="2"/>
      <c r="AL738" s="51"/>
      <c r="AM738" s="51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</row>
    <row r="739" spans="1:121" x14ac:dyDescent="0.15">
      <c r="A739" s="64"/>
      <c r="B739" s="18"/>
      <c r="C739" s="8"/>
      <c r="D739" s="15"/>
      <c r="E739" s="16"/>
      <c r="F739" s="16"/>
      <c r="G739" s="16"/>
      <c r="H739" s="16"/>
      <c r="I739" s="15"/>
      <c r="J739" s="51"/>
      <c r="K739" s="2"/>
      <c r="L739" s="20"/>
      <c r="M739" s="14"/>
      <c r="N739" s="14"/>
      <c r="O739" s="20"/>
      <c r="P739" s="16"/>
      <c r="Q739" s="31"/>
      <c r="R739" s="16"/>
      <c r="S739" s="4"/>
      <c r="T739" s="51"/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2"/>
      <c r="AH739" s="2"/>
      <c r="AI739" s="2"/>
      <c r="AJ739" s="2"/>
      <c r="AK739" s="2"/>
      <c r="AL739" s="51"/>
      <c r="AM739" s="51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</row>
    <row r="740" spans="1:121" x14ac:dyDescent="0.15">
      <c r="A740" s="64"/>
      <c r="B740" s="18"/>
      <c r="C740" s="8"/>
      <c r="D740" s="15"/>
      <c r="E740" s="16"/>
      <c r="F740" s="16"/>
      <c r="G740" s="16"/>
      <c r="H740" s="16"/>
      <c r="I740" s="15"/>
      <c r="J740" s="51"/>
      <c r="K740" s="2"/>
      <c r="L740" s="20"/>
      <c r="M740" s="14"/>
      <c r="N740" s="14"/>
      <c r="O740" s="20"/>
      <c r="P740" s="16"/>
      <c r="Q740" s="31"/>
      <c r="R740" s="16"/>
      <c r="S740" s="4"/>
      <c r="T740" s="51"/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2"/>
      <c r="AH740" s="2"/>
      <c r="AI740" s="2"/>
      <c r="AJ740" s="2"/>
      <c r="AK740" s="2"/>
      <c r="AL740" s="51"/>
      <c r="AM740" s="51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</row>
    <row r="741" spans="1:121" x14ac:dyDescent="0.15">
      <c r="A741" s="64"/>
      <c r="B741" s="18"/>
      <c r="C741" s="8"/>
      <c r="D741" s="15"/>
      <c r="E741" s="16"/>
      <c r="F741" s="16"/>
      <c r="G741" s="16"/>
      <c r="H741" s="16"/>
      <c r="I741" s="15"/>
      <c r="J741" s="51"/>
      <c r="K741" s="2"/>
      <c r="L741" s="20"/>
      <c r="M741" s="14"/>
      <c r="N741" s="14"/>
      <c r="O741" s="20"/>
      <c r="P741" s="16"/>
      <c r="Q741" s="31"/>
      <c r="R741" s="16"/>
      <c r="S741" s="4"/>
      <c r="T741" s="51"/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2"/>
      <c r="AH741" s="2"/>
      <c r="AI741" s="2"/>
      <c r="AJ741" s="2"/>
      <c r="AK741" s="2"/>
      <c r="AL741" s="51"/>
      <c r="AM741" s="51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</row>
    <row r="742" spans="1:121" x14ac:dyDescent="0.15">
      <c r="A742" s="64"/>
      <c r="B742" s="18"/>
      <c r="C742" s="8"/>
      <c r="D742" s="15"/>
      <c r="E742" s="16"/>
      <c r="F742" s="16"/>
      <c r="G742" s="16"/>
      <c r="H742" s="16"/>
      <c r="I742" s="15"/>
      <c r="J742" s="51"/>
      <c r="K742" s="2"/>
      <c r="L742" s="20"/>
      <c r="M742" s="14"/>
      <c r="N742" s="14"/>
      <c r="O742" s="20"/>
      <c r="P742" s="16"/>
      <c r="Q742" s="31"/>
      <c r="R742" s="16"/>
      <c r="S742" s="4"/>
      <c r="T742" s="51"/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2"/>
      <c r="AH742" s="2"/>
      <c r="AI742" s="2"/>
      <c r="AJ742" s="2"/>
      <c r="AK742" s="2"/>
      <c r="AL742" s="51"/>
      <c r="AM742" s="51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</row>
    <row r="743" spans="1:121" ht="15" x14ac:dyDescent="0.2">
      <c r="A743" s="157"/>
      <c r="B743" s="158"/>
      <c r="C743" s="159"/>
      <c r="D743" s="160"/>
      <c r="E743" s="161"/>
      <c r="F743" s="161"/>
      <c r="G743" s="161"/>
      <c r="H743" s="161"/>
      <c r="I743" s="160"/>
      <c r="J743" s="162"/>
      <c r="K743" s="163"/>
      <c r="L743" s="164"/>
      <c r="M743" s="165"/>
      <c r="N743" s="165"/>
      <c r="O743" s="164"/>
      <c r="P743" s="161"/>
      <c r="Q743" s="166"/>
      <c r="R743" s="161"/>
      <c r="S743" s="167"/>
      <c r="T743" s="162"/>
      <c r="U743" s="38"/>
      <c r="V743" s="38"/>
      <c r="X743" s="38"/>
      <c r="Y743" s="41"/>
      <c r="Z743" s="38"/>
      <c r="AA743" s="38"/>
      <c r="AB743" s="38"/>
      <c r="AC743" s="38"/>
      <c r="AD743" s="38"/>
      <c r="AE743" s="39"/>
      <c r="AF743" s="38"/>
      <c r="AG743" s="40"/>
      <c r="AH743" s="40"/>
      <c r="AI743" s="40"/>
      <c r="AJ743" s="40"/>
      <c r="AK743" s="40"/>
      <c r="AL743" s="50"/>
      <c r="AM743" s="5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</row>
    <row r="744" spans="1:121" x14ac:dyDescent="0.15">
      <c r="A744" s="64"/>
      <c r="B744" s="18"/>
      <c r="C744" s="8"/>
      <c r="D744" s="15"/>
      <c r="E744" s="16"/>
      <c r="F744" s="16"/>
      <c r="G744" s="16"/>
      <c r="H744" s="16"/>
      <c r="I744" s="15"/>
      <c r="J744" s="51"/>
      <c r="K744" s="2"/>
      <c r="L744" s="20"/>
      <c r="M744" s="14"/>
      <c r="N744" s="14"/>
      <c r="O744" s="20"/>
      <c r="P744" s="16"/>
      <c r="Q744" s="31"/>
      <c r="R744" s="16"/>
      <c r="S744" s="4"/>
      <c r="T744" s="51"/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2"/>
      <c r="AH744" s="2"/>
      <c r="AI744" s="2"/>
      <c r="AJ744" s="2"/>
      <c r="AK744" s="2"/>
      <c r="AL744" s="51"/>
      <c r="AM744" s="51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</row>
    <row r="745" spans="1:121" x14ac:dyDescent="0.15">
      <c r="A745" s="64"/>
      <c r="B745" s="18"/>
      <c r="C745" s="8"/>
      <c r="D745" s="15"/>
      <c r="E745" s="16"/>
      <c r="F745" s="16"/>
      <c r="G745" s="16"/>
      <c r="H745" s="16"/>
      <c r="I745" s="15"/>
      <c r="J745" s="51"/>
      <c r="K745" s="2"/>
      <c r="L745" s="20"/>
      <c r="M745" s="14"/>
      <c r="N745" s="14"/>
      <c r="O745" s="20"/>
      <c r="P745" s="16"/>
      <c r="Q745" s="31"/>
      <c r="R745" s="16"/>
      <c r="S745" s="4"/>
      <c r="T745" s="51"/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2"/>
      <c r="AH745" s="2"/>
      <c r="AI745" s="2"/>
      <c r="AJ745" s="2"/>
      <c r="AK745" s="2"/>
      <c r="AL745" s="51"/>
      <c r="AM745" s="51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</row>
    <row r="746" spans="1:121" x14ac:dyDescent="0.15">
      <c r="A746" s="64"/>
      <c r="B746" s="18"/>
      <c r="C746" s="8"/>
      <c r="D746" s="15"/>
      <c r="E746" s="16"/>
      <c r="F746" s="16"/>
      <c r="G746" s="16"/>
      <c r="H746" s="16"/>
      <c r="I746" s="15"/>
      <c r="J746" s="51"/>
      <c r="K746" s="2"/>
      <c r="L746" s="20"/>
      <c r="M746" s="14"/>
      <c r="N746" s="14"/>
      <c r="O746" s="20"/>
      <c r="P746" s="16"/>
      <c r="Q746" s="31"/>
      <c r="R746" s="16"/>
      <c r="S746" s="4"/>
      <c r="T746" s="51"/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2"/>
      <c r="AH746" s="2"/>
      <c r="AI746" s="2"/>
      <c r="AJ746" s="2"/>
      <c r="AK746" s="2"/>
      <c r="AL746" s="51"/>
      <c r="AM746" s="51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</row>
    <row r="747" spans="1:121" x14ac:dyDescent="0.15">
      <c r="A747" s="64"/>
      <c r="B747" s="18"/>
      <c r="C747" s="8"/>
      <c r="D747" s="15"/>
      <c r="E747" s="16"/>
      <c r="F747" s="16"/>
      <c r="G747" s="16"/>
      <c r="H747" s="16"/>
      <c r="I747" s="15"/>
      <c r="J747" s="51"/>
      <c r="K747" s="2"/>
      <c r="L747" s="20"/>
      <c r="M747" s="14"/>
      <c r="N747" s="14"/>
      <c r="O747" s="20"/>
      <c r="P747" s="16"/>
      <c r="Q747" s="31"/>
      <c r="R747" s="16"/>
      <c r="S747" s="4"/>
      <c r="T747" s="51"/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2"/>
      <c r="AH747" s="2"/>
      <c r="AI747" s="2"/>
      <c r="AJ747" s="2"/>
      <c r="AK747" s="2"/>
      <c r="AL747" s="51"/>
      <c r="AM747" s="51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</row>
    <row r="748" spans="1:121" x14ac:dyDescent="0.15">
      <c r="A748" s="64"/>
      <c r="B748" s="18"/>
      <c r="C748" s="8"/>
      <c r="D748" s="15"/>
      <c r="E748" s="16"/>
      <c r="F748" s="16"/>
      <c r="G748" s="16"/>
      <c r="H748" s="16"/>
      <c r="I748" s="15"/>
      <c r="J748" s="51"/>
      <c r="K748" s="2"/>
      <c r="L748" s="20"/>
      <c r="M748" s="14"/>
      <c r="N748" s="14"/>
      <c r="O748" s="20"/>
      <c r="P748" s="16"/>
      <c r="Q748" s="31"/>
      <c r="R748" s="16"/>
      <c r="S748" s="4"/>
      <c r="T748" s="51"/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2"/>
      <c r="AH748" s="2"/>
      <c r="AI748" s="2"/>
      <c r="AJ748" s="2"/>
      <c r="AK748" s="2"/>
      <c r="AL748" s="51"/>
      <c r="AM748" s="51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</row>
    <row r="749" spans="1:121" x14ac:dyDescent="0.15">
      <c r="A749" s="64"/>
      <c r="B749" s="18"/>
      <c r="C749" s="8"/>
      <c r="D749" s="15"/>
      <c r="E749" s="16"/>
      <c r="F749" s="16"/>
      <c r="G749" s="16"/>
      <c r="H749" s="16"/>
      <c r="I749" s="15"/>
      <c r="J749" s="51"/>
      <c r="K749" s="2"/>
      <c r="L749" s="20"/>
      <c r="M749" s="14"/>
      <c r="N749" s="14"/>
      <c r="O749" s="20"/>
      <c r="P749" s="16"/>
      <c r="Q749" s="31"/>
      <c r="R749" s="16"/>
      <c r="S749" s="4"/>
      <c r="T749" s="51"/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2"/>
      <c r="AH749" s="2"/>
      <c r="AI749" s="2"/>
      <c r="AJ749" s="2"/>
      <c r="AK749" s="2"/>
      <c r="AL749" s="51"/>
      <c r="AM749" s="51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</row>
    <row r="750" spans="1:121" x14ac:dyDescent="0.15">
      <c r="A750" s="64"/>
      <c r="B750" s="18"/>
      <c r="C750" s="8"/>
      <c r="D750" s="15"/>
      <c r="E750" s="16"/>
      <c r="F750" s="16"/>
      <c r="G750" s="16"/>
      <c r="H750" s="16"/>
      <c r="I750" s="15"/>
      <c r="J750" s="51"/>
      <c r="K750" s="2"/>
      <c r="L750" s="20"/>
      <c r="M750" s="14"/>
      <c r="N750" s="14"/>
      <c r="O750" s="20"/>
      <c r="P750" s="16"/>
      <c r="Q750" s="31"/>
      <c r="R750" s="16"/>
      <c r="S750" s="4"/>
      <c r="T750" s="51"/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2"/>
      <c r="AH750" s="2"/>
      <c r="AI750" s="2"/>
      <c r="AJ750" s="2"/>
      <c r="AK750" s="2"/>
      <c r="AL750" s="51"/>
      <c r="AM750" s="51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</row>
    <row r="751" spans="1:121" x14ac:dyDescent="0.15">
      <c r="A751" s="64"/>
      <c r="B751" s="18"/>
      <c r="C751" s="8"/>
      <c r="D751" s="15"/>
      <c r="E751" s="16"/>
      <c r="F751" s="16"/>
      <c r="G751" s="16"/>
      <c r="H751" s="16"/>
      <c r="I751" s="15"/>
      <c r="J751" s="51"/>
      <c r="K751" s="2"/>
      <c r="L751" s="20"/>
      <c r="M751" s="14"/>
      <c r="N751" s="14"/>
      <c r="O751" s="20"/>
      <c r="P751" s="16"/>
      <c r="Q751" s="31"/>
      <c r="R751" s="16"/>
      <c r="S751" s="4"/>
      <c r="T751" s="51"/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2"/>
      <c r="AH751" s="2"/>
      <c r="AI751" s="2"/>
      <c r="AJ751" s="2"/>
      <c r="AK751" s="2"/>
      <c r="AL751" s="51"/>
      <c r="AM751" s="51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</row>
    <row r="752" spans="1:121" x14ac:dyDescent="0.15">
      <c r="A752" s="64"/>
      <c r="B752" s="18"/>
      <c r="C752" s="8"/>
      <c r="D752" s="15"/>
      <c r="E752" s="16"/>
      <c r="F752" s="16"/>
      <c r="G752" s="16"/>
      <c r="H752" s="16"/>
      <c r="I752" s="15"/>
      <c r="J752" s="51"/>
      <c r="K752" s="2"/>
      <c r="L752" s="20"/>
      <c r="M752" s="14"/>
      <c r="N752" s="14"/>
      <c r="O752" s="20"/>
      <c r="P752" s="16"/>
      <c r="Q752" s="31"/>
      <c r="R752" s="16"/>
      <c r="S752" s="4"/>
      <c r="T752" s="51"/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2"/>
      <c r="AH752" s="2"/>
      <c r="AI752" s="2"/>
      <c r="AJ752" s="2"/>
      <c r="AK752" s="2"/>
      <c r="AL752" s="51"/>
      <c r="AM752" s="51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</row>
    <row r="753" spans="1:121" x14ac:dyDescent="0.15">
      <c r="A753" s="64"/>
      <c r="B753" s="18"/>
      <c r="C753" s="8"/>
      <c r="D753" s="15"/>
      <c r="E753" s="16"/>
      <c r="F753" s="16"/>
      <c r="G753" s="16"/>
      <c r="H753" s="16"/>
      <c r="I753" s="15"/>
      <c r="J753" s="51"/>
      <c r="K753" s="2"/>
      <c r="L753" s="20"/>
      <c r="M753" s="14"/>
      <c r="N753" s="14"/>
      <c r="O753" s="20"/>
      <c r="P753" s="16"/>
      <c r="Q753" s="31"/>
      <c r="R753" s="16"/>
      <c r="S753" s="4"/>
      <c r="T753" s="51"/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2"/>
      <c r="AH753" s="2"/>
      <c r="AI753" s="2"/>
      <c r="AJ753" s="2"/>
      <c r="AK753" s="2"/>
      <c r="AL753" s="51"/>
      <c r="AM753" s="51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</row>
    <row r="754" spans="1:121" x14ac:dyDescent="0.15">
      <c r="A754" s="64"/>
      <c r="B754" s="18"/>
      <c r="C754" s="8"/>
      <c r="D754" s="15"/>
      <c r="E754" s="16"/>
      <c r="F754" s="16"/>
      <c r="G754" s="16"/>
      <c r="H754" s="16"/>
      <c r="I754" s="15"/>
      <c r="J754" s="51"/>
      <c r="K754" s="2"/>
      <c r="L754" s="20"/>
      <c r="M754" s="14"/>
      <c r="N754" s="14"/>
      <c r="O754" s="20"/>
      <c r="P754" s="16"/>
      <c r="Q754" s="31"/>
      <c r="R754" s="16"/>
      <c r="S754" s="4"/>
      <c r="T754" s="51"/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2"/>
      <c r="AH754" s="2"/>
      <c r="AI754" s="2"/>
      <c r="AJ754" s="2"/>
      <c r="AK754" s="2"/>
      <c r="AL754" s="51"/>
      <c r="AM754" s="51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</row>
    <row r="755" spans="1:121" x14ac:dyDescent="0.15">
      <c r="A755" s="64"/>
      <c r="B755" s="18"/>
      <c r="C755" s="8"/>
      <c r="D755" s="15"/>
      <c r="E755" s="16"/>
      <c r="F755" s="16"/>
      <c r="G755" s="16"/>
      <c r="H755" s="16"/>
      <c r="I755" s="15"/>
      <c r="J755" s="51"/>
      <c r="K755" s="2"/>
      <c r="L755" s="20"/>
      <c r="M755" s="14"/>
      <c r="N755" s="14"/>
      <c r="O755" s="20"/>
      <c r="P755" s="16"/>
      <c r="Q755" s="31"/>
      <c r="R755" s="16"/>
      <c r="S755" s="4"/>
      <c r="T755" s="51"/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2"/>
      <c r="AH755" s="2"/>
      <c r="AI755" s="2"/>
      <c r="AJ755" s="2"/>
      <c r="AK755" s="2"/>
      <c r="AL755" s="51"/>
      <c r="AM755" s="51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</row>
    <row r="756" spans="1:121" x14ac:dyDescent="0.15">
      <c r="A756" s="64"/>
      <c r="B756" s="18"/>
      <c r="C756" s="8"/>
      <c r="D756" s="15"/>
      <c r="E756" s="16"/>
      <c r="F756" s="16"/>
      <c r="G756" s="16"/>
      <c r="H756" s="16"/>
      <c r="I756" s="15"/>
      <c r="J756" s="51"/>
      <c r="K756" s="2"/>
      <c r="L756" s="20"/>
      <c r="M756" s="14"/>
      <c r="N756" s="14"/>
      <c r="O756" s="20"/>
      <c r="P756" s="16"/>
      <c r="Q756" s="31"/>
      <c r="R756" s="16"/>
      <c r="S756" s="4"/>
      <c r="T756" s="51"/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2"/>
      <c r="AH756" s="2"/>
      <c r="AI756" s="2"/>
      <c r="AJ756" s="2"/>
      <c r="AK756" s="2"/>
      <c r="AL756" s="51"/>
      <c r="AM756" s="51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</row>
    <row r="757" spans="1:121" x14ac:dyDescent="0.15">
      <c r="A757" s="64"/>
      <c r="B757" s="18"/>
      <c r="C757" s="8"/>
      <c r="D757" s="15"/>
      <c r="E757" s="16"/>
      <c r="F757" s="16"/>
      <c r="G757" s="16"/>
      <c r="H757" s="16"/>
      <c r="I757" s="15"/>
      <c r="J757" s="51"/>
      <c r="K757" s="2"/>
      <c r="L757" s="20"/>
      <c r="M757" s="14"/>
      <c r="N757" s="14"/>
      <c r="O757" s="20"/>
      <c r="P757" s="16"/>
      <c r="Q757" s="31"/>
      <c r="R757" s="16"/>
      <c r="S757" s="4"/>
      <c r="T757" s="51"/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2"/>
      <c r="AH757" s="2"/>
      <c r="AI757" s="2"/>
      <c r="AJ757" s="2"/>
      <c r="AK757" s="2"/>
      <c r="AL757" s="51"/>
      <c r="AM757" s="51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</row>
    <row r="758" spans="1:121" x14ac:dyDescent="0.15">
      <c r="A758" s="64"/>
      <c r="B758" s="18"/>
      <c r="C758" s="8"/>
      <c r="D758" s="15"/>
      <c r="E758" s="16"/>
      <c r="F758" s="16"/>
      <c r="G758" s="16"/>
      <c r="H758" s="16"/>
      <c r="I758" s="15"/>
      <c r="J758" s="51"/>
      <c r="K758" s="2"/>
      <c r="L758" s="20"/>
      <c r="M758" s="14"/>
      <c r="N758" s="14"/>
      <c r="O758" s="20"/>
      <c r="P758" s="16"/>
      <c r="Q758" s="31"/>
      <c r="R758" s="16"/>
      <c r="S758" s="4"/>
      <c r="T758" s="51"/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2"/>
      <c r="AH758" s="2"/>
      <c r="AI758" s="2"/>
      <c r="AJ758" s="2"/>
      <c r="AK758" s="2"/>
      <c r="AL758" s="51"/>
      <c r="AM758" s="51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</row>
    <row r="759" spans="1:121" x14ac:dyDescent="0.15">
      <c r="A759" s="64"/>
      <c r="B759" s="18"/>
      <c r="C759" s="8"/>
      <c r="D759" s="15"/>
      <c r="E759" s="16"/>
      <c r="F759" s="16"/>
      <c r="G759" s="16"/>
      <c r="H759" s="16"/>
      <c r="I759" s="15"/>
      <c r="J759" s="51"/>
      <c r="K759" s="2"/>
      <c r="L759" s="20"/>
      <c r="M759" s="14"/>
      <c r="N759" s="14"/>
      <c r="O759" s="20"/>
      <c r="P759" s="16"/>
      <c r="Q759" s="31"/>
      <c r="R759" s="16"/>
      <c r="S759" s="4"/>
      <c r="T759" s="51"/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2"/>
      <c r="AH759" s="2"/>
      <c r="AI759" s="2"/>
      <c r="AJ759" s="2"/>
      <c r="AK759" s="2"/>
      <c r="AL759" s="51"/>
      <c r="AM759" s="51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</row>
    <row r="760" spans="1:121" x14ac:dyDescent="0.15">
      <c r="A760" s="64"/>
      <c r="B760" s="18"/>
      <c r="C760" s="8"/>
      <c r="D760" s="15"/>
      <c r="E760" s="16"/>
      <c r="F760" s="16"/>
      <c r="G760" s="16"/>
      <c r="H760" s="16"/>
      <c r="I760" s="15"/>
      <c r="J760" s="51"/>
      <c r="K760" s="2"/>
      <c r="L760" s="20"/>
      <c r="M760" s="14"/>
      <c r="N760" s="14"/>
      <c r="O760" s="20"/>
      <c r="P760" s="16"/>
      <c r="Q760" s="31"/>
      <c r="R760" s="16"/>
      <c r="S760" s="4"/>
      <c r="T760" s="51"/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2"/>
      <c r="AH760" s="2"/>
      <c r="AI760" s="2"/>
      <c r="AJ760" s="2"/>
      <c r="AK760" s="2"/>
      <c r="AL760" s="51"/>
      <c r="AM760" s="51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</row>
    <row r="761" spans="1:121" x14ac:dyDescent="0.15">
      <c r="A761" s="64"/>
      <c r="B761" s="18"/>
      <c r="C761" s="8"/>
      <c r="D761" s="15"/>
      <c r="E761" s="16"/>
      <c r="F761" s="16"/>
      <c r="G761" s="16"/>
      <c r="H761" s="16"/>
      <c r="I761" s="15"/>
      <c r="J761" s="51"/>
      <c r="K761" s="2"/>
      <c r="L761" s="20"/>
      <c r="M761" s="14"/>
      <c r="N761" s="14"/>
      <c r="O761" s="20"/>
      <c r="P761" s="16"/>
      <c r="Q761" s="31"/>
      <c r="R761" s="16"/>
      <c r="S761" s="4"/>
      <c r="T761" s="51"/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2"/>
      <c r="AH761" s="2"/>
      <c r="AI761" s="2"/>
      <c r="AJ761" s="2"/>
      <c r="AK761" s="2"/>
      <c r="AL761" s="51"/>
      <c r="AM761" s="51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</row>
    <row r="762" spans="1:121" x14ac:dyDescent="0.15">
      <c r="A762" s="64"/>
      <c r="B762" s="18"/>
      <c r="C762" s="8"/>
      <c r="D762" s="15"/>
      <c r="E762" s="16"/>
      <c r="F762" s="16"/>
      <c r="G762" s="16"/>
      <c r="H762" s="16"/>
      <c r="I762" s="15"/>
      <c r="J762" s="51"/>
      <c r="K762" s="2"/>
      <c r="L762" s="20"/>
      <c r="M762" s="14"/>
      <c r="N762" s="14"/>
      <c r="O762" s="20"/>
      <c r="P762" s="16"/>
      <c r="Q762" s="31"/>
      <c r="R762" s="16"/>
      <c r="S762" s="4"/>
      <c r="T762" s="51"/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2"/>
      <c r="AH762" s="2"/>
      <c r="AI762" s="2"/>
      <c r="AJ762" s="2"/>
      <c r="AK762" s="2"/>
      <c r="AL762" s="51"/>
      <c r="AM762" s="51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</row>
    <row r="763" spans="1:121" x14ac:dyDescent="0.15">
      <c r="A763" s="64"/>
      <c r="B763" s="18"/>
      <c r="C763" s="8"/>
      <c r="D763" s="15"/>
      <c r="E763" s="16"/>
      <c r="F763" s="16"/>
      <c r="G763" s="16"/>
      <c r="H763" s="16"/>
      <c r="I763" s="15"/>
      <c r="J763" s="51"/>
      <c r="K763" s="2"/>
      <c r="L763" s="20"/>
      <c r="M763" s="14"/>
      <c r="N763" s="14"/>
      <c r="O763" s="20"/>
      <c r="P763" s="16"/>
      <c r="Q763" s="31"/>
      <c r="R763" s="16"/>
      <c r="S763" s="4"/>
      <c r="T763" s="51"/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2"/>
      <c r="AH763" s="2"/>
      <c r="AI763" s="2"/>
      <c r="AJ763" s="2"/>
      <c r="AK763" s="2"/>
      <c r="AL763" s="51"/>
      <c r="AM763" s="51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</row>
    <row r="764" spans="1:121" x14ac:dyDescent="0.15">
      <c r="A764" s="64"/>
      <c r="B764" s="18"/>
      <c r="C764" s="8"/>
      <c r="D764" s="15"/>
      <c r="E764" s="16"/>
      <c r="F764" s="16"/>
      <c r="G764" s="16"/>
      <c r="H764" s="16"/>
      <c r="I764" s="15"/>
      <c r="J764" s="51"/>
      <c r="K764" s="2"/>
      <c r="L764" s="20"/>
      <c r="M764" s="14"/>
      <c r="N764" s="14"/>
      <c r="O764" s="20"/>
      <c r="P764" s="16"/>
      <c r="Q764" s="31"/>
      <c r="R764" s="16"/>
      <c r="S764" s="4"/>
      <c r="T764" s="51"/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2"/>
      <c r="AH764" s="2"/>
      <c r="AI764" s="2"/>
      <c r="AJ764" s="2"/>
      <c r="AK764" s="2"/>
      <c r="AL764" s="51"/>
      <c r="AM764" s="51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</row>
    <row r="765" spans="1:121" x14ac:dyDescent="0.15">
      <c r="A765" s="64"/>
      <c r="B765" s="18"/>
      <c r="C765" s="8"/>
      <c r="D765" s="15"/>
      <c r="E765" s="16"/>
      <c r="F765" s="16"/>
      <c r="G765" s="16"/>
      <c r="H765" s="16"/>
      <c r="I765" s="15"/>
      <c r="J765" s="51"/>
      <c r="K765" s="2"/>
      <c r="L765" s="20"/>
      <c r="M765" s="14"/>
      <c r="N765" s="14"/>
      <c r="O765" s="20"/>
      <c r="P765" s="16"/>
      <c r="Q765" s="31"/>
      <c r="R765" s="16"/>
      <c r="S765" s="4"/>
      <c r="T765" s="51"/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2"/>
      <c r="AH765" s="2"/>
      <c r="AI765" s="2"/>
      <c r="AJ765" s="2"/>
      <c r="AK765" s="2"/>
      <c r="AL765" s="51"/>
      <c r="AM765" s="51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</row>
    <row r="766" spans="1:121" x14ac:dyDescent="0.15">
      <c r="A766" s="64"/>
      <c r="B766" s="18"/>
      <c r="C766" s="8"/>
      <c r="D766" s="15"/>
      <c r="E766" s="16"/>
      <c r="F766" s="16"/>
      <c r="G766" s="16"/>
      <c r="H766" s="16"/>
      <c r="I766" s="15"/>
      <c r="J766" s="51"/>
      <c r="K766" s="2"/>
      <c r="L766" s="20"/>
      <c r="M766" s="14"/>
      <c r="N766" s="14"/>
      <c r="O766" s="20"/>
      <c r="P766" s="16"/>
      <c r="Q766" s="31"/>
      <c r="R766" s="16"/>
      <c r="S766" s="4"/>
      <c r="T766" s="51"/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2"/>
      <c r="AH766" s="2"/>
      <c r="AI766" s="2"/>
      <c r="AJ766" s="2"/>
      <c r="AK766" s="2"/>
      <c r="AL766" s="51"/>
      <c r="AM766" s="51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</row>
    <row r="767" spans="1:121" x14ac:dyDescent="0.15">
      <c r="A767" s="64"/>
      <c r="B767" s="18"/>
      <c r="C767" s="8"/>
      <c r="D767" s="15"/>
      <c r="E767" s="16"/>
      <c r="F767" s="16"/>
      <c r="G767" s="16"/>
      <c r="H767" s="16"/>
      <c r="I767" s="15"/>
      <c r="J767" s="51"/>
      <c r="K767" s="2"/>
      <c r="L767" s="20"/>
      <c r="M767" s="14"/>
      <c r="N767" s="14"/>
      <c r="O767" s="20"/>
      <c r="P767" s="16"/>
      <c r="Q767" s="31"/>
      <c r="R767" s="16"/>
      <c r="S767" s="4"/>
      <c r="T767" s="51"/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2"/>
      <c r="AH767" s="2"/>
      <c r="AI767" s="2"/>
      <c r="AJ767" s="2"/>
      <c r="AK767" s="2"/>
      <c r="AL767" s="51"/>
      <c r="AM767" s="51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</row>
    <row r="768" spans="1:121" x14ac:dyDescent="0.15">
      <c r="A768" s="64"/>
      <c r="B768" s="18"/>
      <c r="C768" s="8"/>
      <c r="D768" s="15"/>
      <c r="E768" s="16"/>
      <c r="F768" s="16"/>
      <c r="G768" s="16"/>
      <c r="H768" s="16"/>
      <c r="I768" s="15"/>
      <c r="J768" s="51"/>
      <c r="K768" s="2"/>
      <c r="L768" s="20"/>
      <c r="M768" s="14"/>
      <c r="N768" s="14"/>
      <c r="O768" s="20"/>
      <c r="P768" s="16"/>
      <c r="Q768" s="31"/>
      <c r="R768" s="16"/>
      <c r="S768" s="4"/>
      <c r="T768" s="51"/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2"/>
      <c r="AH768" s="2"/>
      <c r="AI768" s="2"/>
      <c r="AJ768" s="2"/>
      <c r="AK768" s="2"/>
      <c r="AL768" s="51"/>
      <c r="AM768" s="51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</row>
    <row r="769" spans="1:121" x14ac:dyDescent="0.15">
      <c r="A769" s="64"/>
      <c r="B769" s="18"/>
      <c r="C769" s="8"/>
      <c r="D769" s="15"/>
      <c r="E769" s="16"/>
      <c r="F769" s="16"/>
      <c r="G769" s="16"/>
      <c r="H769" s="16"/>
      <c r="I769" s="15"/>
      <c r="J769" s="51"/>
      <c r="K769" s="2"/>
      <c r="L769" s="20"/>
      <c r="M769" s="14"/>
      <c r="N769" s="14"/>
      <c r="O769" s="20"/>
      <c r="P769" s="16"/>
      <c r="Q769" s="31"/>
      <c r="R769" s="16"/>
      <c r="S769" s="4"/>
      <c r="T769" s="51"/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2"/>
      <c r="AH769" s="2"/>
      <c r="AI769" s="2"/>
      <c r="AJ769" s="2"/>
      <c r="AK769" s="2"/>
      <c r="AL769" s="51"/>
      <c r="AM769" s="51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</row>
    <row r="770" spans="1:121" x14ac:dyDescent="0.15">
      <c r="A770" s="64"/>
      <c r="B770" s="18"/>
      <c r="C770" s="8"/>
      <c r="D770" s="15"/>
      <c r="E770" s="16"/>
      <c r="F770" s="16"/>
      <c r="G770" s="16"/>
      <c r="H770" s="16"/>
      <c r="I770" s="15"/>
      <c r="J770" s="51"/>
      <c r="K770" s="2"/>
      <c r="L770" s="20"/>
      <c r="M770" s="14"/>
      <c r="N770" s="14"/>
      <c r="O770" s="20"/>
      <c r="P770" s="16"/>
      <c r="Q770" s="31"/>
      <c r="R770" s="16"/>
      <c r="S770" s="4"/>
      <c r="T770" s="51"/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2"/>
      <c r="AH770" s="2"/>
      <c r="AI770" s="2"/>
      <c r="AJ770" s="2"/>
      <c r="AK770" s="2"/>
      <c r="AL770" s="51"/>
      <c r="AM770" s="51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</row>
    <row r="771" spans="1:121" x14ac:dyDescent="0.15">
      <c r="A771" s="64"/>
      <c r="B771" s="18"/>
      <c r="C771" s="8"/>
      <c r="D771" s="15"/>
      <c r="E771" s="16"/>
      <c r="F771" s="16"/>
      <c r="G771" s="16"/>
      <c r="H771" s="16"/>
      <c r="I771" s="15"/>
      <c r="J771" s="51"/>
      <c r="K771" s="2"/>
      <c r="L771" s="20"/>
      <c r="M771" s="14"/>
      <c r="N771" s="14"/>
      <c r="O771" s="20"/>
      <c r="P771" s="16"/>
      <c r="Q771" s="31"/>
      <c r="R771" s="16"/>
      <c r="S771" s="4"/>
      <c r="T771" s="51"/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2"/>
      <c r="AH771" s="2"/>
      <c r="AI771" s="2"/>
      <c r="AJ771" s="2"/>
      <c r="AK771" s="2"/>
      <c r="AL771" s="51"/>
      <c r="AM771" s="51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</row>
    <row r="772" spans="1:121" x14ac:dyDescent="0.15">
      <c r="A772" s="64"/>
      <c r="B772" s="18"/>
      <c r="C772" s="8"/>
      <c r="D772" s="15"/>
      <c r="E772" s="16"/>
      <c r="F772" s="16"/>
      <c r="G772" s="16"/>
      <c r="H772" s="16"/>
      <c r="I772" s="15"/>
      <c r="J772" s="51"/>
      <c r="K772" s="2"/>
      <c r="L772" s="20"/>
      <c r="M772" s="14"/>
      <c r="N772" s="14"/>
      <c r="O772" s="20"/>
      <c r="P772" s="16"/>
      <c r="Q772" s="31"/>
      <c r="R772" s="16"/>
      <c r="S772" s="4"/>
      <c r="T772" s="51"/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2"/>
      <c r="AH772" s="2"/>
      <c r="AI772" s="2"/>
      <c r="AJ772" s="2"/>
      <c r="AK772" s="2"/>
      <c r="AL772" s="51"/>
      <c r="AM772" s="51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</row>
    <row r="773" spans="1:121" x14ac:dyDescent="0.15">
      <c r="A773" s="64"/>
      <c r="B773" s="18"/>
      <c r="C773" s="8"/>
      <c r="D773" s="15"/>
      <c r="E773" s="16"/>
      <c r="F773" s="16"/>
      <c r="G773" s="16"/>
      <c r="H773" s="16"/>
      <c r="I773" s="15"/>
      <c r="J773" s="51"/>
      <c r="K773" s="2"/>
      <c r="L773" s="20"/>
      <c r="M773" s="14"/>
      <c r="N773" s="14"/>
      <c r="O773" s="20"/>
      <c r="P773" s="16"/>
      <c r="Q773" s="31"/>
      <c r="R773" s="16"/>
      <c r="S773" s="4"/>
      <c r="T773" s="51"/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2"/>
      <c r="AH773" s="2"/>
      <c r="AI773" s="2"/>
      <c r="AJ773" s="2"/>
      <c r="AK773" s="2"/>
      <c r="AL773" s="51"/>
      <c r="AM773" s="51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</row>
    <row r="774" spans="1:121" x14ac:dyDescent="0.15">
      <c r="A774" s="64"/>
      <c r="B774" s="18"/>
      <c r="C774" s="8"/>
      <c r="D774" s="15"/>
      <c r="E774" s="16"/>
      <c r="F774" s="16"/>
      <c r="G774" s="16"/>
      <c r="H774" s="16"/>
      <c r="I774" s="15"/>
      <c r="J774" s="51"/>
      <c r="K774" s="2"/>
      <c r="L774" s="20"/>
      <c r="M774" s="14"/>
      <c r="N774" s="14"/>
      <c r="O774" s="20"/>
      <c r="P774" s="16"/>
      <c r="Q774" s="31"/>
      <c r="R774" s="16"/>
      <c r="S774" s="4"/>
      <c r="T774" s="51"/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2"/>
      <c r="AH774" s="2"/>
      <c r="AI774" s="2"/>
      <c r="AJ774" s="2"/>
      <c r="AK774" s="2"/>
      <c r="AL774" s="51"/>
      <c r="AM774" s="51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</row>
    <row r="775" spans="1:121" x14ac:dyDescent="0.15">
      <c r="A775" s="64"/>
      <c r="B775" s="18"/>
      <c r="C775" s="8"/>
      <c r="D775" s="15"/>
      <c r="E775" s="16"/>
      <c r="F775" s="16"/>
      <c r="G775" s="16"/>
      <c r="H775" s="16"/>
      <c r="I775" s="15"/>
      <c r="J775" s="51"/>
      <c r="K775" s="2"/>
      <c r="L775" s="20"/>
      <c r="M775" s="14"/>
      <c r="N775" s="14"/>
      <c r="O775" s="20"/>
      <c r="P775" s="16"/>
      <c r="Q775" s="31"/>
      <c r="R775" s="16"/>
      <c r="S775" s="4"/>
      <c r="T775" s="51"/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2"/>
      <c r="AH775" s="2"/>
      <c r="AI775" s="2"/>
      <c r="AJ775" s="2"/>
      <c r="AK775" s="2"/>
      <c r="AL775" s="51"/>
      <c r="AM775" s="51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</row>
    <row r="776" spans="1:121" x14ac:dyDescent="0.15">
      <c r="A776" s="64"/>
      <c r="B776" s="18"/>
      <c r="C776" s="8"/>
      <c r="D776" s="15"/>
      <c r="E776" s="16"/>
      <c r="F776" s="16"/>
      <c r="G776" s="16"/>
      <c r="H776" s="16"/>
      <c r="I776" s="15"/>
      <c r="J776" s="51"/>
      <c r="K776" s="2"/>
      <c r="L776" s="20"/>
      <c r="M776" s="14"/>
      <c r="N776" s="14"/>
      <c r="O776" s="20"/>
      <c r="P776" s="16"/>
      <c r="Q776" s="31"/>
      <c r="R776" s="16"/>
      <c r="S776" s="4"/>
      <c r="T776" s="51"/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2"/>
      <c r="AH776" s="2"/>
      <c r="AI776" s="2"/>
      <c r="AJ776" s="2"/>
      <c r="AK776" s="2"/>
      <c r="AL776" s="51"/>
      <c r="AM776" s="51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</row>
    <row r="777" spans="1:121" x14ac:dyDescent="0.15">
      <c r="A777" s="64"/>
      <c r="B777" s="18"/>
      <c r="C777" s="8"/>
      <c r="D777" s="15"/>
      <c r="E777" s="16"/>
      <c r="F777" s="16"/>
      <c r="G777" s="16"/>
      <c r="H777" s="16"/>
      <c r="I777" s="15"/>
      <c r="J777" s="51"/>
      <c r="K777" s="2"/>
      <c r="L777" s="20"/>
      <c r="M777" s="14"/>
      <c r="N777" s="14"/>
      <c r="O777" s="20"/>
      <c r="P777" s="16"/>
      <c r="Q777" s="31"/>
      <c r="R777" s="16"/>
      <c r="S777" s="4"/>
      <c r="T777" s="51"/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2"/>
      <c r="AH777" s="2"/>
      <c r="AI777" s="2"/>
      <c r="AJ777" s="2"/>
      <c r="AK777" s="2"/>
      <c r="AL777" s="51"/>
      <c r="AM777" s="51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</row>
    <row r="778" spans="1:121" x14ac:dyDescent="0.15">
      <c r="A778" s="64"/>
      <c r="B778" s="18"/>
      <c r="C778" s="8"/>
      <c r="D778" s="15"/>
      <c r="E778" s="16"/>
      <c r="F778" s="16"/>
      <c r="G778" s="16"/>
      <c r="H778" s="16"/>
      <c r="I778" s="15"/>
      <c r="J778" s="51"/>
      <c r="K778" s="2"/>
      <c r="L778" s="20"/>
      <c r="M778" s="14"/>
      <c r="N778" s="14"/>
      <c r="O778" s="20"/>
      <c r="P778" s="16"/>
      <c r="Q778" s="31"/>
      <c r="R778" s="16"/>
      <c r="S778" s="4"/>
      <c r="T778" s="51"/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2"/>
      <c r="AH778" s="2"/>
      <c r="AI778" s="2"/>
      <c r="AJ778" s="2"/>
      <c r="AK778" s="2"/>
      <c r="AL778" s="51"/>
      <c r="AM778" s="51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</row>
    <row r="779" spans="1:121" x14ac:dyDescent="0.15">
      <c r="A779" s="64"/>
      <c r="B779" s="18"/>
      <c r="C779" s="8"/>
      <c r="D779" s="15"/>
      <c r="E779" s="16"/>
      <c r="F779" s="16"/>
      <c r="G779" s="16"/>
      <c r="H779" s="16"/>
      <c r="I779" s="15"/>
      <c r="J779" s="51"/>
      <c r="K779" s="2"/>
      <c r="L779" s="20"/>
      <c r="M779" s="14"/>
      <c r="N779" s="14"/>
      <c r="O779" s="20"/>
      <c r="P779" s="16"/>
      <c r="Q779" s="31"/>
      <c r="R779" s="16"/>
      <c r="S779" s="4"/>
      <c r="T779" s="51"/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2"/>
      <c r="AH779" s="2"/>
      <c r="AI779" s="2"/>
      <c r="AJ779" s="2"/>
      <c r="AK779" s="2"/>
      <c r="AL779" s="51"/>
      <c r="AM779" s="51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</row>
    <row r="780" spans="1:121" x14ac:dyDescent="0.15">
      <c r="A780" s="64"/>
      <c r="B780" s="18"/>
      <c r="C780" s="8"/>
      <c r="D780" s="15"/>
      <c r="E780" s="16"/>
      <c r="F780" s="16"/>
      <c r="G780" s="16"/>
      <c r="H780" s="16"/>
      <c r="I780" s="15"/>
      <c r="J780" s="51"/>
      <c r="K780" s="2"/>
      <c r="L780" s="20"/>
      <c r="M780" s="14"/>
      <c r="N780" s="14"/>
      <c r="O780" s="20"/>
      <c r="P780" s="16"/>
      <c r="Q780" s="31"/>
      <c r="R780" s="16"/>
      <c r="S780" s="4"/>
      <c r="T780" s="51"/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2"/>
      <c r="AH780" s="2"/>
      <c r="AI780" s="2"/>
      <c r="AJ780" s="2"/>
      <c r="AK780" s="2"/>
      <c r="AL780" s="51"/>
      <c r="AM780" s="51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</row>
    <row r="781" spans="1:121" x14ac:dyDescent="0.15">
      <c r="A781" s="64"/>
      <c r="B781" s="18"/>
      <c r="C781" s="8"/>
      <c r="D781" s="15"/>
      <c r="E781" s="16"/>
      <c r="F781" s="16"/>
      <c r="G781" s="16"/>
      <c r="H781" s="16"/>
      <c r="I781" s="15"/>
      <c r="J781" s="51"/>
      <c r="K781" s="2"/>
      <c r="L781" s="20"/>
      <c r="M781" s="14"/>
      <c r="N781" s="14"/>
      <c r="O781" s="20"/>
      <c r="P781" s="16"/>
      <c r="Q781" s="31"/>
      <c r="R781" s="16"/>
      <c r="S781" s="4"/>
      <c r="T781" s="51"/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2"/>
      <c r="AH781" s="2"/>
      <c r="AI781" s="2"/>
      <c r="AJ781" s="2"/>
      <c r="AK781" s="2"/>
      <c r="AL781" s="51"/>
      <c r="AM781" s="51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</row>
    <row r="782" spans="1:121" x14ac:dyDescent="0.15">
      <c r="A782" s="64"/>
      <c r="B782" s="18"/>
      <c r="C782" s="8"/>
      <c r="D782" s="15"/>
      <c r="E782" s="16"/>
      <c r="F782" s="16"/>
      <c r="G782" s="16"/>
      <c r="H782" s="16"/>
      <c r="I782" s="15"/>
      <c r="J782" s="51"/>
      <c r="K782" s="2"/>
      <c r="L782" s="20"/>
      <c r="M782" s="14"/>
      <c r="N782" s="14"/>
      <c r="O782" s="20"/>
      <c r="P782" s="16"/>
      <c r="Q782" s="31"/>
      <c r="R782" s="16"/>
      <c r="S782" s="4"/>
      <c r="T782" s="51"/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2"/>
      <c r="AH782" s="2"/>
      <c r="AI782" s="2"/>
      <c r="AJ782" s="2"/>
      <c r="AK782" s="2"/>
      <c r="AL782" s="51"/>
      <c r="AM782" s="51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</row>
    <row r="783" spans="1:121" x14ac:dyDescent="0.15">
      <c r="A783" s="64"/>
      <c r="B783" s="18"/>
      <c r="C783" s="8"/>
      <c r="D783" s="15"/>
      <c r="E783" s="16"/>
      <c r="F783" s="16"/>
      <c r="G783" s="16"/>
      <c r="H783" s="16"/>
      <c r="I783" s="15"/>
      <c r="J783" s="51"/>
      <c r="K783" s="2"/>
      <c r="L783" s="20"/>
      <c r="M783" s="14"/>
      <c r="N783" s="14"/>
      <c r="O783" s="20"/>
      <c r="P783" s="16"/>
      <c r="Q783" s="31"/>
      <c r="R783" s="16"/>
      <c r="S783" s="4"/>
      <c r="T783" s="51"/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2"/>
      <c r="AH783" s="2"/>
      <c r="AI783" s="2"/>
      <c r="AJ783" s="2"/>
      <c r="AK783" s="2"/>
      <c r="AL783" s="51"/>
      <c r="AM783" s="51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</row>
    <row r="784" spans="1:121" x14ac:dyDescent="0.15">
      <c r="A784" s="64"/>
      <c r="B784" s="18"/>
      <c r="C784" s="8"/>
      <c r="D784" s="15"/>
      <c r="E784" s="16"/>
      <c r="F784" s="16"/>
      <c r="G784" s="16"/>
      <c r="H784" s="16"/>
      <c r="I784" s="15"/>
      <c r="J784" s="51"/>
      <c r="K784" s="2"/>
      <c r="L784" s="20"/>
      <c r="M784" s="14"/>
      <c r="N784" s="14"/>
      <c r="O784" s="20"/>
      <c r="P784" s="16"/>
      <c r="Q784" s="31"/>
      <c r="R784" s="16"/>
      <c r="S784" s="4"/>
      <c r="T784" s="51"/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2"/>
      <c r="AH784" s="2"/>
      <c r="AI784" s="2"/>
      <c r="AJ784" s="2"/>
      <c r="AK784" s="2"/>
      <c r="AL784" s="51"/>
      <c r="AM784" s="51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</row>
    <row r="785" spans="1:121" x14ac:dyDescent="0.15">
      <c r="A785" s="64"/>
      <c r="B785" s="18"/>
      <c r="C785" s="8"/>
      <c r="D785" s="15"/>
      <c r="E785" s="16"/>
      <c r="F785" s="16"/>
      <c r="G785" s="16"/>
      <c r="H785" s="16"/>
      <c r="I785" s="15"/>
      <c r="J785" s="51"/>
      <c r="K785" s="2"/>
      <c r="L785" s="20"/>
      <c r="M785" s="14"/>
      <c r="N785" s="14"/>
      <c r="O785" s="20"/>
      <c r="P785" s="16"/>
      <c r="Q785" s="31"/>
      <c r="R785" s="16"/>
      <c r="S785" s="4"/>
      <c r="T785" s="51"/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2"/>
      <c r="AH785" s="2"/>
      <c r="AI785" s="2"/>
      <c r="AJ785" s="2"/>
      <c r="AK785" s="2"/>
      <c r="AL785" s="51"/>
      <c r="AM785" s="51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</row>
    <row r="786" spans="1:121" x14ac:dyDescent="0.15">
      <c r="A786" s="64"/>
      <c r="B786" s="18"/>
      <c r="C786" s="8"/>
      <c r="D786" s="15"/>
      <c r="E786" s="16"/>
      <c r="F786" s="16"/>
      <c r="G786" s="16"/>
      <c r="H786" s="16"/>
      <c r="I786" s="15"/>
      <c r="J786" s="51"/>
      <c r="K786" s="2"/>
      <c r="L786" s="20"/>
      <c r="M786" s="14"/>
      <c r="N786" s="14"/>
      <c r="O786" s="20"/>
      <c r="P786" s="16"/>
      <c r="Q786" s="31"/>
      <c r="R786" s="16"/>
      <c r="S786" s="4"/>
      <c r="T786" s="51"/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2"/>
      <c r="AH786" s="2"/>
      <c r="AI786" s="2"/>
      <c r="AJ786" s="2"/>
      <c r="AK786" s="2"/>
      <c r="AL786" s="51"/>
      <c r="AM786" s="51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</row>
    <row r="787" spans="1:121" x14ac:dyDescent="0.15">
      <c r="A787" s="64"/>
      <c r="B787" s="18"/>
      <c r="C787" s="8"/>
      <c r="D787" s="15"/>
      <c r="E787" s="16"/>
      <c r="F787" s="16"/>
      <c r="G787" s="16"/>
      <c r="H787" s="16"/>
      <c r="I787" s="15"/>
      <c r="J787" s="51"/>
      <c r="K787" s="2"/>
      <c r="L787" s="20"/>
      <c r="M787" s="14"/>
      <c r="N787" s="14"/>
      <c r="O787" s="20"/>
      <c r="P787" s="16"/>
      <c r="Q787" s="31"/>
      <c r="R787" s="16"/>
      <c r="S787" s="4"/>
      <c r="T787" s="51"/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2"/>
      <c r="AH787" s="2"/>
      <c r="AI787" s="2"/>
      <c r="AJ787" s="2"/>
      <c r="AK787" s="2"/>
      <c r="AL787" s="51"/>
      <c r="AM787" s="51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</row>
    <row r="788" spans="1:121" x14ac:dyDescent="0.15">
      <c r="A788" s="64"/>
      <c r="B788" s="18"/>
      <c r="C788" s="8"/>
      <c r="D788" s="15"/>
      <c r="E788" s="16"/>
      <c r="F788" s="16"/>
      <c r="G788" s="16"/>
      <c r="H788" s="16"/>
      <c r="I788" s="15"/>
      <c r="J788" s="51"/>
      <c r="K788" s="2"/>
      <c r="L788" s="20"/>
      <c r="M788" s="14"/>
      <c r="N788" s="14"/>
      <c r="O788" s="20"/>
      <c r="P788" s="16"/>
      <c r="Q788" s="31"/>
      <c r="R788" s="16"/>
      <c r="S788" s="4"/>
      <c r="T788" s="51"/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2"/>
      <c r="AH788" s="2"/>
      <c r="AI788" s="2"/>
      <c r="AJ788" s="2"/>
      <c r="AK788" s="2"/>
      <c r="AL788" s="51"/>
      <c r="AM788" s="51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</row>
    <row r="789" spans="1:121" x14ac:dyDescent="0.15">
      <c r="A789" s="64"/>
      <c r="B789" s="18"/>
      <c r="C789" s="8"/>
      <c r="D789" s="15"/>
      <c r="E789" s="16"/>
      <c r="F789" s="16"/>
      <c r="G789" s="16"/>
      <c r="H789" s="16"/>
      <c r="I789" s="15"/>
      <c r="J789" s="51"/>
      <c r="K789" s="2"/>
      <c r="L789" s="20"/>
      <c r="M789" s="14"/>
      <c r="N789" s="14"/>
      <c r="O789" s="20"/>
      <c r="P789" s="16"/>
      <c r="Q789" s="31"/>
      <c r="R789" s="16"/>
      <c r="S789" s="4"/>
      <c r="T789" s="51"/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2"/>
      <c r="AH789" s="2"/>
      <c r="AI789" s="2"/>
      <c r="AJ789" s="2"/>
      <c r="AK789" s="2"/>
      <c r="AL789" s="51"/>
      <c r="AM789" s="51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</row>
    <row r="790" spans="1:121" x14ac:dyDescent="0.15">
      <c r="A790" s="64"/>
      <c r="B790" s="18"/>
      <c r="C790" s="8"/>
      <c r="D790" s="15"/>
      <c r="E790" s="16"/>
      <c r="F790" s="16"/>
      <c r="G790" s="16"/>
      <c r="H790" s="16"/>
      <c r="I790" s="15"/>
      <c r="J790" s="51"/>
      <c r="K790" s="2"/>
      <c r="L790" s="20"/>
      <c r="M790" s="14"/>
      <c r="N790" s="14"/>
      <c r="O790" s="20"/>
      <c r="P790" s="16"/>
      <c r="Q790" s="31"/>
      <c r="R790" s="16"/>
      <c r="S790" s="4"/>
      <c r="T790" s="51"/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2"/>
      <c r="AH790" s="2"/>
      <c r="AI790" s="2"/>
      <c r="AJ790" s="2"/>
      <c r="AK790" s="2"/>
      <c r="AL790" s="51"/>
      <c r="AM790" s="51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</row>
    <row r="791" spans="1:121" x14ac:dyDescent="0.15">
      <c r="A791" s="64"/>
      <c r="B791" s="18"/>
      <c r="C791" s="8"/>
      <c r="D791" s="15"/>
      <c r="E791" s="16"/>
      <c r="F791" s="16"/>
      <c r="G791" s="16"/>
      <c r="H791" s="16"/>
      <c r="I791" s="15"/>
      <c r="J791" s="51"/>
      <c r="K791" s="2"/>
      <c r="L791" s="20"/>
      <c r="M791" s="14"/>
      <c r="N791" s="14"/>
      <c r="O791" s="20"/>
      <c r="P791" s="16"/>
      <c r="Q791" s="31"/>
      <c r="R791" s="16"/>
      <c r="S791" s="4"/>
      <c r="T791" s="51"/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2"/>
      <c r="AH791" s="2"/>
      <c r="AI791" s="2"/>
      <c r="AJ791" s="2"/>
      <c r="AK791" s="2"/>
      <c r="AL791" s="51"/>
      <c r="AM791" s="51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</row>
    <row r="792" spans="1:121" x14ac:dyDescent="0.15">
      <c r="A792" s="64"/>
      <c r="B792" s="18"/>
      <c r="C792" s="8"/>
      <c r="D792" s="15"/>
      <c r="E792" s="16"/>
      <c r="F792" s="16"/>
      <c r="G792" s="16"/>
      <c r="H792" s="16"/>
      <c r="I792" s="15"/>
      <c r="J792" s="51"/>
      <c r="K792" s="2"/>
      <c r="L792" s="20"/>
      <c r="M792" s="14"/>
      <c r="N792" s="14"/>
      <c r="O792" s="20"/>
      <c r="P792" s="16"/>
      <c r="Q792" s="31"/>
      <c r="R792" s="16"/>
      <c r="S792" s="4"/>
      <c r="T792" s="51"/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2"/>
      <c r="AH792" s="2"/>
      <c r="AI792" s="2"/>
      <c r="AJ792" s="2"/>
      <c r="AK792" s="2"/>
      <c r="AL792" s="51"/>
      <c r="AM792" s="51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</row>
    <row r="793" spans="1:121" x14ac:dyDescent="0.15">
      <c r="A793" s="64"/>
      <c r="B793" s="18"/>
      <c r="C793" s="8"/>
      <c r="D793" s="15"/>
      <c r="E793" s="16"/>
      <c r="F793" s="16"/>
      <c r="G793" s="16"/>
      <c r="H793" s="16"/>
      <c r="I793" s="15"/>
      <c r="J793" s="51"/>
      <c r="K793" s="2"/>
      <c r="L793" s="20"/>
      <c r="M793" s="14"/>
      <c r="N793" s="14"/>
      <c r="O793" s="20"/>
      <c r="P793" s="16"/>
      <c r="Q793" s="31"/>
      <c r="R793" s="16"/>
      <c r="S793" s="4"/>
      <c r="T793" s="51"/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2"/>
      <c r="AH793" s="2"/>
      <c r="AI793" s="2"/>
      <c r="AJ793" s="2"/>
      <c r="AK793" s="2"/>
      <c r="AL793" s="51"/>
      <c r="AM793" s="51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</row>
    <row r="794" spans="1:121" x14ac:dyDescent="0.15">
      <c r="A794" s="64"/>
      <c r="B794" s="18"/>
      <c r="C794" s="8"/>
      <c r="D794" s="15"/>
      <c r="E794" s="16"/>
      <c r="F794" s="16"/>
      <c r="G794" s="16"/>
      <c r="H794" s="16"/>
      <c r="I794" s="15"/>
      <c r="J794" s="51"/>
      <c r="K794" s="2"/>
      <c r="L794" s="20"/>
      <c r="M794" s="14"/>
      <c r="N794" s="14"/>
      <c r="O794" s="20"/>
      <c r="P794" s="16"/>
      <c r="Q794" s="31"/>
      <c r="R794" s="16"/>
      <c r="S794" s="4"/>
      <c r="T794" s="51"/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2"/>
      <c r="AH794" s="2"/>
      <c r="AI794" s="2"/>
      <c r="AJ794" s="2"/>
      <c r="AK794" s="2"/>
      <c r="AL794" s="51"/>
      <c r="AM794" s="51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</row>
    <row r="795" spans="1:121" x14ac:dyDescent="0.15">
      <c r="A795" s="64"/>
      <c r="B795" s="18"/>
      <c r="C795" s="8"/>
      <c r="D795" s="15"/>
      <c r="E795" s="16"/>
      <c r="F795" s="16"/>
      <c r="G795" s="16"/>
      <c r="H795" s="16"/>
      <c r="I795" s="15"/>
      <c r="J795" s="51"/>
      <c r="K795" s="2"/>
      <c r="L795" s="20"/>
      <c r="M795" s="14"/>
      <c r="N795" s="14"/>
      <c r="O795" s="20"/>
      <c r="P795" s="16"/>
      <c r="Q795" s="31"/>
      <c r="R795" s="16"/>
      <c r="S795" s="4"/>
      <c r="T795" s="51"/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2"/>
      <c r="AH795" s="2"/>
      <c r="AI795" s="2"/>
      <c r="AJ795" s="2"/>
      <c r="AK795" s="2"/>
      <c r="AL795" s="51"/>
      <c r="AM795" s="51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</row>
    <row r="796" spans="1:121" x14ac:dyDescent="0.15">
      <c r="A796" s="64"/>
      <c r="B796" s="18"/>
      <c r="C796" s="8"/>
      <c r="D796" s="15"/>
      <c r="E796" s="16"/>
      <c r="F796" s="16"/>
      <c r="G796" s="16"/>
      <c r="H796" s="16"/>
      <c r="I796" s="15"/>
      <c r="J796" s="51"/>
      <c r="K796" s="2"/>
      <c r="L796" s="20"/>
      <c r="M796" s="14"/>
      <c r="N796" s="14"/>
      <c r="O796" s="20"/>
      <c r="P796" s="16"/>
      <c r="Q796" s="31"/>
      <c r="R796" s="16"/>
      <c r="S796" s="4"/>
      <c r="T796" s="51"/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2"/>
      <c r="AH796" s="2"/>
      <c r="AI796" s="2"/>
      <c r="AJ796" s="2"/>
      <c r="AK796" s="2"/>
      <c r="AL796" s="51"/>
      <c r="AM796" s="51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</row>
    <row r="797" spans="1:121" x14ac:dyDescent="0.15">
      <c r="A797" s="64"/>
      <c r="B797" s="18"/>
      <c r="C797" s="8"/>
      <c r="D797" s="15"/>
      <c r="E797" s="16"/>
      <c r="F797" s="16"/>
      <c r="G797" s="16"/>
      <c r="H797" s="16"/>
      <c r="I797" s="15"/>
      <c r="J797" s="51"/>
      <c r="K797" s="2"/>
      <c r="L797" s="20"/>
      <c r="M797" s="14"/>
      <c r="N797" s="14"/>
      <c r="O797" s="20"/>
      <c r="P797" s="16"/>
      <c r="Q797" s="31"/>
      <c r="R797" s="16"/>
      <c r="S797" s="4"/>
      <c r="T797" s="51"/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2"/>
      <c r="AH797" s="2"/>
      <c r="AI797" s="2"/>
      <c r="AJ797" s="2"/>
      <c r="AK797" s="2"/>
      <c r="AL797" s="51"/>
      <c r="AM797" s="51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</row>
    <row r="798" spans="1:121" x14ac:dyDescent="0.15">
      <c r="A798" s="64"/>
      <c r="B798" s="18"/>
      <c r="C798" s="8"/>
      <c r="D798" s="15"/>
      <c r="E798" s="16"/>
      <c r="F798" s="16"/>
      <c r="G798" s="16"/>
      <c r="H798" s="16"/>
      <c r="I798" s="15"/>
      <c r="J798" s="51"/>
      <c r="K798" s="2"/>
      <c r="L798" s="20"/>
      <c r="M798" s="14"/>
      <c r="N798" s="14"/>
      <c r="O798" s="20"/>
      <c r="P798" s="16"/>
      <c r="Q798" s="31"/>
      <c r="R798" s="16"/>
      <c r="S798" s="4"/>
      <c r="T798" s="51"/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2"/>
      <c r="AH798" s="2"/>
      <c r="AI798" s="2"/>
      <c r="AJ798" s="2"/>
      <c r="AK798" s="2"/>
      <c r="AL798" s="51"/>
      <c r="AM798" s="51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</row>
    <row r="799" spans="1:121" x14ac:dyDescent="0.15">
      <c r="A799" s="64"/>
      <c r="B799" s="18"/>
      <c r="C799" s="8"/>
      <c r="D799" s="15"/>
      <c r="E799" s="16"/>
      <c r="F799" s="16"/>
      <c r="G799" s="16"/>
      <c r="H799" s="16"/>
      <c r="I799" s="15"/>
      <c r="J799" s="51"/>
      <c r="K799" s="2"/>
      <c r="L799" s="20"/>
      <c r="M799" s="14"/>
      <c r="N799" s="14"/>
      <c r="O799" s="20"/>
      <c r="P799" s="16"/>
      <c r="Q799" s="31"/>
      <c r="R799" s="16"/>
      <c r="S799" s="4"/>
      <c r="T799" s="51"/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2"/>
      <c r="AH799" s="2"/>
      <c r="AI799" s="2"/>
      <c r="AJ799" s="2"/>
      <c r="AK799" s="2"/>
      <c r="AL799" s="51"/>
      <c r="AM799" s="51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</row>
    <row r="800" spans="1:121" x14ac:dyDescent="0.15">
      <c r="A800" s="64"/>
      <c r="B800" s="18"/>
      <c r="C800" s="8"/>
      <c r="D800" s="15"/>
      <c r="E800" s="16"/>
      <c r="F800" s="16"/>
      <c r="G800" s="16"/>
      <c r="H800" s="16"/>
      <c r="I800" s="15"/>
      <c r="J800" s="51"/>
      <c r="K800" s="2"/>
      <c r="L800" s="20"/>
      <c r="M800" s="14"/>
      <c r="N800" s="14"/>
      <c r="O800" s="20"/>
      <c r="P800" s="16"/>
      <c r="Q800" s="31"/>
      <c r="R800" s="16"/>
      <c r="S800" s="4"/>
      <c r="T800" s="51"/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2"/>
      <c r="AH800" s="2"/>
      <c r="AI800" s="2"/>
      <c r="AJ800" s="2"/>
      <c r="AK800" s="2"/>
      <c r="AL800" s="51"/>
      <c r="AM800" s="51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</row>
    <row r="801" spans="1:121" x14ac:dyDescent="0.15">
      <c r="A801" s="64"/>
      <c r="B801" s="18"/>
      <c r="C801" s="8"/>
      <c r="D801" s="15"/>
      <c r="E801" s="16"/>
      <c r="F801" s="16"/>
      <c r="G801" s="16"/>
      <c r="H801" s="16"/>
      <c r="I801" s="15"/>
      <c r="J801" s="51"/>
      <c r="K801" s="2"/>
      <c r="L801" s="20"/>
      <c r="M801" s="14"/>
      <c r="N801" s="14"/>
      <c r="O801" s="20"/>
      <c r="P801" s="16"/>
      <c r="Q801" s="31"/>
      <c r="R801" s="16"/>
      <c r="S801" s="4"/>
      <c r="T801" s="51"/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2"/>
      <c r="AH801" s="2"/>
      <c r="AI801" s="2"/>
      <c r="AJ801" s="2"/>
      <c r="AK801" s="2"/>
      <c r="AL801" s="51"/>
      <c r="AM801" s="51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</row>
    <row r="802" spans="1:121" x14ac:dyDescent="0.15">
      <c r="A802" s="64"/>
      <c r="B802" s="18"/>
      <c r="C802" s="8"/>
      <c r="D802" s="15"/>
      <c r="E802" s="16"/>
      <c r="F802" s="16"/>
      <c r="G802" s="16"/>
      <c r="H802" s="16"/>
      <c r="I802" s="15"/>
      <c r="J802" s="51"/>
      <c r="K802" s="2"/>
      <c r="L802" s="20"/>
      <c r="M802" s="14"/>
      <c r="N802" s="14"/>
      <c r="O802" s="20"/>
      <c r="P802" s="16"/>
      <c r="Q802" s="31"/>
      <c r="R802" s="16"/>
      <c r="S802" s="4"/>
      <c r="T802" s="51"/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2"/>
      <c r="AH802" s="2"/>
      <c r="AI802" s="2"/>
      <c r="AJ802" s="2"/>
      <c r="AK802" s="2"/>
      <c r="AL802" s="51"/>
      <c r="AM802" s="51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</row>
    <row r="803" spans="1:121" x14ac:dyDescent="0.15">
      <c r="A803" s="64"/>
      <c r="B803" s="18"/>
      <c r="C803" s="8"/>
      <c r="D803" s="15"/>
      <c r="E803" s="16"/>
      <c r="F803" s="16"/>
      <c r="G803" s="16"/>
      <c r="H803" s="16"/>
      <c r="I803" s="15"/>
      <c r="J803" s="51"/>
      <c r="K803" s="2"/>
      <c r="L803" s="20"/>
      <c r="M803" s="14"/>
      <c r="N803" s="14"/>
      <c r="O803" s="20"/>
      <c r="P803" s="16"/>
      <c r="Q803" s="31"/>
      <c r="R803" s="16"/>
      <c r="S803" s="4"/>
      <c r="T803" s="51"/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2"/>
      <c r="AH803" s="2"/>
      <c r="AI803" s="2"/>
      <c r="AJ803" s="2"/>
      <c r="AK803" s="2"/>
      <c r="AL803" s="51"/>
      <c r="AM803" s="51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</row>
    <row r="804" spans="1:121" x14ac:dyDescent="0.15">
      <c r="A804" s="64"/>
      <c r="B804" s="18"/>
      <c r="C804" s="8"/>
      <c r="D804" s="15"/>
      <c r="E804" s="16"/>
      <c r="F804" s="16"/>
      <c r="G804" s="16"/>
      <c r="H804" s="16"/>
      <c r="I804" s="15"/>
      <c r="J804" s="51"/>
      <c r="K804" s="2"/>
      <c r="L804" s="20"/>
      <c r="M804" s="14"/>
      <c r="N804" s="14"/>
      <c r="O804" s="20"/>
      <c r="P804" s="16"/>
      <c r="Q804" s="31"/>
      <c r="R804" s="16"/>
      <c r="S804" s="4"/>
      <c r="T804" s="51"/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2"/>
      <c r="AH804" s="2"/>
      <c r="AI804" s="2"/>
      <c r="AJ804" s="2"/>
      <c r="AK804" s="2"/>
      <c r="AL804" s="51"/>
      <c r="AM804" s="51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</row>
    <row r="805" spans="1:121" x14ac:dyDescent="0.15">
      <c r="A805" s="64"/>
      <c r="B805" s="18"/>
      <c r="C805" s="8"/>
      <c r="D805" s="15"/>
      <c r="E805" s="16"/>
      <c r="F805" s="16"/>
      <c r="G805" s="16"/>
      <c r="H805" s="16"/>
      <c r="I805" s="15"/>
      <c r="J805" s="51"/>
      <c r="K805" s="2"/>
      <c r="L805" s="20"/>
      <c r="M805" s="14"/>
      <c r="N805" s="14"/>
      <c r="O805" s="20"/>
      <c r="P805" s="16"/>
      <c r="Q805" s="31"/>
      <c r="R805" s="16"/>
      <c r="S805" s="4"/>
      <c r="T805" s="51"/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2"/>
      <c r="AH805" s="2"/>
      <c r="AI805" s="2"/>
      <c r="AJ805" s="2"/>
      <c r="AK805" s="2"/>
      <c r="AL805" s="51"/>
      <c r="AM805" s="51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</row>
    <row r="806" spans="1:121" x14ac:dyDescent="0.15">
      <c r="A806" s="64"/>
      <c r="B806" s="18"/>
      <c r="C806" s="8"/>
      <c r="D806" s="15"/>
      <c r="E806" s="16"/>
      <c r="F806" s="16"/>
      <c r="G806" s="16"/>
      <c r="H806" s="16"/>
      <c r="I806" s="15"/>
      <c r="J806" s="51"/>
      <c r="K806" s="2"/>
      <c r="L806" s="20"/>
      <c r="M806" s="14"/>
      <c r="N806" s="14"/>
      <c r="O806" s="20"/>
      <c r="P806" s="16"/>
      <c r="Q806" s="31"/>
      <c r="R806" s="16"/>
      <c r="S806" s="4"/>
      <c r="T806" s="51"/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2"/>
      <c r="AH806" s="2"/>
      <c r="AI806" s="2"/>
      <c r="AJ806" s="2"/>
      <c r="AK806" s="2"/>
      <c r="AL806" s="51"/>
      <c r="AM806" s="51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</row>
    <row r="807" spans="1:121" x14ac:dyDescent="0.15">
      <c r="A807" s="64"/>
      <c r="B807" s="18"/>
      <c r="C807" s="8"/>
      <c r="D807" s="15"/>
      <c r="E807" s="16"/>
      <c r="F807" s="16"/>
      <c r="G807" s="16"/>
      <c r="H807" s="16"/>
      <c r="I807" s="15"/>
      <c r="J807" s="51"/>
      <c r="K807" s="2"/>
      <c r="L807" s="20"/>
      <c r="M807" s="14"/>
      <c r="N807" s="14"/>
      <c r="O807" s="20"/>
      <c r="P807" s="16"/>
      <c r="Q807" s="31"/>
      <c r="R807" s="16"/>
      <c r="S807" s="4"/>
      <c r="T807" s="51"/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2"/>
      <c r="AH807" s="2"/>
      <c r="AI807" s="2"/>
      <c r="AJ807" s="2"/>
      <c r="AK807" s="2"/>
      <c r="AL807" s="51"/>
      <c r="AM807" s="51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</row>
    <row r="808" spans="1:121" x14ac:dyDescent="0.15">
      <c r="A808" s="64"/>
      <c r="B808" s="18"/>
      <c r="C808" s="8"/>
      <c r="D808" s="15"/>
      <c r="E808" s="16"/>
      <c r="F808" s="16"/>
      <c r="G808" s="16"/>
      <c r="H808" s="16"/>
      <c r="I808" s="15"/>
      <c r="J808" s="51"/>
      <c r="K808" s="2"/>
      <c r="L808" s="20"/>
      <c r="M808" s="14"/>
      <c r="N808" s="14"/>
      <c r="O808" s="20"/>
      <c r="P808" s="16"/>
      <c r="Q808" s="31"/>
      <c r="R808" s="16"/>
      <c r="S808" s="4"/>
      <c r="T808" s="51"/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2"/>
      <c r="AH808" s="2"/>
      <c r="AI808" s="2"/>
      <c r="AJ808" s="2"/>
      <c r="AK808" s="2"/>
      <c r="AL808" s="51"/>
      <c r="AM808" s="51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</row>
    <row r="809" spans="1:121" x14ac:dyDescent="0.15">
      <c r="A809" s="64"/>
      <c r="B809" s="18"/>
      <c r="C809" s="8"/>
      <c r="D809" s="15"/>
      <c r="E809" s="16"/>
      <c r="F809" s="16"/>
      <c r="G809" s="16"/>
      <c r="H809" s="16"/>
      <c r="I809" s="15"/>
      <c r="J809" s="51"/>
      <c r="K809" s="2"/>
      <c r="L809" s="20"/>
      <c r="M809" s="14"/>
      <c r="N809" s="14"/>
      <c r="O809" s="20"/>
      <c r="P809" s="16"/>
      <c r="Q809" s="31"/>
      <c r="R809" s="16"/>
      <c r="S809" s="4"/>
      <c r="T809" s="51"/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2"/>
      <c r="AH809" s="2"/>
      <c r="AI809" s="2"/>
      <c r="AJ809" s="2"/>
      <c r="AK809" s="2"/>
      <c r="AL809" s="51"/>
      <c r="AM809" s="51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</row>
    <row r="810" spans="1:121" x14ac:dyDescent="0.15">
      <c r="A810" s="64"/>
      <c r="B810" s="18"/>
      <c r="C810" s="8"/>
      <c r="D810" s="15"/>
      <c r="E810" s="16"/>
      <c r="F810" s="16"/>
      <c r="G810" s="16"/>
      <c r="H810" s="16"/>
      <c r="I810" s="15"/>
      <c r="J810" s="51"/>
      <c r="K810" s="2"/>
      <c r="L810" s="20"/>
      <c r="M810" s="14"/>
      <c r="N810" s="14"/>
      <c r="O810" s="20"/>
      <c r="P810" s="16"/>
      <c r="Q810" s="31"/>
      <c r="R810" s="16"/>
      <c r="S810" s="4"/>
      <c r="T810" s="51"/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2"/>
      <c r="AH810" s="2"/>
      <c r="AI810" s="2"/>
      <c r="AJ810" s="2"/>
      <c r="AK810" s="2"/>
      <c r="AL810" s="51"/>
      <c r="AM810" s="51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</row>
    <row r="811" spans="1:121" x14ac:dyDescent="0.15">
      <c r="A811" s="64"/>
      <c r="B811" s="18"/>
      <c r="C811" s="8"/>
      <c r="D811" s="15"/>
      <c r="E811" s="16"/>
      <c r="F811" s="16"/>
      <c r="G811" s="16"/>
      <c r="H811" s="16"/>
      <c r="I811" s="15"/>
      <c r="J811" s="51"/>
      <c r="K811" s="2"/>
      <c r="L811" s="20"/>
      <c r="M811" s="14"/>
      <c r="N811" s="14"/>
      <c r="O811" s="20"/>
      <c r="P811" s="16"/>
      <c r="Q811" s="31"/>
      <c r="R811" s="16"/>
      <c r="S811" s="4"/>
      <c r="T811" s="51"/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2"/>
      <c r="AH811" s="2"/>
      <c r="AI811" s="2"/>
      <c r="AJ811" s="2"/>
      <c r="AK811" s="2"/>
      <c r="AL811" s="51"/>
      <c r="AM811" s="51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</row>
    <row r="812" spans="1:121" x14ac:dyDescent="0.15">
      <c r="A812" s="64"/>
      <c r="B812" s="18"/>
      <c r="C812" s="8"/>
      <c r="D812" s="15"/>
      <c r="E812" s="16"/>
      <c r="F812" s="16"/>
      <c r="G812" s="16"/>
      <c r="H812" s="16"/>
      <c r="I812" s="15"/>
      <c r="J812" s="51"/>
      <c r="K812" s="2"/>
      <c r="L812" s="20"/>
      <c r="M812" s="14"/>
      <c r="N812" s="14"/>
      <c r="O812" s="20"/>
      <c r="P812" s="16"/>
      <c r="Q812" s="31"/>
      <c r="R812" s="16"/>
      <c r="S812" s="4"/>
      <c r="T812" s="51"/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2"/>
      <c r="AH812" s="2"/>
      <c r="AI812" s="2"/>
      <c r="AJ812" s="2"/>
      <c r="AK812" s="2"/>
      <c r="AL812" s="51"/>
      <c r="AM812" s="51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</row>
    <row r="813" spans="1:121" x14ac:dyDescent="0.15">
      <c r="A813" s="64"/>
      <c r="B813" s="18"/>
      <c r="C813" s="8"/>
      <c r="D813" s="15"/>
      <c r="E813" s="16"/>
      <c r="F813" s="16"/>
      <c r="G813" s="16"/>
      <c r="H813" s="16"/>
      <c r="I813" s="15"/>
      <c r="J813" s="51"/>
      <c r="K813" s="2"/>
      <c r="L813" s="20"/>
      <c r="M813" s="14"/>
      <c r="N813" s="14"/>
      <c r="O813" s="20"/>
      <c r="P813" s="16"/>
      <c r="Q813" s="31"/>
      <c r="R813" s="16"/>
      <c r="S813" s="4"/>
      <c r="T813" s="51"/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2"/>
      <c r="AH813" s="2"/>
      <c r="AI813" s="2"/>
      <c r="AJ813" s="2"/>
      <c r="AK813" s="2"/>
      <c r="AL813" s="51"/>
      <c r="AM813" s="51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</row>
    <row r="814" spans="1:121" x14ac:dyDescent="0.15">
      <c r="A814" s="64"/>
      <c r="B814" s="18"/>
      <c r="C814" s="8"/>
      <c r="D814" s="15"/>
      <c r="E814" s="16"/>
      <c r="F814" s="16"/>
      <c r="G814" s="16"/>
      <c r="H814" s="16"/>
      <c r="I814" s="15"/>
      <c r="J814" s="51"/>
      <c r="K814" s="2"/>
      <c r="L814" s="20"/>
      <c r="M814" s="14"/>
      <c r="N814" s="14"/>
      <c r="O814" s="20"/>
      <c r="P814" s="16"/>
      <c r="Q814" s="31"/>
      <c r="R814" s="16"/>
      <c r="S814" s="4"/>
      <c r="T814" s="51"/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2"/>
      <c r="AH814" s="2"/>
      <c r="AI814" s="2"/>
      <c r="AJ814" s="2"/>
      <c r="AK814" s="2"/>
      <c r="AL814" s="51"/>
      <c r="AM814" s="51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</row>
    <row r="815" spans="1:121" x14ac:dyDescent="0.15">
      <c r="A815" s="64"/>
      <c r="B815" s="18"/>
      <c r="C815" s="8"/>
      <c r="D815" s="15"/>
      <c r="E815" s="16"/>
      <c r="F815" s="16"/>
      <c r="G815" s="16"/>
      <c r="H815" s="16"/>
      <c r="I815" s="15"/>
      <c r="J815" s="51"/>
      <c r="K815" s="2"/>
      <c r="L815" s="20"/>
      <c r="M815" s="14"/>
      <c r="N815" s="14"/>
      <c r="O815" s="20"/>
      <c r="P815" s="16"/>
      <c r="Q815" s="31"/>
      <c r="R815" s="16"/>
      <c r="S815" s="4"/>
      <c r="T815" s="51"/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2"/>
      <c r="AH815" s="2"/>
      <c r="AI815" s="2"/>
      <c r="AJ815" s="2"/>
      <c r="AK815" s="2"/>
      <c r="AL815" s="51"/>
      <c r="AM815" s="51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</row>
    <row r="816" spans="1:121" x14ac:dyDescent="0.15">
      <c r="A816" s="64"/>
      <c r="B816" s="18"/>
      <c r="C816" s="8"/>
      <c r="D816" s="15"/>
      <c r="E816" s="16"/>
      <c r="F816" s="16"/>
      <c r="G816" s="16"/>
      <c r="H816" s="16"/>
      <c r="I816" s="15"/>
      <c r="J816" s="51"/>
      <c r="K816" s="2"/>
      <c r="L816" s="20"/>
      <c r="M816" s="14"/>
      <c r="N816" s="14"/>
      <c r="O816" s="20"/>
      <c r="P816" s="16"/>
      <c r="Q816" s="31"/>
      <c r="R816" s="16"/>
      <c r="S816" s="4"/>
      <c r="T816" s="51"/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2"/>
      <c r="AH816" s="2"/>
      <c r="AI816" s="2"/>
      <c r="AJ816" s="2"/>
      <c r="AK816" s="2"/>
      <c r="AL816" s="51"/>
      <c r="AM816" s="51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</row>
    <row r="817" spans="1:121" x14ac:dyDescent="0.15">
      <c r="A817" s="64"/>
      <c r="B817" s="18"/>
      <c r="C817" s="8"/>
      <c r="D817" s="15"/>
      <c r="E817" s="16"/>
      <c r="F817" s="16"/>
      <c r="G817" s="16"/>
      <c r="H817" s="16"/>
      <c r="I817" s="15"/>
      <c r="J817" s="51"/>
      <c r="K817" s="2"/>
      <c r="L817" s="20"/>
      <c r="M817" s="14"/>
      <c r="N817" s="14"/>
      <c r="O817" s="20"/>
      <c r="P817" s="16"/>
      <c r="Q817" s="31"/>
      <c r="R817" s="16"/>
      <c r="S817" s="4"/>
      <c r="T817" s="51"/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2"/>
      <c r="AH817" s="2"/>
      <c r="AI817" s="2"/>
      <c r="AJ817" s="2"/>
      <c r="AK817" s="2"/>
      <c r="AL817" s="51"/>
      <c r="AM817" s="51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</row>
    <row r="818" spans="1:121" x14ac:dyDescent="0.15">
      <c r="A818" s="64"/>
      <c r="B818" s="18"/>
      <c r="C818" s="8"/>
      <c r="D818" s="15"/>
      <c r="E818" s="16"/>
      <c r="F818" s="16"/>
      <c r="G818" s="16"/>
      <c r="H818" s="16"/>
      <c r="I818" s="15"/>
      <c r="J818" s="51"/>
      <c r="K818" s="2"/>
      <c r="L818" s="20"/>
      <c r="M818" s="14"/>
      <c r="N818" s="14"/>
      <c r="O818" s="20"/>
      <c r="P818" s="16"/>
      <c r="Q818" s="31"/>
      <c r="R818" s="16"/>
      <c r="S818" s="4"/>
      <c r="T818" s="51"/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2"/>
      <c r="AH818" s="2"/>
      <c r="AI818" s="2"/>
      <c r="AJ818" s="2"/>
      <c r="AK818" s="2"/>
      <c r="AL818" s="51"/>
      <c r="AM818" s="51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</row>
    <row r="819" spans="1:121" x14ac:dyDescent="0.15">
      <c r="A819" s="64"/>
      <c r="B819" s="18"/>
      <c r="C819" s="8"/>
      <c r="D819" s="15"/>
      <c r="E819" s="16"/>
      <c r="F819" s="16"/>
      <c r="G819" s="16"/>
      <c r="H819" s="16"/>
      <c r="I819" s="15"/>
      <c r="J819" s="51"/>
      <c r="K819" s="2"/>
      <c r="L819" s="20"/>
      <c r="M819" s="14"/>
      <c r="N819" s="14"/>
      <c r="O819" s="20"/>
      <c r="P819" s="16"/>
      <c r="Q819" s="31"/>
      <c r="R819" s="16"/>
      <c r="S819" s="4"/>
      <c r="T819" s="51"/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2"/>
      <c r="AH819" s="2"/>
      <c r="AI819" s="2"/>
      <c r="AJ819" s="2"/>
      <c r="AK819" s="2"/>
      <c r="AL819" s="51"/>
      <c r="AM819" s="51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</row>
    <row r="820" spans="1:121" x14ac:dyDescent="0.15">
      <c r="A820" s="64"/>
      <c r="B820" s="18"/>
      <c r="C820" s="8"/>
      <c r="D820" s="15"/>
      <c r="E820" s="16"/>
      <c r="F820" s="16"/>
      <c r="G820" s="16"/>
      <c r="H820" s="16"/>
      <c r="I820" s="15"/>
      <c r="J820" s="51"/>
      <c r="K820" s="2"/>
      <c r="L820" s="20"/>
      <c r="M820" s="14"/>
      <c r="N820" s="14"/>
      <c r="O820" s="20"/>
      <c r="P820" s="16"/>
      <c r="Q820" s="31"/>
      <c r="R820" s="16"/>
      <c r="S820" s="4"/>
      <c r="T820" s="51"/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2"/>
      <c r="AH820" s="2"/>
      <c r="AI820" s="2"/>
      <c r="AJ820" s="2"/>
      <c r="AK820" s="2"/>
      <c r="AL820" s="51"/>
      <c r="AM820" s="51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</row>
    <row r="821" spans="1:121" x14ac:dyDescent="0.15">
      <c r="A821" s="64"/>
      <c r="B821" s="18"/>
      <c r="C821" s="8"/>
      <c r="D821" s="15"/>
      <c r="E821" s="16"/>
      <c r="F821" s="16"/>
      <c r="G821" s="16"/>
      <c r="H821" s="16"/>
      <c r="I821" s="15"/>
      <c r="J821" s="51"/>
      <c r="K821" s="2"/>
      <c r="L821" s="20"/>
      <c r="M821" s="14"/>
      <c r="N821" s="14"/>
      <c r="O821" s="20"/>
      <c r="P821" s="16"/>
      <c r="Q821" s="31"/>
      <c r="R821" s="16"/>
      <c r="S821" s="4"/>
      <c r="T821" s="51"/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2"/>
      <c r="AH821" s="2"/>
      <c r="AI821" s="2"/>
      <c r="AJ821" s="2"/>
      <c r="AK821" s="2"/>
      <c r="AL821" s="51"/>
      <c r="AM821" s="51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</row>
    <row r="822" spans="1:121" x14ac:dyDescent="0.15">
      <c r="A822" s="64"/>
      <c r="B822" s="18"/>
      <c r="C822" s="8"/>
      <c r="D822" s="15"/>
      <c r="E822" s="16"/>
      <c r="F822" s="16"/>
      <c r="G822" s="16"/>
      <c r="H822" s="16"/>
      <c r="I822" s="15"/>
      <c r="J822" s="51"/>
      <c r="K822" s="2"/>
      <c r="L822" s="20"/>
      <c r="M822" s="14"/>
      <c r="N822" s="14"/>
      <c r="O822" s="20"/>
      <c r="P822" s="16"/>
      <c r="Q822" s="31"/>
      <c r="R822" s="16"/>
      <c r="S822" s="4"/>
      <c r="T822" s="51"/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2"/>
      <c r="AH822" s="2"/>
      <c r="AI822" s="2"/>
      <c r="AJ822" s="2"/>
      <c r="AK822" s="2"/>
      <c r="AL822" s="51"/>
      <c r="AM822" s="51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</row>
    <row r="823" spans="1:121" x14ac:dyDescent="0.15">
      <c r="A823" s="64"/>
      <c r="B823" s="18"/>
      <c r="C823" s="8"/>
      <c r="D823" s="15"/>
      <c r="E823" s="16"/>
      <c r="F823" s="16"/>
      <c r="G823" s="16"/>
      <c r="H823" s="16"/>
      <c r="I823" s="15"/>
      <c r="J823" s="51"/>
      <c r="K823" s="2"/>
      <c r="L823" s="20"/>
      <c r="M823" s="14"/>
      <c r="N823" s="14"/>
      <c r="O823" s="20"/>
      <c r="P823" s="16"/>
      <c r="Q823" s="31"/>
      <c r="R823" s="16"/>
      <c r="S823" s="4"/>
      <c r="T823" s="51"/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2"/>
      <c r="AH823" s="2"/>
      <c r="AI823" s="2"/>
      <c r="AJ823" s="2"/>
      <c r="AK823" s="2"/>
      <c r="AL823" s="51"/>
      <c r="AM823" s="51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</row>
    <row r="824" spans="1:121" x14ac:dyDescent="0.15">
      <c r="A824" s="64"/>
      <c r="B824" s="18"/>
      <c r="C824" s="8"/>
      <c r="D824" s="15"/>
      <c r="E824" s="16"/>
      <c r="F824" s="16"/>
      <c r="G824" s="16"/>
      <c r="H824" s="16"/>
      <c r="I824" s="15"/>
      <c r="J824" s="51"/>
      <c r="K824" s="2"/>
      <c r="L824" s="20"/>
      <c r="M824" s="14"/>
      <c r="N824" s="14"/>
      <c r="O824" s="20"/>
      <c r="P824" s="16"/>
      <c r="Q824" s="31"/>
      <c r="R824" s="16"/>
      <c r="S824" s="4"/>
      <c r="T824" s="51"/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2"/>
      <c r="AH824" s="2"/>
      <c r="AI824" s="2"/>
      <c r="AJ824" s="2"/>
      <c r="AK824" s="2"/>
      <c r="AL824" s="51"/>
      <c r="AM824" s="51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</row>
    <row r="825" spans="1:121" x14ac:dyDescent="0.15">
      <c r="A825" s="64"/>
      <c r="B825" s="18"/>
      <c r="C825" s="8"/>
      <c r="D825" s="15"/>
      <c r="E825" s="16"/>
      <c r="F825" s="16"/>
      <c r="G825" s="16"/>
      <c r="H825" s="16"/>
      <c r="I825" s="15"/>
      <c r="J825" s="51"/>
      <c r="K825" s="2"/>
      <c r="L825" s="20"/>
      <c r="M825" s="14"/>
      <c r="N825" s="14"/>
      <c r="O825" s="20"/>
      <c r="P825" s="16"/>
      <c r="Q825" s="31"/>
      <c r="R825" s="16"/>
      <c r="S825" s="4"/>
      <c r="T825" s="51"/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2"/>
      <c r="AH825" s="2"/>
      <c r="AI825" s="2"/>
      <c r="AJ825" s="2"/>
      <c r="AK825" s="2"/>
      <c r="AL825" s="51"/>
      <c r="AM825" s="51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</row>
    <row r="826" spans="1:121" x14ac:dyDescent="0.15">
      <c r="A826" s="64"/>
      <c r="B826" s="18"/>
      <c r="C826" s="8"/>
      <c r="D826" s="15"/>
      <c r="E826" s="16"/>
      <c r="F826" s="16"/>
      <c r="G826" s="16"/>
      <c r="H826" s="16"/>
      <c r="I826" s="15"/>
      <c r="J826" s="51"/>
      <c r="K826" s="2"/>
      <c r="L826" s="20"/>
      <c r="M826" s="14"/>
      <c r="N826" s="14"/>
      <c r="O826" s="20"/>
      <c r="P826" s="16"/>
      <c r="Q826" s="31"/>
      <c r="R826" s="16"/>
      <c r="S826" s="4"/>
      <c r="T826" s="51"/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2"/>
      <c r="AH826" s="2"/>
      <c r="AI826" s="2"/>
      <c r="AJ826" s="2"/>
      <c r="AK826" s="2"/>
      <c r="AL826" s="51"/>
      <c r="AM826" s="51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</row>
    <row r="827" spans="1:121" x14ac:dyDescent="0.15">
      <c r="A827" s="64"/>
      <c r="B827" s="18"/>
      <c r="C827" s="8"/>
      <c r="D827" s="15"/>
      <c r="E827" s="16"/>
      <c r="F827" s="16"/>
      <c r="G827" s="16"/>
      <c r="H827" s="16"/>
      <c r="I827" s="15"/>
      <c r="J827" s="51"/>
      <c r="K827" s="2"/>
      <c r="L827" s="20"/>
      <c r="M827" s="14"/>
      <c r="N827" s="14"/>
      <c r="O827" s="20"/>
      <c r="P827" s="16"/>
      <c r="Q827" s="31"/>
      <c r="R827" s="16"/>
      <c r="S827" s="4"/>
      <c r="T827" s="51"/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2"/>
      <c r="AH827" s="2"/>
      <c r="AI827" s="2"/>
      <c r="AJ827" s="2"/>
      <c r="AK827" s="2"/>
      <c r="AL827" s="51"/>
      <c r="AM827" s="51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</row>
    <row r="828" spans="1:121" x14ac:dyDescent="0.15">
      <c r="A828" s="64"/>
      <c r="B828" s="18"/>
      <c r="C828" s="8"/>
      <c r="D828" s="15"/>
      <c r="E828" s="16"/>
      <c r="F828" s="16"/>
      <c r="G828" s="16"/>
      <c r="H828" s="16"/>
      <c r="I828" s="15"/>
      <c r="J828" s="51"/>
      <c r="K828" s="2"/>
      <c r="L828" s="20"/>
      <c r="M828" s="14"/>
      <c r="N828" s="14"/>
      <c r="O828" s="20"/>
      <c r="P828" s="16"/>
      <c r="Q828" s="31"/>
      <c r="R828" s="16"/>
      <c r="S828" s="4"/>
      <c r="T828" s="51"/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2"/>
      <c r="AH828" s="2"/>
      <c r="AI828" s="2"/>
      <c r="AJ828" s="2"/>
      <c r="AK828" s="2"/>
      <c r="AL828" s="51"/>
      <c r="AM828" s="51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</row>
    <row r="829" spans="1:121" x14ac:dyDescent="0.15">
      <c r="A829" s="64"/>
      <c r="B829" s="18"/>
      <c r="C829" s="8"/>
      <c r="D829" s="15"/>
      <c r="E829" s="16"/>
      <c r="F829" s="16"/>
      <c r="G829" s="16"/>
      <c r="H829" s="16"/>
      <c r="I829" s="15"/>
      <c r="J829" s="51"/>
      <c r="K829" s="2"/>
      <c r="L829" s="20"/>
      <c r="M829" s="14"/>
      <c r="N829" s="14"/>
      <c r="O829" s="20"/>
      <c r="P829" s="16"/>
      <c r="Q829" s="31"/>
      <c r="R829" s="16"/>
      <c r="S829" s="4"/>
      <c r="T829" s="51"/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2"/>
      <c r="AH829" s="2"/>
      <c r="AI829" s="2"/>
      <c r="AJ829" s="2"/>
      <c r="AK829" s="2"/>
      <c r="AL829" s="51"/>
      <c r="AM829" s="51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</row>
    <row r="830" spans="1:121" x14ac:dyDescent="0.15">
      <c r="A830" s="64"/>
      <c r="B830" s="18"/>
      <c r="C830" s="8"/>
      <c r="D830" s="15"/>
      <c r="E830" s="16"/>
      <c r="F830" s="16"/>
      <c r="G830" s="16"/>
      <c r="H830" s="16"/>
      <c r="I830" s="15"/>
      <c r="J830" s="51"/>
      <c r="K830" s="2"/>
      <c r="L830" s="20"/>
      <c r="M830" s="14"/>
      <c r="N830" s="14"/>
      <c r="O830" s="20"/>
      <c r="P830" s="16"/>
      <c r="Q830" s="31"/>
      <c r="R830" s="16"/>
      <c r="S830" s="4"/>
      <c r="T830" s="51"/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2"/>
      <c r="AH830" s="2"/>
      <c r="AI830" s="2"/>
      <c r="AJ830" s="2"/>
      <c r="AK830" s="2"/>
      <c r="AL830" s="51"/>
      <c r="AM830" s="51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</row>
    <row r="831" spans="1:121" x14ac:dyDescent="0.15">
      <c r="A831" s="64"/>
      <c r="B831" s="18"/>
      <c r="C831" s="8"/>
      <c r="D831" s="15"/>
      <c r="E831" s="16"/>
      <c r="F831" s="16"/>
      <c r="G831" s="16"/>
      <c r="H831" s="16"/>
      <c r="I831" s="15"/>
      <c r="J831" s="51"/>
      <c r="K831" s="2"/>
      <c r="L831" s="20"/>
      <c r="M831" s="14"/>
      <c r="N831" s="14"/>
      <c r="O831" s="20"/>
      <c r="P831" s="16"/>
      <c r="Q831" s="31"/>
      <c r="R831" s="16"/>
      <c r="S831" s="4"/>
      <c r="T831" s="51"/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2"/>
      <c r="AH831" s="2"/>
      <c r="AI831" s="2"/>
      <c r="AJ831" s="2"/>
      <c r="AK831" s="2"/>
      <c r="AL831" s="51"/>
      <c r="AM831" s="51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</row>
    <row r="832" spans="1:121" x14ac:dyDescent="0.15">
      <c r="A832" s="64"/>
      <c r="B832" s="18"/>
      <c r="C832" s="8"/>
      <c r="D832" s="15"/>
      <c r="E832" s="16"/>
      <c r="F832" s="16"/>
      <c r="G832" s="16"/>
      <c r="H832" s="16"/>
      <c r="I832" s="15"/>
      <c r="J832" s="51"/>
      <c r="K832" s="2"/>
      <c r="L832" s="20"/>
      <c r="M832" s="14"/>
      <c r="N832" s="14"/>
      <c r="O832" s="20"/>
      <c r="P832" s="16"/>
      <c r="Q832" s="31"/>
      <c r="R832" s="16"/>
      <c r="S832" s="4"/>
      <c r="T832" s="51"/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2"/>
      <c r="AH832" s="2"/>
      <c r="AI832" s="2"/>
      <c r="AJ832" s="2"/>
      <c r="AK832" s="2"/>
      <c r="AL832" s="51"/>
      <c r="AM832" s="51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</row>
    <row r="833" spans="1:121" x14ac:dyDescent="0.15">
      <c r="A833" s="64"/>
      <c r="B833" s="18"/>
      <c r="C833" s="8"/>
      <c r="D833" s="15"/>
      <c r="E833" s="16"/>
      <c r="F833" s="16"/>
      <c r="G833" s="16"/>
      <c r="H833" s="16"/>
      <c r="I833" s="15"/>
      <c r="J833" s="51"/>
      <c r="K833" s="2"/>
      <c r="L833" s="20"/>
      <c r="M833" s="14"/>
      <c r="N833" s="14"/>
      <c r="O833" s="20"/>
      <c r="P833" s="16"/>
      <c r="Q833" s="31"/>
      <c r="R833" s="16"/>
      <c r="S833" s="4"/>
      <c r="T833" s="51"/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2"/>
      <c r="AH833" s="2"/>
      <c r="AI833" s="2"/>
      <c r="AJ833" s="2"/>
      <c r="AK833" s="2"/>
      <c r="AL833" s="51"/>
      <c r="AM833" s="51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</row>
    <row r="834" spans="1:121" x14ac:dyDescent="0.15">
      <c r="A834" s="64"/>
      <c r="B834" s="18"/>
      <c r="C834" s="8"/>
      <c r="D834" s="15"/>
      <c r="E834" s="16"/>
      <c r="F834" s="16"/>
      <c r="G834" s="16"/>
      <c r="H834" s="16"/>
      <c r="I834" s="15"/>
      <c r="J834" s="51"/>
      <c r="K834" s="2"/>
      <c r="L834" s="20"/>
      <c r="M834" s="14"/>
      <c r="N834" s="14"/>
      <c r="O834" s="20"/>
      <c r="P834" s="16"/>
      <c r="Q834" s="31"/>
      <c r="R834" s="16"/>
      <c r="S834" s="4"/>
      <c r="T834" s="51"/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2"/>
      <c r="AH834" s="2"/>
      <c r="AI834" s="2"/>
      <c r="AJ834" s="2"/>
      <c r="AK834" s="2"/>
      <c r="AL834" s="51"/>
      <c r="AM834" s="51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</row>
    <row r="835" spans="1:121" x14ac:dyDescent="0.15">
      <c r="A835" s="64"/>
      <c r="B835" s="18"/>
      <c r="C835" s="8"/>
      <c r="D835" s="15"/>
      <c r="E835" s="16"/>
      <c r="F835" s="16"/>
      <c r="G835" s="16"/>
      <c r="H835" s="16"/>
      <c r="I835" s="15"/>
      <c r="J835" s="51"/>
      <c r="K835" s="2"/>
      <c r="L835" s="20"/>
      <c r="M835" s="14"/>
      <c r="N835" s="14"/>
      <c r="O835" s="20"/>
      <c r="P835" s="16"/>
      <c r="Q835" s="31"/>
      <c r="R835" s="16"/>
      <c r="S835" s="4"/>
      <c r="T835" s="51"/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2"/>
      <c r="AH835" s="2"/>
      <c r="AI835" s="2"/>
      <c r="AJ835" s="2"/>
      <c r="AK835" s="2"/>
      <c r="AL835" s="51"/>
      <c r="AM835" s="51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</row>
    <row r="836" spans="1:121" x14ac:dyDescent="0.15">
      <c r="A836" s="64"/>
      <c r="B836" s="18"/>
      <c r="C836" s="8"/>
      <c r="D836" s="15"/>
      <c r="E836" s="16"/>
      <c r="F836" s="16"/>
      <c r="G836" s="16"/>
      <c r="H836" s="16"/>
      <c r="I836" s="15"/>
      <c r="J836" s="51"/>
      <c r="K836" s="2"/>
      <c r="L836" s="20"/>
      <c r="M836" s="14"/>
      <c r="N836" s="14"/>
      <c r="O836" s="20"/>
      <c r="P836" s="16"/>
      <c r="Q836" s="31"/>
      <c r="R836" s="16"/>
      <c r="S836" s="4"/>
      <c r="T836" s="51"/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2"/>
      <c r="AH836" s="2"/>
      <c r="AI836" s="2"/>
      <c r="AJ836" s="2"/>
      <c r="AK836" s="2"/>
      <c r="AL836" s="51"/>
      <c r="AM836" s="51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</row>
    <row r="837" spans="1:121" x14ac:dyDescent="0.15">
      <c r="A837" s="64"/>
      <c r="B837" s="18"/>
      <c r="C837" s="8"/>
      <c r="D837" s="15"/>
      <c r="E837" s="16"/>
      <c r="F837" s="16"/>
      <c r="G837" s="16"/>
      <c r="H837" s="16"/>
      <c r="I837" s="15"/>
      <c r="J837" s="51"/>
      <c r="K837" s="2"/>
      <c r="L837" s="20"/>
      <c r="M837" s="14"/>
      <c r="N837" s="14"/>
      <c r="O837" s="20"/>
      <c r="P837" s="16"/>
      <c r="Q837" s="31"/>
      <c r="R837" s="16"/>
      <c r="S837" s="4"/>
      <c r="T837" s="51"/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2"/>
      <c r="AH837" s="2"/>
      <c r="AI837" s="2"/>
      <c r="AJ837" s="2"/>
      <c r="AK837" s="2"/>
      <c r="AL837" s="51"/>
      <c r="AM837" s="51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</row>
    <row r="838" spans="1:121" x14ac:dyDescent="0.15">
      <c r="A838" s="64"/>
      <c r="B838" s="18"/>
      <c r="C838" s="8"/>
      <c r="D838" s="15"/>
      <c r="E838" s="16"/>
      <c r="F838" s="16"/>
      <c r="G838" s="16"/>
      <c r="H838" s="16"/>
      <c r="I838" s="15"/>
      <c r="J838" s="51"/>
      <c r="K838" s="2"/>
      <c r="L838" s="20"/>
      <c r="M838" s="14"/>
      <c r="N838" s="14"/>
      <c r="O838" s="20"/>
      <c r="P838" s="16"/>
      <c r="Q838" s="31"/>
      <c r="R838" s="16"/>
      <c r="S838" s="4"/>
      <c r="T838" s="51"/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2"/>
      <c r="AH838" s="2"/>
      <c r="AI838" s="2"/>
      <c r="AJ838" s="2"/>
      <c r="AK838" s="2"/>
      <c r="AL838" s="51"/>
      <c r="AM838" s="51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</row>
    <row r="839" spans="1:121" x14ac:dyDescent="0.15">
      <c r="A839" s="64"/>
      <c r="B839" s="18"/>
      <c r="C839" s="8"/>
      <c r="D839" s="15"/>
      <c r="E839" s="16"/>
      <c r="F839" s="16"/>
      <c r="G839" s="16"/>
      <c r="H839" s="16"/>
      <c r="I839" s="15"/>
      <c r="J839" s="51"/>
      <c r="K839" s="2"/>
      <c r="L839" s="20"/>
      <c r="M839" s="14"/>
      <c r="N839" s="14"/>
      <c r="O839" s="20"/>
      <c r="P839" s="16"/>
      <c r="Q839" s="31"/>
      <c r="R839" s="16"/>
      <c r="S839" s="4"/>
      <c r="T839" s="51"/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2"/>
      <c r="AH839" s="2"/>
      <c r="AI839" s="2"/>
      <c r="AJ839" s="2"/>
      <c r="AK839" s="2"/>
      <c r="AL839" s="51"/>
      <c r="AM839" s="51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</row>
    <row r="840" spans="1:121" x14ac:dyDescent="0.15">
      <c r="A840" s="64"/>
      <c r="B840" s="18"/>
      <c r="C840" s="8"/>
      <c r="D840" s="15"/>
      <c r="E840" s="16"/>
      <c r="F840" s="16"/>
      <c r="G840" s="16"/>
      <c r="H840" s="16"/>
      <c r="I840" s="15"/>
      <c r="J840" s="51"/>
      <c r="K840" s="2"/>
      <c r="L840" s="20"/>
      <c r="M840" s="14"/>
      <c r="N840" s="14"/>
      <c r="O840" s="20"/>
      <c r="P840" s="16"/>
      <c r="Q840" s="31"/>
      <c r="R840" s="16"/>
      <c r="S840" s="4"/>
      <c r="T840" s="51"/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2"/>
      <c r="AH840" s="2"/>
      <c r="AI840" s="2"/>
      <c r="AJ840" s="2"/>
      <c r="AK840" s="2"/>
      <c r="AL840" s="51"/>
      <c r="AM840" s="51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</row>
    <row r="841" spans="1:121" x14ac:dyDescent="0.15">
      <c r="A841" s="64"/>
      <c r="B841" s="18"/>
      <c r="C841" s="8"/>
      <c r="D841" s="15"/>
      <c r="E841" s="16"/>
      <c r="F841" s="16"/>
      <c r="G841" s="16"/>
      <c r="H841" s="16"/>
      <c r="I841" s="15"/>
      <c r="J841" s="51"/>
      <c r="K841" s="2"/>
      <c r="L841" s="20"/>
      <c r="M841" s="14"/>
      <c r="N841" s="14"/>
      <c r="O841" s="20"/>
      <c r="P841" s="16"/>
      <c r="Q841" s="31"/>
      <c r="R841" s="16"/>
      <c r="S841" s="4"/>
      <c r="T841" s="51"/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2"/>
      <c r="AH841" s="2"/>
      <c r="AI841" s="2"/>
      <c r="AJ841" s="2"/>
      <c r="AK841" s="2"/>
      <c r="AL841" s="51"/>
      <c r="AM841" s="51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</row>
    <row r="842" spans="1:121" x14ac:dyDescent="0.15">
      <c r="A842" s="64"/>
      <c r="B842" s="18"/>
      <c r="C842" s="8"/>
      <c r="D842" s="15"/>
      <c r="E842" s="16"/>
      <c r="F842" s="16"/>
      <c r="G842" s="16"/>
      <c r="H842" s="16"/>
      <c r="I842" s="15"/>
      <c r="J842" s="51"/>
      <c r="K842" s="2"/>
      <c r="L842" s="20"/>
      <c r="M842" s="14"/>
      <c r="N842" s="14"/>
      <c r="O842" s="20"/>
      <c r="P842" s="16"/>
      <c r="Q842" s="31"/>
      <c r="R842" s="16"/>
      <c r="S842" s="4"/>
      <c r="T842" s="51"/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2"/>
      <c r="AH842" s="2"/>
      <c r="AI842" s="2"/>
      <c r="AJ842" s="2"/>
      <c r="AK842" s="2"/>
      <c r="AL842" s="51"/>
      <c r="AM842" s="51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</row>
    <row r="843" spans="1:121" x14ac:dyDescent="0.15">
      <c r="A843" s="64"/>
      <c r="B843" s="18"/>
      <c r="C843" s="8"/>
      <c r="D843" s="15"/>
      <c r="E843" s="16"/>
      <c r="F843" s="16"/>
      <c r="G843" s="16"/>
      <c r="H843" s="16"/>
      <c r="I843" s="15"/>
      <c r="J843" s="51"/>
      <c r="K843" s="2"/>
      <c r="L843" s="20"/>
      <c r="M843" s="14"/>
      <c r="N843" s="14"/>
      <c r="O843" s="20"/>
      <c r="P843" s="16"/>
      <c r="Q843" s="31"/>
      <c r="R843" s="16"/>
      <c r="S843" s="4"/>
      <c r="T843" s="51"/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2"/>
      <c r="AH843" s="2"/>
      <c r="AI843" s="2"/>
      <c r="AJ843" s="2"/>
      <c r="AK843" s="2"/>
      <c r="AL843" s="51"/>
      <c r="AM843" s="51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</row>
    <row r="844" spans="1:121" x14ac:dyDescent="0.15">
      <c r="A844" s="64"/>
      <c r="B844" s="18"/>
      <c r="C844" s="8"/>
      <c r="D844" s="15"/>
      <c r="E844" s="16"/>
      <c r="F844" s="16"/>
      <c r="G844" s="16"/>
      <c r="H844" s="16"/>
      <c r="I844" s="15"/>
      <c r="J844" s="51"/>
      <c r="K844" s="2"/>
      <c r="L844" s="20"/>
      <c r="M844" s="14"/>
      <c r="N844" s="14"/>
      <c r="O844" s="20"/>
      <c r="P844" s="16"/>
      <c r="Q844" s="31"/>
      <c r="R844" s="16"/>
      <c r="S844" s="4"/>
      <c r="T844" s="51"/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2"/>
      <c r="AH844" s="2"/>
      <c r="AI844" s="2"/>
      <c r="AJ844" s="2"/>
      <c r="AK844" s="2"/>
      <c r="AL844" s="51"/>
      <c r="AM844" s="51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</row>
    <row r="845" spans="1:121" x14ac:dyDescent="0.15">
      <c r="A845" s="64"/>
      <c r="B845" s="18"/>
      <c r="C845" s="8"/>
      <c r="D845" s="15"/>
      <c r="E845" s="16"/>
      <c r="F845" s="16"/>
      <c r="G845" s="16"/>
      <c r="H845" s="16"/>
      <c r="I845" s="15"/>
      <c r="J845" s="51"/>
      <c r="K845" s="2"/>
      <c r="L845" s="20"/>
      <c r="M845" s="14"/>
      <c r="N845" s="14"/>
      <c r="O845" s="20"/>
      <c r="P845" s="16"/>
      <c r="Q845" s="31"/>
      <c r="R845" s="16"/>
      <c r="S845" s="4"/>
      <c r="T845" s="51"/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2"/>
      <c r="AH845" s="2"/>
      <c r="AI845" s="2"/>
      <c r="AJ845" s="2"/>
      <c r="AK845" s="2"/>
      <c r="AL845" s="51"/>
      <c r="AM845" s="51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</row>
    <row r="846" spans="1:121" x14ac:dyDescent="0.15">
      <c r="A846" s="64"/>
      <c r="B846" s="18"/>
      <c r="C846" s="8"/>
      <c r="D846" s="15"/>
      <c r="E846" s="16"/>
      <c r="F846" s="16"/>
      <c r="G846" s="16"/>
      <c r="H846" s="16"/>
      <c r="I846" s="15"/>
      <c r="J846" s="51"/>
      <c r="K846" s="2"/>
      <c r="L846" s="20"/>
      <c r="M846" s="14"/>
      <c r="N846" s="14"/>
      <c r="O846" s="20"/>
      <c r="P846" s="16"/>
      <c r="Q846" s="31"/>
      <c r="R846" s="16"/>
      <c r="S846" s="4"/>
      <c r="T846" s="51"/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2"/>
      <c r="AH846" s="2"/>
      <c r="AI846" s="2"/>
      <c r="AJ846" s="2"/>
      <c r="AK846" s="2"/>
      <c r="AL846" s="51"/>
      <c r="AM846" s="51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</row>
    <row r="847" spans="1:121" x14ac:dyDescent="0.15">
      <c r="A847" s="64"/>
      <c r="B847" s="18"/>
      <c r="C847" s="8"/>
      <c r="D847" s="15"/>
      <c r="E847" s="16"/>
      <c r="F847" s="16"/>
      <c r="G847" s="16"/>
      <c r="H847" s="16"/>
      <c r="I847" s="15"/>
      <c r="J847" s="51"/>
      <c r="K847" s="2"/>
      <c r="L847" s="20"/>
      <c r="M847" s="14"/>
      <c r="N847" s="14"/>
      <c r="O847" s="20"/>
      <c r="P847" s="16"/>
      <c r="Q847" s="31"/>
      <c r="R847" s="16"/>
      <c r="S847" s="4"/>
      <c r="T847" s="51"/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2"/>
      <c r="AH847" s="2"/>
      <c r="AI847" s="2"/>
      <c r="AJ847" s="2"/>
      <c r="AK847" s="2"/>
      <c r="AL847" s="51"/>
      <c r="AM847" s="51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</row>
    <row r="848" spans="1:121" x14ac:dyDescent="0.15">
      <c r="A848" s="64"/>
      <c r="B848" s="18"/>
      <c r="C848" s="8"/>
      <c r="D848" s="15"/>
      <c r="E848" s="16"/>
      <c r="F848" s="16"/>
      <c r="G848" s="16"/>
      <c r="H848" s="16"/>
      <c r="I848" s="15"/>
      <c r="J848" s="51"/>
      <c r="K848" s="2"/>
      <c r="L848" s="20"/>
      <c r="M848" s="14"/>
      <c r="N848" s="14"/>
      <c r="O848" s="20"/>
      <c r="P848" s="16"/>
      <c r="Q848" s="31"/>
      <c r="R848" s="16"/>
      <c r="S848" s="4"/>
      <c r="T848" s="51"/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2"/>
      <c r="AH848" s="2"/>
      <c r="AI848" s="2"/>
      <c r="AJ848" s="2"/>
      <c r="AK848" s="2"/>
      <c r="AL848" s="51"/>
      <c r="AM848" s="51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</row>
    <row r="849" spans="1:121" x14ac:dyDescent="0.15">
      <c r="A849" s="64"/>
      <c r="B849" s="18"/>
      <c r="C849" s="8"/>
      <c r="D849" s="15"/>
      <c r="E849" s="16"/>
      <c r="F849" s="16"/>
      <c r="G849" s="16"/>
      <c r="H849" s="16"/>
      <c r="I849" s="15"/>
      <c r="J849" s="51"/>
      <c r="K849" s="2"/>
      <c r="L849" s="20"/>
      <c r="M849" s="14"/>
      <c r="N849" s="14"/>
      <c r="O849" s="20"/>
      <c r="P849" s="16"/>
      <c r="Q849" s="31"/>
      <c r="R849" s="16"/>
      <c r="S849" s="4"/>
      <c r="T849" s="51"/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2"/>
      <c r="AH849" s="2"/>
      <c r="AI849" s="2"/>
      <c r="AJ849" s="2"/>
      <c r="AK849" s="2"/>
      <c r="AL849" s="51"/>
      <c r="AM849" s="51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</row>
    <row r="850" spans="1:121" x14ac:dyDescent="0.15">
      <c r="A850" s="64"/>
      <c r="B850" s="18"/>
      <c r="C850" s="8"/>
      <c r="D850" s="15"/>
      <c r="E850" s="16"/>
      <c r="F850" s="16"/>
      <c r="G850" s="16"/>
      <c r="H850" s="16"/>
      <c r="I850" s="15"/>
      <c r="J850" s="51"/>
      <c r="K850" s="2"/>
      <c r="L850" s="20"/>
      <c r="M850" s="14"/>
      <c r="N850" s="14"/>
      <c r="O850" s="20"/>
      <c r="P850" s="16"/>
      <c r="Q850" s="31"/>
      <c r="R850" s="16"/>
      <c r="S850" s="4"/>
      <c r="T850" s="51"/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2"/>
      <c r="AH850" s="2"/>
      <c r="AI850" s="2"/>
      <c r="AJ850" s="2"/>
      <c r="AK850" s="2"/>
      <c r="AL850" s="51"/>
      <c r="AM850" s="51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</row>
    <row r="851" spans="1:121" x14ac:dyDescent="0.15">
      <c r="A851" s="64"/>
      <c r="B851" s="18"/>
      <c r="C851" s="8"/>
      <c r="D851" s="15"/>
      <c r="E851" s="16"/>
      <c r="F851" s="16"/>
      <c r="G851" s="16"/>
      <c r="H851" s="16"/>
      <c r="I851" s="15"/>
      <c r="J851" s="51"/>
      <c r="K851" s="2"/>
      <c r="L851" s="20"/>
      <c r="M851" s="14"/>
      <c r="N851" s="14"/>
      <c r="O851" s="20"/>
      <c r="P851" s="16"/>
      <c r="Q851" s="31"/>
      <c r="R851" s="16"/>
      <c r="S851" s="4"/>
      <c r="T851" s="51"/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2"/>
      <c r="AH851" s="2"/>
      <c r="AI851" s="2"/>
      <c r="AJ851" s="2"/>
      <c r="AK851" s="2"/>
      <c r="AL851" s="51"/>
      <c r="AM851" s="51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</row>
    <row r="852" spans="1:121" x14ac:dyDescent="0.15">
      <c r="A852" s="64"/>
      <c r="B852" s="18"/>
      <c r="C852" s="8"/>
      <c r="D852" s="15"/>
      <c r="E852" s="16"/>
      <c r="F852" s="16"/>
      <c r="G852" s="16"/>
      <c r="H852" s="16"/>
      <c r="I852" s="15"/>
      <c r="J852" s="51"/>
      <c r="K852" s="2"/>
      <c r="L852" s="20"/>
      <c r="M852" s="14"/>
      <c r="N852" s="14"/>
      <c r="O852" s="20"/>
      <c r="P852" s="16"/>
      <c r="Q852" s="31"/>
      <c r="R852" s="16"/>
      <c r="S852" s="4"/>
      <c r="T852" s="51"/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2"/>
      <c r="AH852" s="2"/>
      <c r="AI852" s="2"/>
      <c r="AJ852" s="2"/>
      <c r="AK852" s="2"/>
      <c r="AL852" s="51"/>
      <c r="AM852" s="51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</row>
    <row r="853" spans="1:121" x14ac:dyDescent="0.15">
      <c r="A853" s="64"/>
      <c r="B853" s="18"/>
      <c r="C853" s="8"/>
      <c r="D853" s="15"/>
      <c r="E853" s="16"/>
      <c r="F853" s="16"/>
      <c r="G853" s="16"/>
      <c r="H853" s="16"/>
      <c r="I853" s="15"/>
      <c r="J853" s="51"/>
      <c r="K853" s="2"/>
      <c r="L853" s="20"/>
      <c r="M853" s="14"/>
      <c r="N853" s="14"/>
      <c r="O853" s="20"/>
      <c r="P853" s="16"/>
      <c r="Q853" s="31"/>
      <c r="R853" s="16"/>
      <c r="S853" s="4"/>
      <c r="T853" s="51"/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2"/>
      <c r="AH853" s="2"/>
      <c r="AI853" s="2"/>
      <c r="AJ853" s="2"/>
      <c r="AK853" s="2"/>
      <c r="AL853" s="51"/>
      <c r="AM853" s="51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</row>
    <row r="854" spans="1:121" x14ac:dyDescent="0.15">
      <c r="A854" s="64"/>
      <c r="B854" s="18"/>
      <c r="C854" s="8"/>
      <c r="D854" s="15"/>
      <c r="E854" s="16"/>
      <c r="F854" s="16"/>
      <c r="G854" s="16"/>
      <c r="H854" s="16"/>
      <c r="I854" s="15"/>
      <c r="J854" s="51"/>
      <c r="K854" s="2"/>
      <c r="L854" s="20"/>
      <c r="M854" s="14"/>
      <c r="N854" s="14"/>
      <c r="O854" s="20"/>
      <c r="P854" s="16"/>
      <c r="Q854" s="31"/>
      <c r="R854" s="16"/>
      <c r="S854" s="4"/>
      <c r="T854" s="51"/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2"/>
      <c r="AH854" s="2"/>
      <c r="AI854" s="2"/>
      <c r="AJ854" s="2"/>
      <c r="AK854" s="2"/>
      <c r="AL854" s="51"/>
      <c r="AM854" s="51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</row>
    <row r="855" spans="1:121" x14ac:dyDescent="0.15">
      <c r="A855" s="64"/>
      <c r="B855" s="18"/>
      <c r="C855" s="8"/>
      <c r="D855" s="15"/>
      <c r="E855" s="16"/>
      <c r="F855" s="16"/>
      <c r="G855" s="16"/>
      <c r="H855" s="16"/>
      <c r="I855" s="15"/>
      <c r="J855" s="51"/>
      <c r="K855" s="2"/>
      <c r="L855" s="20"/>
      <c r="M855" s="14"/>
      <c r="N855" s="14"/>
      <c r="O855" s="20"/>
      <c r="P855" s="16"/>
      <c r="Q855" s="31"/>
      <c r="R855" s="16"/>
      <c r="S855" s="4"/>
      <c r="T855" s="51"/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2"/>
      <c r="AH855" s="2"/>
      <c r="AI855" s="2"/>
      <c r="AJ855" s="2"/>
      <c r="AK855" s="2"/>
      <c r="AL855" s="51"/>
      <c r="AM855" s="51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</row>
    <row r="856" spans="1:121" x14ac:dyDescent="0.15">
      <c r="A856" s="64"/>
      <c r="B856" s="18"/>
      <c r="C856" s="8"/>
      <c r="D856" s="15"/>
      <c r="E856" s="16"/>
      <c r="F856" s="16"/>
      <c r="G856" s="16"/>
      <c r="H856" s="16"/>
      <c r="I856" s="15"/>
      <c r="J856" s="51"/>
      <c r="K856" s="2"/>
      <c r="L856" s="20"/>
      <c r="M856" s="14"/>
      <c r="N856" s="14"/>
      <c r="O856" s="20"/>
      <c r="P856" s="16"/>
      <c r="Q856" s="31"/>
      <c r="R856" s="16"/>
      <c r="S856" s="4"/>
      <c r="T856" s="51"/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2"/>
      <c r="AH856" s="2"/>
      <c r="AI856" s="2"/>
      <c r="AJ856" s="2"/>
      <c r="AK856" s="2"/>
      <c r="AL856" s="51"/>
      <c r="AM856" s="51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</row>
    <row r="857" spans="1:121" x14ac:dyDescent="0.15">
      <c r="A857" s="64"/>
      <c r="B857" s="18"/>
      <c r="C857" s="8"/>
      <c r="D857" s="15"/>
      <c r="E857" s="16"/>
      <c r="F857" s="16"/>
      <c r="G857" s="16"/>
      <c r="H857" s="16"/>
      <c r="I857" s="15"/>
      <c r="J857" s="51"/>
      <c r="K857" s="2"/>
      <c r="L857" s="20"/>
      <c r="M857" s="14"/>
      <c r="N857" s="14"/>
      <c r="O857" s="20"/>
      <c r="P857" s="16"/>
      <c r="Q857" s="31"/>
      <c r="R857" s="16"/>
      <c r="S857" s="4"/>
      <c r="T857" s="51"/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2"/>
      <c r="AH857" s="2"/>
      <c r="AI857" s="2"/>
      <c r="AJ857" s="2"/>
      <c r="AK857" s="2"/>
      <c r="AL857" s="51"/>
      <c r="AM857" s="51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</row>
    <row r="858" spans="1:121" x14ac:dyDescent="0.15">
      <c r="A858" s="64"/>
      <c r="B858" s="18"/>
      <c r="C858" s="8"/>
      <c r="D858" s="15"/>
      <c r="E858" s="16"/>
      <c r="F858" s="16"/>
      <c r="G858" s="16"/>
      <c r="H858" s="16"/>
      <c r="I858" s="15"/>
      <c r="J858" s="51"/>
      <c r="K858" s="2"/>
      <c r="L858" s="20"/>
      <c r="M858" s="14"/>
      <c r="N858" s="14"/>
      <c r="O858" s="20"/>
      <c r="P858" s="16"/>
      <c r="Q858" s="31"/>
      <c r="R858" s="16"/>
      <c r="S858" s="4"/>
      <c r="T858" s="51"/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2"/>
      <c r="AH858" s="2"/>
      <c r="AI858" s="2"/>
      <c r="AJ858" s="2"/>
      <c r="AK858" s="2"/>
      <c r="AL858" s="51"/>
      <c r="AM858" s="51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</row>
    <row r="859" spans="1:121" x14ac:dyDescent="0.15">
      <c r="A859" s="64"/>
      <c r="B859" s="18"/>
      <c r="C859" s="8"/>
      <c r="D859" s="15"/>
      <c r="E859" s="16"/>
      <c r="F859" s="16"/>
      <c r="G859" s="16"/>
      <c r="H859" s="16"/>
      <c r="I859" s="15"/>
      <c r="J859" s="51"/>
      <c r="K859" s="2"/>
      <c r="L859" s="20"/>
      <c r="M859" s="14"/>
      <c r="N859" s="14"/>
      <c r="O859" s="20"/>
      <c r="P859" s="16"/>
      <c r="Q859" s="31"/>
      <c r="R859" s="16"/>
      <c r="S859" s="4"/>
      <c r="T859" s="51"/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2"/>
      <c r="AH859" s="2"/>
      <c r="AI859" s="2"/>
      <c r="AJ859" s="2"/>
      <c r="AK859" s="2"/>
      <c r="AL859" s="51"/>
      <c r="AM859" s="51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</row>
    <row r="860" spans="1:121" x14ac:dyDescent="0.15">
      <c r="A860" s="64"/>
      <c r="B860" s="18"/>
      <c r="C860" s="8"/>
      <c r="D860" s="15"/>
      <c r="E860" s="16"/>
      <c r="F860" s="16"/>
      <c r="G860" s="16"/>
      <c r="H860" s="16"/>
      <c r="I860" s="15"/>
      <c r="J860" s="51"/>
      <c r="K860" s="2"/>
      <c r="L860" s="20"/>
      <c r="M860" s="14"/>
      <c r="N860" s="14"/>
      <c r="O860" s="20"/>
      <c r="P860" s="16"/>
      <c r="Q860" s="31"/>
      <c r="R860" s="16"/>
      <c r="S860" s="4"/>
      <c r="T860" s="51"/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2"/>
      <c r="AH860" s="2"/>
      <c r="AI860" s="2"/>
      <c r="AJ860" s="2"/>
      <c r="AK860" s="2"/>
      <c r="AL860" s="51"/>
      <c r="AM860" s="51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</row>
    <row r="861" spans="1:121" x14ac:dyDescent="0.15">
      <c r="A861" s="64"/>
      <c r="B861" s="18"/>
      <c r="C861" s="8"/>
      <c r="D861" s="15"/>
      <c r="E861" s="16"/>
      <c r="F861" s="16"/>
      <c r="G861" s="16"/>
      <c r="H861" s="16"/>
      <c r="I861" s="15"/>
      <c r="J861" s="51"/>
      <c r="K861" s="2"/>
      <c r="L861" s="20"/>
      <c r="M861" s="14"/>
      <c r="N861" s="14"/>
      <c r="O861" s="20"/>
      <c r="P861" s="16"/>
      <c r="Q861" s="31"/>
      <c r="R861" s="16"/>
      <c r="S861" s="4"/>
      <c r="T861" s="51"/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2"/>
      <c r="AH861" s="2"/>
      <c r="AI861" s="2"/>
      <c r="AJ861" s="2"/>
      <c r="AK861" s="2"/>
      <c r="AL861" s="51"/>
      <c r="AM861" s="51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</row>
    <row r="862" spans="1:121" x14ac:dyDescent="0.15">
      <c r="A862" s="64"/>
      <c r="B862" s="18"/>
      <c r="C862" s="8"/>
      <c r="D862" s="15"/>
      <c r="E862" s="16"/>
      <c r="F862" s="16"/>
      <c r="G862" s="16"/>
      <c r="H862" s="16"/>
      <c r="I862" s="15"/>
      <c r="J862" s="51"/>
      <c r="K862" s="2"/>
      <c r="L862" s="20"/>
      <c r="M862" s="14"/>
      <c r="N862" s="14"/>
      <c r="O862" s="20"/>
      <c r="P862" s="16"/>
      <c r="Q862" s="31"/>
      <c r="R862" s="16"/>
      <c r="S862" s="4"/>
      <c r="T862" s="51"/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2"/>
      <c r="AH862" s="2"/>
      <c r="AI862" s="2"/>
      <c r="AJ862" s="2"/>
      <c r="AK862" s="2"/>
      <c r="AL862" s="51"/>
      <c r="AM862" s="51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</row>
    <row r="863" spans="1:121" x14ac:dyDescent="0.15">
      <c r="A863" s="64"/>
      <c r="B863" s="18"/>
      <c r="C863" s="8"/>
      <c r="D863" s="15"/>
      <c r="E863" s="16"/>
      <c r="F863" s="16"/>
      <c r="G863" s="16"/>
      <c r="H863" s="16"/>
      <c r="I863" s="15"/>
      <c r="J863" s="51"/>
      <c r="K863" s="2"/>
      <c r="L863" s="20"/>
      <c r="M863" s="14"/>
      <c r="N863" s="14"/>
      <c r="O863" s="20"/>
      <c r="P863" s="16"/>
      <c r="Q863" s="31"/>
      <c r="R863" s="16"/>
      <c r="S863" s="4"/>
      <c r="T863" s="51"/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2"/>
      <c r="AH863" s="2"/>
      <c r="AI863" s="2"/>
      <c r="AJ863" s="2"/>
      <c r="AK863" s="2"/>
      <c r="AL863" s="51"/>
      <c r="AM863" s="51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</row>
    <row r="864" spans="1:121" x14ac:dyDescent="0.15">
      <c r="A864" s="64"/>
      <c r="B864" s="18"/>
      <c r="C864" s="8"/>
      <c r="D864" s="15"/>
      <c r="E864" s="16"/>
      <c r="F864" s="16"/>
      <c r="G864" s="16"/>
      <c r="H864" s="16"/>
      <c r="I864" s="15"/>
      <c r="J864" s="51"/>
      <c r="K864" s="2"/>
      <c r="L864" s="20"/>
      <c r="M864" s="14"/>
      <c r="N864" s="14"/>
      <c r="O864" s="20"/>
      <c r="P864" s="16"/>
      <c r="Q864" s="31"/>
      <c r="R864" s="16"/>
      <c r="S864" s="4"/>
      <c r="T864" s="51"/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2"/>
      <c r="AH864" s="2"/>
      <c r="AI864" s="2"/>
      <c r="AJ864" s="2"/>
      <c r="AK864" s="2"/>
      <c r="AL864" s="51"/>
      <c r="AM864" s="51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</row>
    <row r="865" spans="1:121" x14ac:dyDescent="0.15">
      <c r="A865" s="64"/>
      <c r="B865" s="18"/>
      <c r="C865" s="8"/>
      <c r="D865" s="15"/>
      <c r="E865" s="16"/>
      <c r="F865" s="16"/>
      <c r="G865" s="16"/>
      <c r="H865" s="16"/>
      <c r="I865" s="15"/>
      <c r="J865" s="51"/>
      <c r="K865" s="2"/>
      <c r="L865" s="20"/>
      <c r="M865" s="14"/>
      <c r="N865" s="14"/>
      <c r="O865" s="20"/>
      <c r="P865" s="16"/>
      <c r="Q865" s="31"/>
      <c r="R865" s="16"/>
      <c r="S865" s="4"/>
      <c r="T865" s="51"/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2"/>
      <c r="AH865" s="2"/>
      <c r="AI865" s="2"/>
      <c r="AJ865" s="2"/>
      <c r="AK865" s="2"/>
      <c r="AL865" s="51"/>
      <c r="AM865" s="51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</row>
    <row r="866" spans="1:121" x14ac:dyDescent="0.15">
      <c r="A866" s="64"/>
      <c r="B866" s="18"/>
      <c r="C866" s="8"/>
      <c r="D866" s="15"/>
      <c r="E866" s="16"/>
      <c r="F866" s="16"/>
      <c r="G866" s="16"/>
      <c r="H866" s="16"/>
      <c r="I866" s="15"/>
      <c r="J866" s="51"/>
      <c r="K866" s="2"/>
      <c r="L866" s="20"/>
      <c r="M866" s="14"/>
      <c r="N866" s="14"/>
      <c r="O866" s="20"/>
      <c r="P866" s="16"/>
      <c r="Q866" s="31"/>
      <c r="R866" s="16"/>
      <c r="S866" s="4"/>
      <c r="T866" s="51"/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2"/>
      <c r="AH866" s="2"/>
      <c r="AI866" s="2"/>
      <c r="AJ866" s="2"/>
      <c r="AK866" s="2"/>
      <c r="AL866" s="51"/>
      <c r="AM866" s="51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</row>
    <row r="867" spans="1:121" x14ac:dyDescent="0.15">
      <c r="A867" s="64"/>
      <c r="B867" s="18"/>
      <c r="C867" s="8"/>
      <c r="D867" s="15"/>
      <c r="E867" s="16"/>
      <c r="F867" s="16"/>
      <c r="G867" s="16"/>
      <c r="H867" s="16"/>
      <c r="I867" s="15"/>
      <c r="J867" s="51"/>
      <c r="K867" s="2"/>
      <c r="L867" s="20"/>
      <c r="M867" s="14"/>
      <c r="N867" s="14"/>
      <c r="O867" s="20"/>
      <c r="P867" s="16"/>
      <c r="Q867" s="31"/>
      <c r="R867" s="16"/>
      <c r="S867" s="4"/>
      <c r="T867" s="51"/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2"/>
      <c r="AH867" s="2"/>
      <c r="AI867" s="2"/>
      <c r="AJ867" s="2"/>
      <c r="AK867" s="2"/>
      <c r="AL867" s="51"/>
      <c r="AM867" s="51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</row>
    <row r="868" spans="1:121" x14ac:dyDescent="0.15">
      <c r="A868" s="64"/>
      <c r="B868" s="18"/>
      <c r="C868" s="8"/>
      <c r="D868" s="15"/>
      <c r="E868" s="16"/>
      <c r="F868" s="16"/>
      <c r="G868" s="16"/>
      <c r="H868" s="16"/>
      <c r="I868" s="15"/>
      <c r="J868" s="51"/>
      <c r="K868" s="2"/>
      <c r="L868" s="20"/>
      <c r="M868" s="14"/>
      <c r="N868" s="14"/>
      <c r="O868" s="20"/>
      <c r="P868" s="16"/>
      <c r="Q868" s="31"/>
      <c r="R868" s="16"/>
      <c r="S868" s="4"/>
      <c r="T868" s="51"/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2"/>
      <c r="AH868" s="2"/>
      <c r="AI868" s="2"/>
      <c r="AJ868" s="2"/>
      <c r="AK868" s="2"/>
      <c r="AL868" s="51"/>
      <c r="AM868" s="51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</row>
    <row r="869" spans="1:121" x14ac:dyDescent="0.15">
      <c r="A869" s="64"/>
      <c r="B869" s="18"/>
      <c r="C869" s="8"/>
      <c r="D869" s="15"/>
      <c r="E869" s="16"/>
      <c r="F869" s="16"/>
      <c r="G869" s="16"/>
      <c r="H869" s="16"/>
      <c r="I869" s="15"/>
      <c r="J869" s="51"/>
      <c r="K869" s="2"/>
      <c r="L869" s="20"/>
      <c r="M869" s="14"/>
      <c r="N869" s="14"/>
      <c r="O869" s="20"/>
      <c r="P869" s="16"/>
      <c r="Q869" s="31"/>
      <c r="R869" s="16"/>
      <c r="S869" s="4"/>
      <c r="T869" s="51"/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2"/>
      <c r="AH869" s="2"/>
      <c r="AI869" s="2"/>
      <c r="AJ869" s="2"/>
      <c r="AK869" s="2"/>
      <c r="AL869" s="51"/>
      <c r="AM869" s="51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</row>
    <row r="870" spans="1:121" x14ac:dyDescent="0.15">
      <c r="A870" s="64"/>
      <c r="B870" s="18"/>
      <c r="C870" s="8"/>
      <c r="D870" s="15"/>
      <c r="E870" s="16"/>
      <c r="F870" s="16"/>
      <c r="G870" s="16"/>
      <c r="H870" s="16"/>
      <c r="I870" s="15"/>
      <c r="J870" s="51"/>
      <c r="K870" s="2"/>
      <c r="L870" s="20"/>
      <c r="M870" s="14"/>
      <c r="N870" s="14"/>
      <c r="O870" s="20"/>
      <c r="P870" s="16"/>
      <c r="Q870" s="31"/>
      <c r="R870" s="16"/>
      <c r="S870" s="4"/>
      <c r="T870" s="51"/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2"/>
      <c r="AH870" s="2"/>
      <c r="AI870" s="2"/>
      <c r="AJ870" s="2"/>
      <c r="AK870" s="2"/>
      <c r="AL870" s="51"/>
      <c r="AM870" s="51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</row>
    <row r="871" spans="1:121" x14ac:dyDescent="0.15">
      <c r="A871" s="64"/>
      <c r="B871" s="18"/>
      <c r="C871" s="8"/>
      <c r="D871" s="15"/>
      <c r="E871" s="16"/>
      <c r="F871" s="16"/>
      <c r="G871" s="16"/>
      <c r="H871" s="16"/>
      <c r="I871" s="15"/>
      <c r="J871" s="51"/>
      <c r="K871" s="2"/>
      <c r="L871" s="20"/>
      <c r="M871" s="14"/>
      <c r="N871" s="14"/>
      <c r="O871" s="20"/>
      <c r="P871" s="16"/>
      <c r="Q871" s="31"/>
      <c r="R871" s="16"/>
      <c r="S871" s="4"/>
      <c r="T871" s="51"/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2"/>
      <c r="AH871" s="2"/>
      <c r="AI871" s="2"/>
      <c r="AJ871" s="2"/>
      <c r="AK871" s="2"/>
      <c r="AL871" s="51"/>
      <c r="AM871" s="51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</row>
    <row r="872" spans="1:121" x14ac:dyDescent="0.15">
      <c r="A872" s="64"/>
      <c r="B872" s="18"/>
      <c r="C872" s="8"/>
      <c r="D872" s="15"/>
      <c r="E872" s="16"/>
      <c r="F872" s="16"/>
      <c r="G872" s="16"/>
      <c r="H872" s="16"/>
      <c r="I872" s="15"/>
      <c r="J872" s="51"/>
      <c r="K872" s="2"/>
      <c r="L872" s="20"/>
      <c r="M872" s="14"/>
      <c r="N872" s="14"/>
      <c r="O872" s="20"/>
      <c r="P872" s="16"/>
      <c r="Q872" s="31"/>
      <c r="R872" s="16"/>
      <c r="S872" s="4"/>
      <c r="T872" s="51"/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2"/>
      <c r="AH872" s="2"/>
      <c r="AI872" s="2"/>
      <c r="AJ872" s="2"/>
      <c r="AK872" s="2"/>
      <c r="AL872" s="51"/>
      <c r="AM872" s="51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</row>
    <row r="873" spans="1:121" x14ac:dyDescent="0.15">
      <c r="A873" s="64"/>
      <c r="B873" s="18"/>
      <c r="C873" s="8"/>
      <c r="D873" s="15"/>
      <c r="E873" s="16"/>
      <c r="F873" s="16"/>
      <c r="G873" s="16"/>
      <c r="H873" s="16"/>
      <c r="I873" s="15"/>
      <c r="J873" s="51"/>
      <c r="K873" s="2"/>
      <c r="L873" s="20"/>
      <c r="M873" s="14"/>
      <c r="N873" s="14"/>
      <c r="O873" s="20"/>
      <c r="P873" s="16"/>
      <c r="Q873" s="31"/>
      <c r="R873" s="16"/>
      <c r="S873" s="4"/>
      <c r="T873" s="51"/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2"/>
      <c r="AH873" s="2"/>
      <c r="AI873" s="2"/>
      <c r="AJ873" s="2"/>
      <c r="AK873" s="2"/>
      <c r="AL873" s="51"/>
      <c r="AM873" s="51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</row>
    <row r="874" spans="1:121" x14ac:dyDescent="0.15">
      <c r="A874" s="64"/>
      <c r="B874" s="18"/>
      <c r="C874" s="8"/>
      <c r="D874" s="15"/>
      <c r="E874" s="16"/>
      <c r="F874" s="16"/>
      <c r="G874" s="16"/>
      <c r="H874" s="16"/>
      <c r="I874" s="15"/>
      <c r="J874" s="51"/>
      <c r="K874" s="2"/>
      <c r="L874" s="20"/>
      <c r="M874" s="14"/>
      <c r="N874" s="14"/>
      <c r="O874" s="20"/>
      <c r="P874" s="16"/>
      <c r="Q874" s="31"/>
      <c r="R874" s="16"/>
      <c r="S874" s="4"/>
      <c r="T874" s="51"/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2"/>
      <c r="AH874" s="2"/>
      <c r="AI874" s="2"/>
      <c r="AJ874" s="2"/>
      <c r="AK874" s="2"/>
      <c r="AL874" s="51"/>
      <c r="AM874" s="51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</row>
    <row r="875" spans="1:121" x14ac:dyDescent="0.15">
      <c r="A875" s="64"/>
      <c r="B875" s="18"/>
      <c r="C875" s="8"/>
      <c r="D875" s="15"/>
      <c r="E875" s="16"/>
      <c r="F875" s="16"/>
      <c r="G875" s="16"/>
      <c r="H875" s="16"/>
      <c r="I875" s="15"/>
      <c r="J875" s="51"/>
      <c r="K875" s="2"/>
      <c r="L875" s="20"/>
      <c r="M875" s="14"/>
      <c r="N875" s="14"/>
      <c r="O875" s="20"/>
      <c r="P875" s="16"/>
      <c r="Q875" s="31"/>
      <c r="R875" s="16"/>
      <c r="S875" s="4"/>
      <c r="T875" s="51"/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2"/>
      <c r="AH875" s="2"/>
      <c r="AI875" s="2"/>
      <c r="AJ875" s="2"/>
      <c r="AK875" s="2"/>
      <c r="AL875" s="51"/>
      <c r="AM875" s="51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</row>
    <row r="876" spans="1:121" x14ac:dyDescent="0.15">
      <c r="A876" s="64"/>
      <c r="B876" s="18"/>
      <c r="C876" s="8"/>
      <c r="D876" s="15"/>
      <c r="E876" s="16"/>
      <c r="F876" s="16"/>
      <c r="G876" s="16"/>
      <c r="H876" s="16"/>
      <c r="I876" s="15"/>
      <c r="J876" s="51"/>
      <c r="K876" s="2"/>
      <c r="L876" s="20"/>
      <c r="M876" s="14"/>
      <c r="N876" s="14"/>
      <c r="O876" s="20"/>
      <c r="P876" s="16"/>
      <c r="Q876" s="31"/>
      <c r="R876" s="16"/>
      <c r="S876" s="4"/>
      <c r="T876" s="51"/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2"/>
      <c r="AH876" s="2"/>
      <c r="AI876" s="2"/>
      <c r="AJ876" s="2"/>
      <c r="AK876" s="2"/>
      <c r="AL876" s="51"/>
      <c r="AM876" s="51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</row>
    <row r="877" spans="1:121" x14ac:dyDescent="0.15">
      <c r="A877" s="64"/>
      <c r="B877" s="18"/>
      <c r="C877" s="8"/>
      <c r="D877" s="15"/>
      <c r="E877" s="16"/>
      <c r="F877" s="16"/>
      <c r="G877" s="16"/>
      <c r="H877" s="16"/>
      <c r="I877" s="15"/>
      <c r="J877" s="51"/>
      <c r="K877" s="2"/>
      <c r="L877" s="20"/>
      <c r="M877" s="14"/>
      <c r="N877" s="14"/>
      <c r="O877" s="20"/>
      <c r="P877" s="16"/>
      <c r="Q877" s="31"/>
      <c r="R877" s="16"/>
      <c r="S877" s="4"/>
      <c r="T877" s="51"/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2"/>
      <c r="AH877" s="2"/>
      <c r="AI877" s="2"/>
      <c r="AJ877" s="2"/>
      <c r="AK877" s="2"/>
      <c r="AL877" s="51"/>
      <c r="AM877" s="51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</row>
    <row r="878" spans="1:121" x14ac:dyDescent="0.15">
      <c r="A878" s="64"/>
      <c r="B878" s="18"/>
      <c r="C878" s="8"/>
      <c r="D878" s="15"/>
      <c r="E878" s="16"/>
      <c r="F878" s="16"/>
      <c r="G878" s="16"/>
      <c r="H878" s="16"/>
      <c r="I878" s="15"/>
      <c r="J878" s="51"/>
      <c r="K878" s="2"/>
      <c r="L878" s="20"/>
      <c r="M878" s="14"/>
      <c r="N878" s="14"/>
      <c r="O878" s="20"/>
      <c r="P878" s="16"/>
      <c r="Q878" s="31"/>
      <c r="R878" s="16"/>
      <c r="S878" s="4"/>
      <c r="T878" s="51"/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2"/>
      <c r="AH878" s="2"/>
      <c r="AI878" s="2"/>
      <c r="AJ878" s="2"/>
      <c r="AK878" s="2"/>
      <c r="AL878" s="51"/>
      <c r="AM878" s="51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</row>
    <row r="879" spans="1:121" x14ac:dyDescent="0.15">
      <c r="A879" s="64"/>
      <c r="B879" s="18"/>
      <c r="C879" s="8"/>
      <c r="D879" s="15"/>
      <c r="E879" s="16"/>
      <c r="F879" s="16"/>
      <c r="G879" s="16"/>
      <c r="H879" s="16"/>
      <c r="I879" s="15"/>
      <c r="J879" s="51"/>
      <c r="K879" s="2"/>
      <c r="L879" s="20"/>
      <c r="M879" s="14"/>
      <c r="N879" s="14"/>
      <c r="O879" s="20"/>
      <c r="P879" s="16"/>
      <c r="Q879" s="31"/>
      <c r="R879" s="16"/>
      <c r="S879" s="4"/>
      <c r="T879" s="51"/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2"/>
      <c r="AH879" s="2"/>
      <c r="AI879" s="2"/>
      <c r="AJ879" s="2"/>
      <c r="AK879" s="2"/>
      <c r="AL879" s="51"/>
      <c r="AM879" s="51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</row>
    <row r="880" spans="1:121" x14ac:dyDescent="0.15">
      <c r="A880" s="64"/>
      <c r="B880" s="18"/>
      <c r="C880" s="8"/>
      <c r="D880" s="15"/>
      <c r="E880" s="16"/>
      <c r="F880" s="16"/>
      <c r="G880" s="16"/>
      <c r="H880" s="16"/>
      <c r="I880" s="15"/>
      <c r="J880" s="51"/>
      <c r="K880" s="2"/>
      <c r="L880" s="20"/>
      <c r="M880" s="14"/>
      <c r="N880" s="14"/>
      <c r="O880" s="20"/>
      <c r="P880" s="16"/>
      <c r="Q880" s="31"/>
      <c r="R880" s="16"/>
      <c r="S880" s="4"/>
      <c r="T880" s="51"/>
      <c r="U880" s="3"/>
      <c r="V880" s="3"/>
      <c r="W880" s="51"/>
      <c r="X880" s="3"/>
      <c r="Y880" s="1"/>
      <c r="Z880" s="3"/>
      <c r="AA880" s="3"/>
      <c r="AB880" s="3"/>
      <c r="AC880" s="3"/>
      <c r="AD880" s="3"/>
      <c r="AE880" s="12"/>
      <c r="AF880" s="3"/>
      <c r="AG880" s="2"/>
      <c r="AH880" s="2"/>
      <c r="AI880" s="2"/>
      <c r="AJ880" s="2"/>
      <c r="AK880" s="2"/>
      <c r="AL880" s="51"/>
      <c r="AM880" s="51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</row>
    <row r="881" spans="1:121" x14ac:dyDescent="0.15">
      <c r="A881" s="64"/>
      <c r="B881" s="18"/>
      <c r="C881" s="8"/>
      <c r="D881" s="15"/>
      <c r="E881" s="16"/>
      <c r="F881" s="16"/>
      <c r="G881" s="16"/>
      <c r="H881" s="16"/>
      <c r="I881" s="15"/>
      <c r="J881" s="51"/>
      <c r="K881" s="2"/>
      <c r="L881" s="20"/>
      <c r="M881" s="14"/>
      <c r="N881" s="14"/>
      <c r="O881" s="20"/>
      <c r="P881" s="16"/>
      <c r="Q881" s="31"/>
      <c r="R881" s="16"/>
      <c r="S881" s="4"/>
      <c r="T881" s="51"/>
      <c r="U881" s="3"/>
      <c r="V881" s="3"/>
      <c r="W881" s="51"/>
      <c r="X881" s="3"/>
      <c r="Y881" s="1"/>
      <c r="Z881" s="3"/>
      <c r="AA881" s="3"/>
      <c r="AB881" s="3"/>
      <c r="AC881" s="3"/>
      <c r="AD881" s="3"/>
      <c r="AE881" s="12"/>
      <c r="AF881" s="3"/>
      <c r="AG881" s="2"/>
      <c r="AH881" s="2"/>
      <c r="AI881" s="2"/>
      <c r="AJ881" s="2"/>
      <c r="AK881" s="2"/>
      <c r="AL881" s="51"/>
      <c r="AM881" s="51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</row>
    <row r="882" spans="1:121" x14ac:dyDescent="0.15">
      <c r="A882" s="64"/>
      <c r="B882" s="18"/>
      <c r="C882" s="8"/>
      <c r="D882" s="15"/>
      <c r="E882" s="16"/>
      <c r="F882" s="16"/>
      <c r="G882" s="16"/>
      <c r="H882" s="16"/>
      <c r="I882" s="15"/>
      <c r="J882" s="51"/>
      <c r="K882" s="2"/>
      <c r="L882" s="20"/>
      <c r="M882" s="14"/>
      <c r="N882" s="14"/>
      <c r="O882" s="20"/>
      <c r="P882" s="16"/>
      <c r="Q882" s="31"/>
      <c r="R882" s="16"/>
      <c r="S882" s="4"/>
      <c r="T882" s="51"/>
      <c r="U882" s="3"/>
      <c r="V882" s="3"/>
      <c r="W882" s="51"/>
      <c r="X882" s="3"/>
      <c r="Y882" s="1"/>
      <c r="Z882" s="3"/>
      <c r="AA882" s="3"/>
      <c r="AB882" s="3"/>
      <c r="AC882" s="3"/>
      <c r="AD882" s="3"/>
      <c r="AE882" s="12"/>
      <c r="AF882" s="3"/>
      <c r="AG882" s="2"/>
      <c r="AH882" s="2"/>
      <c r="AI882" s="2"/>
      <c r="AJ882" s="2"/>
      <c r="AK882" s="2"/>
      <c r="AL882" s="51"/>
      <c r="AM882" s="51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</row>
    <row r="883" spans="1:121" x14ac:dyDescent="0.15">
      <c r="A883" s="64"/>
      <c r="B883" s="18"/>
      <c r="C883" s="8"/>
      <c r="D883" s="15"/>
      <c r="E883" s="16"/>
      <c r="F883" s="16"/>
      <c r="G883" s="16"/>
      <c r="H883" s="16"/>
      <c r="I883" s="15"/>
      <c r="J883" s="51"/>
      <c r="K883" s="2"/>
      <c r="L883" s="20"/>
      <c r="M883" s="14"/>
      <c r="N883" s="14"/>
      <c r="O883" s="20"/>
      <c r="P883" s="16"/>
      <c r="Q883" s="31"/>
      <c r="R883" s="16"/>
      <c r="S883" s="4"/>
      <c r="T883" s="51"/>
      <c r="U883" s="3"/>
      <c r="V883" s="3"/>
      <c r="W883" s="51"/>
      <c r="X883" s="3"/>
      <c r="Y883" s="1"/>
      <c r="Z883" s="3"/>
      <c r="AA883" s="3"/>
      <c r="AB883" s="3"/>
      <c r="AC883" s="3"/>
      <c r="AD883" s="3"/>
      <c r="AE883" s="12"/>
      <c r="AF883" s="3"/>
      <c r="AG883" s="2"/>
      <c r="AH883" s="2"/>
      <c r="AI883" s="2"/>
      <c r="AJ883" s="2"/>
      <c r="AK883" s="2"/>
      <c r="AL883" s="51"/>
      <c r="AM883" s="51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</row>
    <row r="884" spans="1:121" x14ac:dyDescent="0.15">
      <c r="A884" s="64"/>
      <c r="B884" s="18"/>
      <c r="C884" s="8"/>
      <c r="D884" s="15"/>
      <c r="E884" s="16"/>
      <c r="F884" s="16"/>
      <c r="G884" s="16"/>
      <c r="H884" s="16"/>
      <c r="I884" s="15"/>
      <c r="J884" s="51"/>
      <c r="K884" s="2"/>
      <c r="L884" s="20"/>
      <c r="M884" s="14"/>
      <c r="N884" s="14"/>
      <c r="O884" s="20"/>
      <c r="P884" s="16"/>
      <c r="Q884" s="31"/>
      <c r="R884" s="16"/>
      <c r="S884" s="4"/>
      <c r="T884" s="51"/>
      <c r="U884" s="3"/>
      <c r="V884" s="3"/>
      <c r="W884" s="51"/>
      <c r="X884" s="3"/>
      <c r="Y884" s="1"/>
      <c r="Z884" s="3"/>
      <c r="AA884" s="3"/>
      <c r="AB884" s="3"/>
      <c r="AC884" s="3"/>
      <c r="AD884" s="3"/>
      <c r="AE884" s="12"/>
      <c r="AF884" s="3"/>
      <c r="AG884" s="2"/>
      <c r="AH884" s="2"/>
      <c r="AI884" s="2"/>
      <c r="AJ884" s="2"/>
      <c r="AK884" s="2"/>
      <c r="AL884" s="51"/>
      <c r="AM884" s="51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</row>
    <row r="885" spans="1:121" x14ac:dyDescent="0.15">
      <c r="A885" s="64"/>
      <c r="B885" s="18"/>
      <c r="C885" s="8"/>
      <c r="D885" s="15"/>
      <c r="E885" s="16"/>
      <c r="F885" s="16"/>
      <c r="G885" s="16"/>
      <c r="H885" s="16"/>
      <c r="I885" s="15"/>
      <c r="J885" s="51"/>
      <c r="K885" s="2"/>
      <c r="L885" s="20"/>
      <c r="M885" s="14"/>
      <c r="N885" s="14"/>
      <c r="O885" s="20"/>
      <c r="P885" s="16"/>
      <c r="Q885" s="31"/>
      <c r="R885" s="16"/>
      <c r="S885" s="4"/>
      <c r="T885" s="51"/>
      <c r="U885" s="3"/>
      <c r="V885" s="3"/>
      <c r="W885" s="51"/>
      <c r="X885" s="3"/>
      <c r="Y885" s="1"/>
      <c r="Z885" s="3"/>
      <c r="AA885" s="3"/>
      <c r="AB885" s="3"/>
      <c r="AC885" s="3"/>
      <c r="AD885" s="3"/>
      <c r="AE885" s="12"/>
      <c r="AF885" s="3"/>
      <c r="AG885" s="2"/>
      <c r="AH885" s="2"/>
      <c r="AI885" s="2"/>
      <c r="AJ885" s="2"/>
      <c r="AK885" s="2"/>
      <c r="AL885" s="51"/>
      <c r="AM885" s="51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</row>
    <row r="886" spans="1:121" x14ac:dyDescent="0.15">
      <c r="A886" s="64"/>
      <c r="B886" s="18"/>
      <c r="C886" s="8"/>
      <c r="D886" s="15"/>
      <c r="E886" s="16"/>
      <c r="F886" s="16"/>
      <c r="G886" s="16"/>
      <c r="H886" s="16"/>
      <c r="I886" s="15"/>
      <c r="J886" s="51"/>
      <c r="K886" s="2"/>
      <c r="L886" s="20"/>
      <c r="M886" s="14"/>
      <c r="N886" s="14"/>
      <c r="O886" s="20"/>
      <c r="P886" s="16"/>
      <c r="Q886" s="31"/>
      <c r="R886" s="16"/>
      <c r="S886" s="4"/>
      <c r="T886" s="51"/>
      <c r="U886" s="3"/>
      <c r="V886" s="3"/>
      <c r="W886" s="51"/>
      <c r="X886" s="3"/>
      <c r="Y886" s="1"/>
      <c r="Z886" s="3"/>
      <c r="AA886" s="3"/>
      <c r="AB886" s="3"/>
      <c r="AC886" s="3"/>
      <c r="AD886" s="3"/>
      <c r="AE886" s="12"/>
      <c r="AF886" s="3"/>
      <c r="AG886" s="2"/>
      <c r="AH886" s="2"/>
      <c r="AI886" s="2"/>
      <c r="AJ886" s="2"/>
      <c r="AK886" s="2"/>
      <c r="AL886" s="51"/>
      <c r="AM886" s="51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</row>
    <row r="887" spans="1:121" x14ac:dyDescent="0.15">
      <c r="A887" s="64"/>
      <c r="B887" s="18"/>
      <c r="C887" s="8"/>
      <c r="D887" s="15"/>
      <c r="E887" s="16"/>
      <c r="F887" s="16"/>
      <c r="G887" s="16"/>
      <c r="H887" s="16"/>
      <c r="I887" s="15"/>
      <c r="J887" s="51"/>
      <c r="K887" s="2"/>
      <c r="L887" s="20"/>
      <c r="M887" s="14"/>
      <c r="N887" s="14"/>
      <c r="O887" s="20"/>
      <c r="P887" s="16"/>
      <c r="Q887" s="31"/>
      <c r="R887" s="16"/>
      <c r="S887" s="4"/>
      <c r="T887" s="51"/>
      <c r="U887" s="3"/>
      <c r="V887" s="3"/>
      <c r="W887" s="51"/>
      <c r="X887" s="3"/>
      <c r="Y887" s="1"/>
      <c r="Z887" s="3"/>
      <c r="AA887" s="3"/>
      <c r="AB887" s="3"/>
      <c r="AC887" s="3"/>
      <c r="AD887" s="3"/>
      <c r="AE887" s="12"/>
      <c r="AF887" s="3"/>
      <c r="AG887" s="2"/>
      <c r="AH887" s="2"/>
      <c r="AI887" s="2"/>
      <c r="AJ887" s="2"/>
      <c r="AK887" s="2"/>
      <c r="AL887" s="51"/>
      <c r="AM887" s="51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</row>
    <row r="888" spans="1:121" x14ac:dyDescent="0.15">
      <c r="A888" s="64"/>
      <c r="B888" s="18"/>
      <c r="C888" s="8"/>
      <c r="D888" s="15"/>
      <c r="E888" s="16"/>
      <c r="F888" s="16"/>
      <c r="G888" s="16"/>
      <c r="H888" s="16"/>
      <c r="I888" s="15"/>
      <c r="J888" s="51"/>
      <c r="K888" s="2"/>
      <c r="L888" s="20"/>
      <c r="M888" s="14"/>
      <c r="N888" s="14"/>
      <c r="O888" s="20"/>
      <c r="P888" s="16"/>
      <c r="Q888" s="31"/>
      <c r="R888" s="16"/>
      <c r="S888" s="4"/>
      <c r="T888" s="51"/>
      <c r="U888" s="3"/>
      <c r="V888" s="3"/>
      <c r="W888" s="51"/>
      <c r="X888" s="3"/>
      <c r="Y888" s="1"/>
      <c r="Z888" s="3"/>
      <c r="AA888" s="3"/>
      <c r="AB888" s="3"/>
      <c r="AC888" s="3"/>
      <c r="AD888" s="3"/>
      <c r="AE888" s="12"/>
      <c r="AF888" s="3"/>
      <c r="AG888" s="2"/>
      <c r="AH888" s="2"/>
      <c r="AI888" s="2"/>
      <c r="AJ888" s="2"/>
      <c r="AK888" s="2"/>
      <c r="AL888" s="51"/>
      <c r="AM888" s="51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</row>
    <row r="889" spans="1:121" x14ac:dyDescent="0.15">
      <c r="A889" s="64"/>
      <c r="B889" s="18"/>
      <c r="C889" s="8"/>
      <c r="D889" s="15"/>
      <c r="E889" s="16"/>
      <c r="F889" s="16"/>
      <c r="G889" s="16"/>
      <c r="H889" s="16"/>
      <c r="I889" s="15"/>
      <c r="J889" s="51"/>
      <c r="K889" s="2"/>
      <c r="L889" s="20"/>
      <c r="M889" s="14"/>
      <c r="N889" s="14"/>
      <c r="O889" s="20"/>
      <c r="P889" s="16"/>
      <c r="Q889" s="31"/>
      <c r="R889" s="16"/>
      <c r="S889" s="4"/>
      <c r="T889" s="51"/>
      <c r="U889" s="3"/>
      <c r="V889" s="3"/>
      <c r="W889" s="51"/>
      <c r="X889" s="3"/>
      <c r="Y889" s="1"/>
      <c r="Z889" s="3"/>
      <c r="AA889" s="3"/>
      <c r="AB889" s="3"/>
      <c r="AC889" s="3"/>
      <c r="AD889" s="3"/>
      <c r="AE889" s="12"/>
      <c r="AF889" s="3"/>
      <c r="AG889" s="2"/>
      <c r="AH889" s="2"/>
      <c r="AI889" s="2"/>
      <c r="AJ889" s="2"/>
      <c r="AK889" s="2"/>
      <c r="AL889" s="51"/>
      <c r="AM889" s="51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</row>
    <row r="890" spans="1:121" x14ac:dyDescent="0.15">
      <c r="A890" s="64"/>
      <c r="B890" s="18"/>
      <c r="C890" s="8"/>
      <c r="D890" s="15"/>
      <c r="E890" s="16"/>
      <c r="F890" s="16"/>
      <c r="G890" s="16"/>
      <c r="H890" s="16"/>
      <c r="I890" s="15"/>
      <c r="J890" s="51"/>
      <c r="K890" s="2"/>
      <c r="L890" s="20"/>
      <c r="M890" s="14"/>
      <c r="N890" s="14"/>
      <c r="O890" s="20"/>
      <c r="P890" s="16"/>
      <c r="Q890" s="31"/>
      <c r="R890" s="16"/>
      <c r="S890" s="4"/>
      <c r="T890" s="51"/>
      <c r="U890" s="3"/>
      <c r="V890" s="3"/>
      <c r="W890" s="51"/>
      <c r="X890" s="3"/>
      <c r="Y890" s="1"/>
      <c r="Z890" s="3"/>
      <c r="AA890" s="3"/>
      <c r="AB890" s="3"/>
      <c r="AC890" s="3"/>
      <c r="AD890" s="3"/>
      <c r="AE890" s="12"/>
      <c r="AF890" s="3"/>
      <c r="AG890" s="2"/>
      <c r="AH890" s="2"/>
      <c r="AI890" s="2"/>
      <c r="AJ890" s="2"/>
      <c r="AK890" s="2"/>
      <c r="AL890" s="51"/>
      <c r="AM890" s="51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</row>
    <row r="891" spans="1:121" x14ac:dyDescent="0.15">
      <c r="A891" s="64"/>
      <c r="B891" s="18"/>
      <c r="C891" s="8"/>
      <c r="D891" s="15"/>
      <c r="E891" s="16"/>
      <c r="F891" s="16"/>
      <c r="G891" s="16"/>
      <c r="H891" s="16"/>
      <c r="I891" s="15"/>
      <c r="J891" s="51"/>
      <c r="K891" s="2"/>
      <c r="L891" s="20"/>
      <c r="M891" s="14"/>
      <c r="N891" s="14"/>
      <c r="O891" s="20"/>
      <c r="P891" s="16"/>
      <c r="Q891" s="31"/>
      <c r="R891" s="16"/>
      <c r="S891" s="4"/>
      <c r="T891" s="51"/>
      <c r="U891" s="3"/>
      <c r="V891" s="3"/>
      <c r="W891" s="51"/>
      <c r="X891" s="3"/>
      <c r="Y891" s="1"/>
      <c r="Z891" s="3"/>
      <c r="AA891" s="3"/>
      <c r="AB891" s="3"/>
      <c r="AC891" s="3"/>
      <c r="AD891" s="3"/>
      <c r="AE891" s="12"/>
      <c r="AF891" s="3"/>
      <c r="AG891" s="2"/>
      <c r="AH891" s="2"/>
      <c r="AI891" s="2"/>
      <c r="AJ891" s="2"/>
      <c r="AK891" s="2"/>
      <c r="AL891" s="51"/>
      <c r="AM891" s="51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</row>
    <row r="892" spans="1:121" x14ac:dyDescent="0.15">
      <c r="A892" s="64"/>
      <c r="B892" s="18"/>
      <c r="C892" s="8"/>
      <c r="D892" s="15"/>
      <c r="E892" s="16"/>
      <c r="F892" s="16"/>
      <c r="G892" s="16"/>
      <c r="H892" s="16"/>
      <c r="I892" s="15"/>
      <c r="J892" s="51"/>
      <c r="K892" s="2"/>
      <c r="L892" s="20"/>
      <c r="M892" s="14"/>
      <c r="N892" s="14"/>
      <c r="O892" s="20"/>
      <c r="P892" s="16"/>
      <c r="Q892" s="31"/>
      <c r="R892" s="16"/>
      <c r="S892" s="4"/>
      <c r="T892" s="51"/>
      <c r="U892" s="3"/>
      <c r="V892" s="3"/>
      <c r="W892" s="51"/>
      <c r="X892" s="3"/>
      <c r="Y892" s="1"/>
      <c r="Z892" s="3"/>
      <c r="AA892" s="3"/>
      <c r="AB892" s="3"/>
      <c r="AC892" s="3"/>
      <c r="AD892" s="3"/>
      <c r="AE892" s="12"/>
      <c r="AF892" s="3"/>
      <c r="AG892" s="2"/>
      <c r="AH892" s="2"/>
      <c r="AI892" s="2"/>
      <c r="AJ892" s="2"/>
      <c r="AK892" s="2"/>
      <c r="AL892" s="51"/>
      <c r="AM892" s="51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</row>
    <row r="893" spans="1:121" x14ac:dyDescent="0.15">
      <c r="A893" s="64"/>
      <c r="B893" s="18"/>
      <c r="C893" s="8"/>
      <c r="D893" s="15"/>
      <c r="E893" s="16"/>
      <c r="F893" s="16"/>
      <c r="G893" s="16"/>
      <c r="H893" s="16"/>
      <c r="I893" s="15"/>
      <c r="J893" s="51"/>
      <c r="K893" s="2"/>
      <c r="L893" s="20"/>
      <c r="M893" s="14"/>
      <c r="N893" s="14"/>
      <c r="O893" s="20"/>
      <c r="P893" s="16"/>
      <c r="Q893" s="31"/>
      <c r="R893" s="16"/>
      <c r="S893" s="4"/>
      <c r="T893" s="51"/>
      <c r="U893" s="3"/>
      <c r="V893" s="3"/>
      <c r="W893" s="51"/>
      <c r="X893" s="3"/>
      <c r="Y893" s="1"/>
      <c r="Z893" s="3"/>
      <c r="AA893" s="3"/>
      <c r="AB893" s="3"/>
      <c r="AC893" s="3"/>
      <c r="AD893" s="3"/>
      <c r="AE893" s="12"/>
      <c r="AF893" s="3"/>
      <c r="AG893" s="2"/>
      <c r="AH893" s="2"/>
      <c r="AI893" s="2"/>
      <c r="AJ893" s="2"/>
      <c r="AK893" s="2"/>
      <c r="AL893" s="51"/>
      <c r="AM893" s="51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</row>
    <row r="894" spans="1:121" x14ac:dyDescent="0.15">
      <c r="A894" s="64"/>
      <c r="B894" s="18"/>
      <c r="C894" s="8"/>
      <c r="D894" s="15"/>
      <c r="E894" s="16"/>
      <c r="F894" s="16"/>
      <c r="G894" s="16"/>
      <c r="H894" s="16"/>
      <c r="I894" s="15"/>
      <c r="J894" s="51"/>
      <c r="K894" s="2"/>
      <c r="L894" s="20"/>
      <c r="M894" s="14"/>
      <c r="N894" s="14"/>
      <c r="O894" s="20"/>
      <c r="P894" s="16"/>
      <c r="Q894" s="31"/>
      <c r="R894" s="16"/>
      <c r="S894" s="4"/>
      <c r="T894" s="51"/>
      <c r="U894" s="3"/>
      <c r="V894" s="3"/>
      <c r="W894" s="51"/>
      <c r="X894" s="3"/>
      <c r="Y894" s="1"/>
      <c r="Z894" s="3"/>
      <c r="AA894" s="3"/>
      <c r="AB894" s="3"/>
      <c r="AC894" s="3"/>
      <c r="AD894" s="3"/>
      <c r="AE894" s="12"/>
      <c r="AF894" s="3"/>
      <c r="AG894" s="2"/>
      <c r="AH894" s="2"/>
      <c r="AI894" s="2"/>
      <c r="AJ894" s="2"/>
      <c r="AK894" s="2"/>
      <c r="AL894" s="51"/>
      <c r="AM894" s="51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</row>
    <row r="895" spans="1:121" x14ac:dyDescent="0.15">
      <c r="A895" s="64"/>
      <c r="B895" s="18"/>
      <c r="C895" s="8"/>
      <c r="D895" s="15"/>
      <c r="E895" s="16"/>
      <c r="F895" s="16"/>
      <c r="G895" s="16"/>
      <c r="H895" s="16"/>
      <c r="I895" s="15"/>
      <c r="J895" s="51"/>
      <c r="K895" s="2"/>
      <c r="L895" s="20"/>
      <c r="M895" s="14"/>
      <c r="N895" s="14"/>
      <c r="O895" s="20"/>
      <c r="P895" s="16"/>
      <c r="Q895" s="31"/>
      <c r="R895" s="16"/>
      <c r="S895" s="4"/>
      <c r="T895" s="51"/>
      <c r="U895" s="3"/>
      <c r="V895" s="3"/>
      <c r="W895" s="51"/>
      <c r="X895" s="3"/>
      <c r="Y895" s="1"/>
      <c r="Z895" s="3"/>
      <c r="AA895" s="3"/>
      <c r="AB895" s="3"/>
      <c r="AC895" s="3"/>
      <c r="AD895" s="3"/>
      <c r="AE895" s="12"/>
      <c r="AF895" s="3"/>
      <c r="AG895" s="2"/>
      <c r="AH895" s="2"/>
      <c r="AI895" s="2"/>
      <c r="AJ895" s="2"/>
      <c r="AK895" s="2"/>
      <c r="AL895" s="51"/>
      <c r="AM895" s="51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</row>
    <row r="896" spans="1:121" x14ac:dyDescent="0.15">
      <c r="A896" s="64"/>
      <c r="B896" s="18"/>
      <c r="C896" s="8"/>
      <c r="D896" s="15"/>
      <c r="E896" s="16"/>
      <c r="F896" s="16"/>
      <c r="G896" s="16"/>
      <c r="H896" s="16"/>
      <c r="I896" s="15"/>
      <c r="J896" s="51"/>
      <c r="K896" s="2"/>
      <c r="L896" s="20"/>
      <c r="M896" s="14"/>
      <c r="N896" s="14"/>
      <c r="O896" s="20"/>
      <c r="P896" s="16"/>
      <c r="Q896" s="31"/>
      <c r="R896" s="16"/>
      <c r="S896" s="4"/>
      <c r="T896" s="51"/>
      <c r="U896" s="3"/>
      <c r="V896" s="3"/>
      <c r="W896" s="51"/>
      <c r="X896" s="3"/>
      <c r="Y896" s="1"/>
      <c r="Z896" s="3"/>
      <c r="AA896" s="3"/>
      <c r="AB896" s="3"/>
      <c r="AC896" s="3"/>
      <c r="AD896" s="3"/>
      <c r="AE896" s="12"/>
      <c r="AF896" s="3"/>
      <c r="AG896" s="2"/>
      <c r="AH896" s="2"/>
      <c r="AI896" s="2"/>
      <c r="AJ896" s="2"/>
      <c r="AK896" s="2"/>
      <c r="AL896" s="51"/>
      <c r="AM896" s="51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</row>
    <row r="897" spans="1:121" x14ac:dyDescent="0.15">
      <c r="A897" s="64"/>
      <c r="B897" s="18"/>
      <c r="C897" s="8"/>
      <c r="D897" s="15"/>
      <c r="E897" s="16"/>
      <c r="F897" s="16"/>
      <c r="G897" s="16"/>
      <c r="H897" s="16"/>
      <c r="I897" s="15"/>
      <c r="J897" s="51"/>
      <c r="K897" s="2"/>
      <c r="L897" s="20"/>
      <c r="M897" s="14"/>
      <c r="N897" s="14"/>
      <c r="O897" s="20"/>
      <c r="P897" s="16"/>
      <c r="Q897" s="31"/>
      <c r="R897" s="16"/>
      <c r="S897" s="4"/>
      <c r="T897" s="51"/>
      <c r="U897" s="3"/>
      <c r="V897" s="3"/>
      <c r="W897" s="51"/>
      <c r="X897" s="3"/>
      <c r="Y897" s="1"/>
      <c r="Z897" s="3"/>
      <c r="AA897" s="3"/>
      <c r="AB897" s="3"/>
      <c r="AC897" s="3"/>
      <c r="AD897" s="3"/>
      <c r="AE897" s="12"/>
      <c r="AF897" s="3"/>
      <c r="AG897" s="2"/>
      <c r="AH897" s="2"/>
      <c r="AI897" s="2"/>
      <c r="AJ897" s="2"/>
      <c r="AK897" s="2"/>
      <c r="AL897" s="51"/>
      <c r="AM897" s="51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</row>
    <row r="898" spans="1:121" x14ac:dyDescent="0.15">
      <c r="A898" s="64"/>
      <c r="B898" s="18"/>
      <c r="C898" s="8"/>
      <c r="D898" s="15"/>
      <c r="E898" s="16"/>
      <c r="F898" s="16"/>
      <c r="G898" s="16"/>
      <c r="H898" s="16"/>
      <c r="I898" s="15"/>
      <c r="J898" s="51"/>
      <c r="K898" s="2"/>
      <c r="L898" s="20"/>
      <c r="M898" s="14"/>
      <c r="N898" s="14"/>
      <c r="O898" s="20"/>
      <c r="P898" s="16"/>
      <c r="Q898" s="31"/>
      <c r="R898" s="16"/>
      <c r="S898" s="4"/>
      <c r="T898" s="51"/>
      <c r="U898" s="3"/>
      <c r="V898" s="3"/>
      <c r="W898" s="51"/>
      <c r="X898" s="3"/>
      <c r="Y898" s="1"/>
      <c r="Z898" s="3"/>
      <c r="AA898" s="3"/>
      <c r="AB898" s="3"/>
      <c r="AC898" s="3"/>
      <c r="AD898" s="3"/>
      <c r="AE898" s="12"/>
      <c r="AF898" s="3"/>
      <c r="AG898" s="2"/>
      <c r="AH898" s="2"/>
      <c r="AI898" s="2"/>
      <c r="AJ898" s="2"/>
      <c r="AK898" s="2"/>
      <c r="AL898" s="51"/>
      <c r="AM898" s="51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</row>
    <row r="899" spans="1:121" x14ac:dyDescent="0.15">
      <c r="A899" s="64"/>
      <c r="B899" s="18"/>
      <c r="C899" s="8"/>
      <c r="D899" s="15"/>
      <c r="E899" s="16"/>
      <c r="F899" s="16"/>
      <c r="G899" s="16"/>
      <c r="H899" s="16"/>
      <c r="I899" s="15"/>
      <c r="J899" s="51"/>
      <c r="K899" s="2"/>
      <c r="L899" s="20"/>
      <c r="M899" s="14"/>
      <c r="N899" s="14"/>
      <c r="O899" s="20"/>
      <c r="P899" s="16"/>
      <c r="Q899" s="31"/>
      <c r="R899" s="16"/>
      <c r="S899" s="4"/>
      <c r="T899" s="51"/>
      <c r="U899" s="3"/>
      <c r="V899" s="3"/>
      <c r="W899" s="51"/>
      <c r="X899" s="3"/>
      <c r="Y899" s="1"/>
      <c r="Z899" s="3"/>
      <c r="AA899" s="3"/>
      <c r="AB899" s="3"/>
      <c r="AC899" s="3"/>
      <c r="AD899" s="3"/>
      <c r="AE899" s="12"/>
      <c r="AF899" s="3"/>
      <c r="AG899" s="2"/>
      <c r="AH899" s="2"/>
      <c r="AI899" s="2"/>
      <c r="AJ899" s="2"/>
      <c r="AK899" s="2"/>
      <c r="AL899" s="51"/>
      <c r="AM899" s="51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</row>
    <row r="900" spans="1:121" x14ac:dyDescent="0.15">
      <c r="A900" s="64"/>
      <c r="B900" s="18"/>
      <c r="C900" s="8"/>
      <c r="D900" s="15"/>
      <c r="E900" s="16"/>
      <c r="F900" s="16"/>
      <c r="G900" s="16"/>
      <c r="H900" s="16"/>
      <c r="I900" s="15"/>
      <c r="J900" s="51"/>
      <c r="K900" s="2"/>
      <c r="L900" s="20"/>
      <c r="M900" s="14"/>
      <c r="N900" s="14"/>
      <c r="O900" s="20"/>
      <c r="P900" s="16"/>
      <c r="Q900" s="31"/>
      <c r="R900" s="16"/>
      <c r="S900" s="4"/>
      <c r="T900" s="51"/>
      <c r="U900" s="3"/>
      <c r="V900" s="3"/>
      <c r="W900" s="51"/>
      <c r="X900" s="3"/>
      <c r="Y900" s="1"/>
      <c r="Z900" s="3"/>
      <c r="AA900" s="3"/>
      <c r="AB900" s="3"/>
      <c r="AC900" s="3"/>
      <c r="AD900" s="3"/>
      <c r="AE900" s="12"/>
      <c r="AF900" s="3"/>
      <c r="AG900" s="2"/>
      <c r="AH900" s="2"/>
      <c r="AI900" s="2"/>
      <c r="AJ900" s="2"/>
      <c r="AK900" s="2"/>
      <c r="AL900" s="51"/>
      <c r="AM900" s="51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</row>
    <row r="901" spans="1:121" x14ac:dyDescent="0.15">
      <c r="A901" s="64"/>
      <c r="B901" s="18"/>
      <c r="C901" s="8"/>
      <c r="D901" s="15"/>
      <c r="E901" s="16"/>
      <c r="F901" s="16"/>
      <c r="G901" s="16"/>
      <c r="H901" s="16"/>
      <c r="I901" s="15"/>
      <c r="J901" s="51"/>
      <c r="K901" s="2"/>
      <c r="L901" s="20"/>
      <c r="M901" s="14"/>
      <c r="N901" s="14"/>
      <c r="O901" s="20"/>
      <c r="P901" s="16"/>
      <c r="Q901" s="31"/>
      <c r="R901" s="16"/>
      <c r="S901" s="4"/>
      <c r="T901" s="51"/>
      <c r="U901" s="3"/>
      <c r="V901" s="3"/>
      <c r="W901" s="51"/>
      <c r="X901" s="3"/>
      <c r="Y901" s="1"/>
      <c r="Z901" s="3"/>
      <c r="AA901" s="3"/>
      <c r="AB901" s="3"/>
      <c r="AC901" s="3"/>
      <c r="AD901" s="3"/>
      <c r="AE901" s="12"/>
      <c r="AF901" s="3"/>
      <c r="AG901" s="2"/>
      <c r="AH901" s="2"/>
      <c r="AI901" s="2"/>
      <c r="AJ901" s="2"/>
      <c r="AK901" s="2"/>
      <c r="AL901" s="51"/>
      <c r="AM901" s="51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</row>
    <row r="902" spans="1:121" x14ac:dyDescent="0.15">
      <c r="A902" s="64"/>
      <c r="B902" s="18"/>
      <c r="C902" s="8"/>
      <c r="D902" s="15"/>
      <c r="E902" s="16"/>
      <c r="F902" s="16"/>
      <c r="G902" s="16"/>
      <c r="H902" s="16"/>
      <c r="I902" s="15"/>
      <c r="J902" s="51"/>
      <c r="K902" s="2"/>
      <c r="L902" s="20"/>
      <c r="M902" s="14"/>
      <c r="N902" s="14"/>
      <c r="O902" s="20"/>
      <c r="P902" s="16"/>
      <c r="Q902" s="31"/>
      <c r="R902" s="16"/>
      <c r="S902" s="4"/>
      <c r="T902" s="51"/>
      <c r="U902" s="3"/>
      <c r="V902" s="3"/>
      <c r="W902" s="51"/>
      <c r="X902" s="3"/>
      <c r="Y902" s="1"/>
      <c r="Z902" s="3"/>
      <c r="AA902" s="3"/>
      <c r="AB902" s="3"/>
      <c r="AC902" s="3"/>
      <c r="AD902" s="3"/>
      <c r="AE902" s="12"/>
      <c r="AF902" s="3"/>
      <c r="AG902" s="2"/>
      <c r="AH902" s="2"/>
      <c r="AI902" s="2"/>
      <c r="AJ902" s="2"/>
      <c r="AK902" s="2"/>
      <c r="AL902" s="51"/>
      <c r="AM902" s="51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</row>
    <row r="903" spans="1:121" x14ac:dyDescent="0.15">
      <c r="A903" s="64"/>
      <c r="B903" s="18"/>
      <c r="C903" s="8"/>
      <c r="D903" s="15"/>
      <c r="E903" s="16"/>
      <c r="F903" s="16"/>
      <c r="G903" s="16"/>
      <c r="H903" s="16"/>
      <c r="I903" s="15"/>
      <c r="J903" s="51"/>
      <c r="K903" s="2"/>
      <c r="L903" s="20"/>
      <c r="M903" s="14"/>
      <c r="N903" s="14"/>
      <c r="O903" s="20"/>
      <c r="P903" s="16"/>
      <c r="Q903" s="31"/>
      <c r="R903" s="16"/>
      <c r="S903" s="4"/>
      <c r="T903" s="51"/>
      <c r="U903" s="3"/>
      <c r="V903" s="3"/>
      <c r="W903" s="51"/>
      <c r="X903" s="3"/>
      <c r="Y903" s="1"/>
      <c r="Z903" s="3"/>
      <c r="AA903" s="3"/>
      <c r="AB903" s="3"/>
      <c r="AC903" s="3"/>
      <c r="AD903" s="3"/>
      <c r="AE903" s="12"/>
      <c r="AF903" s="3"/>
      <c r="AG903" s="2"/>
      <c r="AH903" s="2"/>
      <c r="AI903" s="2"/>
      <c r="AJ903" s="2"/>
      <c r="AK903" s="2"/>
      <c r="AL903" s="51"/>
      <c r="AM903" s="51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</row>
    <row r="904" spans="1:121" x14ac:dyDescent="0.15">
      <c r="A904" s="64"/>
      <c r="B904" s="18"/>
      <c r="C904" s="8"/>
      <c r="D904" s="15"/>
      <c r="E904" s="16"/>
      <c r="F904" s="16"/>
      <c r="G904" s="16"/>
      <c r="H904" s="16"/>
      <c r="I904" s="15"/>
      <c r="J904" s="51"/>
      <c r="K904" s="2"/>
      <c r="L904" s="20"/>
      <c r="M904" s="14"/>
      <c r="N904" s="14"/>
      <c r="O904" s="20"/>
      <c r="P904" s="16"/>
      <c r="Q904" s="31"/>
      <c r="R904" s="16"/>
      <c r="S904" s="4"/>
      <c r="T904" s="51"/>
      <c r="U904" s="3"/>
      <c r="V904" s="3"/>
      <c r="W904" s="51"/>
      <c r="X904" s="3"/>
      <c r="Y904" s="1"/>
      <c r="Z904" s="3"/>
      <c r="AA904" s="3"/>
      <c r="AB904" s="3"/>
      <c r="AC904" s="3"/>
      <c r="AD904" s="3"/>
      <c r="AE904" s="12"/>
      <c r="AF904" s="3"/>
      <c r="AG904" s="2"/>
      <c r="AH904" s="2"/>
      <c r="AI904" s="2"/>
      <c r="AJ904" s="2"/>
      <c r="AK904" s="2"/>
      <c r="AL904" s="51"/>
      <c r="AM904" s="51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</row>
    <row r="905" spans="1:121" x14ac:dyDescent="0.15">
      <c r="A905" s="64"/>
      <c r="B905" s="18"/>
      <c r="C905" s="8"/>
      <c r="D905" s="15"/>
      <c r="E905" s="16"/>
      <c r="F905" s="16"/>
      <c r="G905" s="16"/>
      <c r="H905" s="16"/>
      <c r="I905" s="15"/>
      <c r="J905" s="51"/>
      <c r="K905" s="2"/>
      <c r="L905" s="20"/>
      <c r="M905" s="14"/>
      <c r="N905" s="14"/>
      <c r="O905" s="20"/>
      <c r="P905" s="16"/>
      <c r="Q905" s="31"/>
      <c r="R905" s="16"/>
      <c r="S905" s="4"/>
      <c r="T905" s="51"/>
      <c r="U905" s="3"/>
      <c r="V905" s="3"/>
      <c r="W905" s="51"/>
      <c r="X905" s="3"/>
      <c r="Y905" s="1"/>
      <c r="Z905" s="3"/>
      <c r="AA905" s="3"/>
      <c r="AB905" s="3"/>
      <c r="AC905" s="3"/>
      <c r="AD905" s="3"/>
      <c r="AE905" s="12"/>
      <c r="AF905" s="3"/>
      <c r="AG905" s="2"/>
      <c r="AH905" s="2"/>
      <c r="AI905" s="2"/>
      <c r="AJ905" s="2"/>
      <c r="AK905" s="2"/>
      <c r="AL905" s="51"/>
      <c r="AM905" s="51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</row>
    <row r="906" spans="1:121" x14ac:dyDescent="0.15">
      <c r="A906" s="64"/>
      <c r="B906" s="18"/>
      <c r="C906" s="8"/>
      <c r="D906" s="15"/>
      <c r="E906" s="16"/>
      <c r="F906" s="16"/>
      <c r="G906" s="16"/>
      <c r="H906" s="16"/>
      <c r="I906" s="15"/>
      <c r="J906" s="51"/>
      <c r="K906" s="2"/>
      <c r="L906" s="20"/>
      <c r="M906" s="14"/>
      <c r="N906" s="14"/>
      <c r="O906" s="20"/>
      <c r="P906" s="16"/>
      <c r="Q906" s="31"/>
      <c r="R906" s="16"/>
      <c r="S906" s="4"/>
      <c r="T906" s="51"/>
      <c r="U906" s="3"/>
      <c r="V906" s="3"/>
      <c r="W906" s="51"/>
      <c r="X906" s="3"/>
      <c r="Y906" s="1"/>
      <c r="Z906" s="3"/>
      <c r="AA906" s="3"/>
      <c r="AB906" s="3"/>
      <c r="AC906" s="3"/>
      <c r="AD906" s="3"/>
      <c r="AE906" s="12"/>
      <c r="AF906" s="3"/>
      <c r="AG906" s="2"/>
      <c r="AH906" s="2"/>
      <c r="AI906" s="2"/>
      <c r="AJ906" s="2"/>
      <c r="AK906" s="2"/>
      <c r="AL906" s="51"/>
      <c r="AM906" s="51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</row>
    <row r="907" spans="1:121" x14ac:dyDescent="0.15">
      <c r="A907" s="64"/>
      <c r="B907" s="18"/>
      <c r="C907" s="8"/>
      <c r="D907" s="15"/>
      <c r="E907" s="16"/>
      <c r="F907" s="16"/>
      <c r="G907" s="16"/>
      <c r="H907" s="16"/>
      <c r="I907" s="15"/>
      <c r="J907" s="51"/>
      <c r="K907" s="2"/>
      <c r="L907" s="20"/>
      <c r="M907" s="14"/>
      <c r="N907" s="14"/>
      <c r="O907" s="20"/>
      <c r="P907" s="16"/>
      <c r="Q907" s="31"/>
      <c r="R907" s="16"/>
      <c r="S907" s="4"/>
      <c r="T907" s="51"/>
      <c r="U907" s="3"/>
      <c r="V907" s="3"/>
      <c r="W907" s="51"/>
      <c r="X907" s="3"/>
      <c r="Y907" s="1"/>
      <c r="Z907" s="3"/>
      <c r="AA907" s="3"/>
      <c r="AB907" s="3"/>
      <c r="AC907" s="3"/>
      <c r="AD907" s="3"/>
      <c r="AE907" s="12"/>
      <c r="AF907" s="3"/>
      <c r="AG907" s="2"/>
      <c r="AH907" s="2"/>
      <c r="AI907" s="2"/>
      <c r="AJ907" s="2"/>
      <c r="AK907" s="2"/>
      <c r="AL907" s="51"/>
      <c r="AM907" s="51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</row>
    <row r="908" spans="1:121" x14ac:dyDescent="0.15">
      <c r="A908" s="64"/>
      <c r="B908" s="18"/>
      <c r="C908" s="8"/>
      <c r="D908" s="15"/>
      <c r="E908" s="16"/>
      <c r="F908" s="16"/>
      <c r="G908" s="16"/>
      <c r="H908" s="16"/>
      <c r="I908" s="15"/>
      <c r="J908" s="51"/>
      <c r="K908" s="2"/>
      <c r="L908" s="20"/>
      <c r="M908" s="14"/>
      <c r="N908" s="14"/>
      <c r="O908" s="20"/>
      <c r="P908" s="16"/>
      <c r="Q908" s="31"/>
      <c r="R908" s="16"/>
      <c r="S908" s="4"/>
      <c r="T908" s="51"/>
      <c r="U908" s="3"/>
      <c r="V908" s="3"/>
      <c r="W908" s="51"/>
      <c r="X908" s="3"/>
      <c r="Y908" s="1"/>
      <c r="Z908" s="3"/>
      <c r="AA908" s="3"/>
      <c r="AB908" s="3"/>
      <c r="AC908" s="3"/>
      <c r="AD908" s="3"/>
      <c r="AE908" s="12"/>
      <c r="AF908" s="3"/>
      <c r="AG908" s="2"/>
      <c r="AH908" s="2"/>
      <c r="AI908" s="2"/>
      <c r="AJ908" s="2"/>
      <c r="AK908" s="2"/>
      <c r="AL908" s="51"/>
      <c r="AM908" s="51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</row>
    <row r="909" spans="1:121" x14ac:dyDescent="0.15">
      <c r="A909" s="64"/>
      <c r="B909" s="18"/>
      <c r="C909" s="8"/>
      <c r="D909" s="15"/>
      <c r="E909" s="16"/>
      <c r="F909" s="16"/>
      <c r="G909" s="16"/>
      <c r="H909" s="16"/>
      <c r="I909" s="15"/>
      <c r="J909" s="51"/>
      <c r="K909" s="2"/>
      <c r="L909" s="20"/>
      <c r="M909" s="14"/>
      <c r="N909" s="14"/>
      <c r="O909" s="20"/>
      <c r="P909" s="16"/>
      <c r="Q909" s="31"/>
      <c r="R909" s="16"/>
      <c r="S909" s="4"/>
      <c r="T909" s="51"/>
      <c r="U909" s="3"/>
      <c r="V909" s="3"/>
      <c r="W909" s="51"/>
      <c r="X909" s="3"/>
      <c r="Y909" s="1"/>
      <c r="Z909" s="3"/>
      <c r="AA909" s="3"/>
      <c r="AB909" s="3"/>
      <c r="AC909" s="3"/>
      <c r="AD909" s="3"/>
      <c r="AE909" s="12"/>
      <c r="AF909" s="3"/>
      <c r="AG909" s="2"/>
      <c r="AH909" s="2"/>
      <c r="AI909" s="2"/>
      <c r="AJ909" s="2"/>
      <c r="AK909" s="2"/>
      <c r="AL909" s="51"/>
      <c r="AM909" s="51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</row>
    <row r="910" spans="1:121" x14ac:dyDescent="0.15">
      <c r="A910" s="64"/>
      <c r="B910" s="18"/>
      <c r="C910" s="8"/>
      <c r="D910" s="15"/>
      <c r="E910" s="16"/>
      <c r="F910" s="16"/>
      <c r="G910" s="16"/>
      <c r="H910" s="16"/>
      <c r="I910" s="15"/>
      <c r="J910" s="51"/>
      <c r="K910" s="2"/>
      <c r="L910" s="20"/>
      <c r="M910" s="14"/>
      <c r="N910" s="14"/>
      <c r="O910" s="20"/>
      <c r="P910" s="16"/>
      <c r="Q910" s="31"/>
      <c r="R910" s="16"/>
      <c r="S910" s="4"/>
      <c r="T910" s="51"/>
      <c r="U910" s="3"/>
      <c r="V910" s="3"/>
      <c r="W910" s="51"/>
      <c r="X910" s="3"/>
      <c r="Y910" s="1"/>
      <c r="Z910" s="3"/>
      <c r="AA910" s="3"/>
      <c r="AB910" s="3"/>
      <c r="AC910" s="3"/>
      <c r="AD910" s="3"/>
      <c r="AE910" s="12"/>
      <c r="AF910" s="3"/>
      <c r="AG910" s="2"/>
      <c r="AH910" s="2"/>
      <c r="AI910" s="2"/>
      <c r="AJ910" s="2"/>
      <c r="AK910" s="2"/>
      <c r="AL910" s="51"/>
      <c r="AM910" s="51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</row>
    <row r="911" spans="1:121" x14ac:dyDescent="0.15">
      <c r="A911" s="64"/>
      <c r="B911" s="18"/>
      <c r="C911" s="8"/>
      <c r="D911" s="15"/>
      <c r="E911" s="16"/>
      <c r="F911" s="16"/>
      <c r="G911" s="16"/>
      <c r="H911" s="16"/>
      <c r="I911" s="15"/>
      <c r="J911" s="51"/>
      <c r="K911" s="2"/>
      <c r="L911" s="20"/>
      <c r="M911" s="14"/>
      <c r="N911" s="14"/>
      <c r="O911" s="20"/>
      <c r="P911" s="16"/>
      <c r="Q911" s="31"/>
      <c r="R911" s="16"/>
      <c r="S911" s="4"/>
      <c r="T911" s="51"/>
      <c r="U911" s="3"/>
      <c r="V911" s="3"/>
      <c r="W911" s="51"/>
      <c r="X911" s="3"/>
      <c r="Y911" s="1"/>
      <c r="Z911" s="3"/>
      <c r="AA911" s="3"/>
      <c r="AB911" s="3"/>
      <c r="AC911" s="3"/>
      <c r="AD911" s="3"/>
      <c r="AE911" s="12"/>
      <c r="AF911" s="3"/>
      <c r="AG911" s="2"/>
      <c r="AH911" s="2"/>
      <c r="AI911" s="2"/>
      <c r="AJ911" s="2"/>
      <c r="AK911" s="2"/>
      <c r="AL911" s="51"/>
      <c r="AM911" s="51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</row>
    <row r="912" spans="1:121" x14ac:dyDescent="0.15">
      <c r="A912" s="64"/>
      <c r="B912" s="18"/>
      <c r="C912" s="8"/>
      <c r="D912" s="15"/>
      <c r="E912" s="16"/>
      <c r="F912" s="16"/>
      <c r="G912" s="16"/>
      <c r="H912" s="16"/>
      <c r="I912" s="15"/>
      <c r="J912" s="51"/>
      <c r="K912" s="2"/>
      <c r="L912" s="20"/>
      <c r="M912" s="14"/>
      <c r="N912" s="14"/>
      <c r="O912" s="20"/>
      <c r="P912" s="16"/>
      <c r="Q912" s="31"/>
      <c r="R912" s="16"/>
      <c r="S912" s="4"/>
      <c r="T912" s="51"/>
      <c r="U912" s="3"/>
      <c r="V912" s="3"/>
      <c r="W912" s="51"/>
      <c r="X912" s="3"/>
      <c r="Y912" s="1"/>
      <c r="Z912" s="3"/>
      <c r="AA912" s="3"/>
      <c r="AB912" s="3"/>
      <c r="AC912" s="3"/>
      <c r="AD912" s="3"/>
      <c r="AE912" s="12"/>
      <c r="AF912" s="3"/>
      <c r="AG912" s="2"/>
      <c r="AH912" s="2"/>
      <c r="AI912" s="2"/>
      <c r="AJ912" s="2"/>
      <c r="AK912" s="2"/>
      <c r="AL912" s="51"/>
      <c r="AM912" s="51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</row>
    <row r="913" spans="1:121" x14ac:dyDescent="0.15">
      <c r="A913" s="64"/>
      <c r="B913" s="18"/>
      <c r="C913" s="8"/>
      <c r="D913" s="15"/>
      <c r="E913" s="16"/>
      <c r="F913" s="16"/>
      <c r="G913" s="16"/>
      <c r="H913" s="16"/>
      <c r="I913" s="15"/>
      <c r="J913" s="51"/>
      <c r="K913" s="2"/>
      <c r="L913" s="20"/>
      <c r="M913" s="14"/>
      <c r="N913" s="14"/>
      <c r="O913" s="20"/>
      <c r="P913" s="16"/>
      <c r="Q913" s="31"/>
      <c r="R913" s="16"/>
      <c r="S913" s="4"/>
      <c r="T913" s="51"/>
      <c r="U913" s="3"/>
      <c r="V913" s="3"/>
      <c r="W913" s="51"/>
      <c r="X913" s="3"/>
      <c r="Y913" s="1"/>
      <c r="Z913" s="3"/>
      <c r="AA913" s="3"/>
      <c r="AB913" s="3"/>
      <c r="AC913" s="3"/>
      <c r="AD913" s="3"/>
      <c r="AE913" s="12"/>
      <c r="AF913" s="3"/>
      <c r="AG913" s="2"/>
      <c r="AH913" s="2"/>
      <c r="AI913" s="2"/>
      <c r="AJ913" s="2"/>
      <c r="AK913" s="2"/>
      <c r="AL913" s="51"/>
      <c r="AM913" s="51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</row>
    <row r="914" spans="1:121" x14ac:dyDescent="0.15">
      <c r="A914" s="64"/>
      <c r="B914" s="18"/>
      <c r="C914" s="8"/>
      <c r="D914" s="15"/>
      <c r="E914" s="16"/>
      <c r="F914" s="16"/>
      <c r="G914" s="16"/>
      <c r="H914" s="16"/>
      <c r="I914" s="15"/>
      <c r="J914" s="51"/>
      <c r="K914" s="2"/>
      <c r="L914" s="20"/>
      <c r="M914" s="14"/>
      <c r="N914" s="14"/>
      <c r="O914" s="20"/>
      <c r="P914" s="16"/>
      <c r="Q914" s="31"/>
      <c r="R914" s="16"/>
      <c r="S914" s="4"/>
      <c r="T914" s="51"/>
      <c r="U914" s="3"/>
      <c r="V914" s="3"/>
      <c r="W914" s="51"/>
      <c r="X914" s="3"/>
      <c r="Y914" s="1"/>
      <c r="Z914" s="3"/>
      <c r="AA914" s="3"/>
      <c r="AB914" s="3"/>
      <c r="AC914" s="3"/>
      <c r="AD914" s="3"/>
      <c r="AE914" s="12"/>
      <c r="AF914" s="3"/>
      <c r="AG914" s="2"/>
      <c r="AH914" s="2"/>
      <c r="AI914" s="2"/>
      <c r="AJ914" s="2"/>
      <c r="AK914" s="2"/>
      <c r="AL914" s="51"/>
      <c r="AM914" s="51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</row>
    <row r="915" spans="1:121" x14ac:dyDescent="0.15">
      <c r="A915" s="64"/>
      <c r="B915" s="18"/>
      <c r="C915" s="8"/>
      <c r="D915" s="15"/>
      <c r="E915" s="16"/>
      <c r="F915" s="16"/>
      <c r="G915" s="16"/>
      <c r="H915" s="16"/>
      <c r="I915" s="15"/>
      <c r="J915" s="51"/>
      <c r="K915" s="2"/>
      <c r="L915" s="20"/>
      <c r="M915" s="14"/>
      <c r="N915" s="14"/>
      <c r="O915" s="20"/>
      <c r="P915" s="16"/>
      <c r="Q915" s="31"/>
      <c r="R915" s="16"/>
      <c r="S915" s="4"/>
      <c r="T915" s="51"/>
      <c r="U915" s="3"/>
      <c r="V915" s="3"/>
      <c r="W915" s="51"/>
      <c r="X915" s="3"/>
      <c r="Y915" s="1"/>
      <c r="Z915" s="3"/>
      <c r="AA915" s="3"/>
      <c r="AB915" s="3"/>
      <c r="AC915" s="3"/>
      <c r="AD915" s="3"/>
      <c r="AE915" s="12"/>
      <c r="AF915" s="3"/>
      <c r="AG915" s="2"/>
      <c r="AH915" s="2"/>
      <c r="AI915" s="2"/>
      <c r="AJ915" s="2"/>
      <c r="AK915" s="2"/>
      <c r="AL915" s="51"/>
      <c r="AM915" s="51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</row>
    <row r="916" spans="1:121" x14ac:dyDescent="0.15">
      <c r="A916" s="64"/>
      <c r="B916" s="18"/>
      <c r="C916" s="8"/>
      <c r="D916" s="15"/>
      <c r="E916" s="16"/>
      <c r="F916" s="16"/>
      <c r="G916" s="16"/>
      <c r="H916" s="16"/>
      <c r="I916" s="15"/>
      <c r="J916" s="51"/>
      <c r="K916" s="2"/>
      <c r="L916" s="20"/>
      <c r="M916" s="14"/>
      <c r="N916" s="14"/>
      <c r="O916" s="20"/>
      <c r="P916" s="16"/>
      <c r="Q916" s="31"/>
      <c r="R916" s="16"/>
      <c r="S916" s="4"/>
      <c r="T916" s="51"/>
      <c r="U916" s="3"/>
      <c r="V916" s="3"/>
      <c r="W916" s="51"/>
      <c r="X916" s="3"/>
      <c r="Y916" s="1"/>
      <c r="Z916" s="3"/>
      <c r="AA916" s="3"/>
      <c r="AB916" s="3"/>
      <c r="AC916" s="3"/>
      <c r="AD916" s="3"/>
      <c r="AE916" s="12"/>
      <c r="AF916" s="3"/>
      <c r="AG916" s="2"/>
      <c r="AH916" s="2"/>
      <c r="AI916" s="2"/>
      <c r="AJ916" s="2"/>
      <c r="AK916" s="2"/>
      <c r="AL916" s="51"/>
      <c r="AM916" s="51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</row>
    <row r="917" spans="1:121" x14ac:dyDescent="0.15">
      <c r="A917" s="64"/>
      <c r="B917" s="18"/>
      <c r="C917" s="8"/>
      <c r="D917" s="15"/>
      <c r="E917" s="16"/>
      <c r="F917" s="16"/>
      <c r="G917" s="16"/>
      <c r="H917" s="16"/>
      <c r="I917" s="15"/>
      <c r="J917" s="51"/>
      <c r="K917" s="2"/>
      <c r="L917" s="20"/>
      <c r="M917" s="14"/>
      <c r="N917" s="14"/>
      <c r="O917" s="20"/>
      <c r="P917" s="16"/>
      <c r="Q917" s="31"/>
      <c r="R917" s="16"/>
      <c r="S917" s="4"/>
      <c r="T917" s="51"/>
      <c r="U917" s="3"/>
      <c r="V917" s="3"/>
      <c r="W917" s="51"/>
      <c r="X917" s="3"/>
      <c r="Y917" s="1"/>
      <c r="Z917" s="3"/>
      <c r="AA917" s="3"/>
      <c r="AB917" s="3"/>
      <c r="AC917" s="3"/>
      <c r="AD917" s="3"/>
      <c r="AE917" s="12"/>
      <c r="AF917" s="3"/>
      <c r="AG917" s="2"/>
      <c r="AH917" s="2"/>
      <c r="AI917" s="2"/>
      <c r="AJ917" s="2"/>
      <c r="AK917" s="2"/>
      <c r="AL917" s="51"/>
      <c r="AM917" s="51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</row>
    <row r="918" spans="1:121" x14ac:dyDescent="0.15">
      <c r="A918" s="64"/>
      <c r="B918" s="18"/>
      <c r="C918" s="8"/>
      <c r="D918" s="15"/>
      <c r="E918" s="16"/>
      <c r="F918" s="16"/>
      <c r="G918" s="16"/>
      <c r="H918" s="16"/>
      <c r="I918" s="15"/>
      <c r="J918" s="51"/>
      <c r="K918" s="2"/>
      <c r="L918" s="20"/>
      <c r="M918" s="14"/>
      <c r="N918" s="14"/>
      <c r="O918" s="20"/>
      <c r="P918" s="16"/>
      <c r="Q918" s="31"/>
      <c r="R918" s="16"/>
      <c r="S918" s="4"/>
      <c r="T918" s="51"/>
      <c r="U918" s="3"/>
      <c r="V918" s="3"/>
      <c r="W918" s="51"/>
      <c r="X918" s="3"/>
      <c r="Y918" s="1"/>
      <c r="Z918" s="3"/>
      <c r="AA918" s="3"/>
      <c r="AB918" s="3"/>
      <c r="AC918" s="3"/>
      <c r="AD918" s="3"/>
      <c r="AE918" s="12"/>
      <c r="AF918" s="3"/>
      <c r="AG918" s="2"/>
      <c r="AH918" s="2"/>
      <c r="AI918" s="2"/>
      <c r="AJ918" s="2"/>
      <c r="AK918" s="2"/>
      <c r="AL918" s="51"/>
      <c r="AM918" s="51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</row>
    <row r="919" spans="1:121" x14ac:dyDescent="0.15">
      <c r="A919" s="64"/>
      <c r="B919" s="18"/>
      <c r="C919" s="8"/>
      <c r="D919" s="15"/>
      <c r="E919" s="16"/>
      <c r="F919" s="16"/>
      <c r="G919" s="16"/>
      <c r="H919" s="16"/>
      <c r="I919" s="15"/>
      <c r="J919" s="51"/>
      <c r="K919" s="2"/>
      <c r="L919" s="20"/>
      <c r="M919" s="14"/>
      <c r="N919" s="14"/>
      <c r="O919" s="20"/>
      <c r="P919" s="16"/>
      <c r="Q919" s="31"/>
      <c r="R919" s="16"/>
      <c r="S919" s="4"/>
      <c r="T919" s="51"/>
      <c r="U919" s="3"/>
      <c r="V919" s="3"/>
      <c r="W919" s="51"/>
      <c r="X919" s="3"/>
      <c r="Y919" s="1"/>
      <c r="Z919" s="3"/>
      <c r="AA919" s="3"/>
      <c r="AB919" s="3"/>
      <c r="AC919" s="3"/>
      <c r="AD919" s="3"/>
      <c r="AE919" s="12"/>
      <c r="AF919" s="3"/>
      <c r="AG919" s="2"/>
      <c r="AH919" s="2"/>
      <c r="AI919" s="2"/>
      <c r="AJ919" s="2"/>
      <c r="AK919" s="2"/>
      <c r="AL919" s="51"/>
      <c r="AM919" s="51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</row>
    <row r="920" spans="1:121" x14ac:dyDescent="0.15">
      <c r="A920" s="64"/>
      <c r="B920" s="18"/>
      <c r="C920" s="8"/>
      <c r="D920" s="15"/>
      <c r="E920" s="16"/>
      <c r="F920" s="16"/>
      <c r="G920" s="16"/>
      <c r="H920" s="16"/>
      <c r="I920" s="15"/>
      <c r="J920" s="51"/>
      <c r="K920" s="2"/>
      <c r="L920" s="20"/>
      <c r="M920" s="14"/>
      <c r="N920" s="14"/>
      <c r="O920" s="20"/>
      <c r="P920" s="16"/>
      <c r="Q920" s="31"/>
      <c r="R920" s="16"/>
      <c r="S920" s="4"/>
      <c r="T920" s="51"/>
      <c r="U920" s="3"/>
      <c r="V920" s="3"/>
      <c r="W920" s="51"/>
      <c r="X920" s="3"/>
      <c r="Y920" s="1"/>
      <c r="Z920" s="3"/>
      <c r="AA920" s="3"/>
      <c r="AB920" s="3"/>
      <c r="AC920" s="3"/>
      <c r="AD920" s="3"/>
      <c r="AE920" s="12"/>
      <c r="AF920" s="3"/>
      <c r="AG920" s="2"/>
      <c r="AH920" s="2"/>
      <c r="AI920" s="2"/>
      <c r="AJ920" s="2"/>
      <c r="AK920" s="2"/>
      <c r="AL920" s="51"/>
      <c r="AM920" s="51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</row>
    <row r="921" spans="1:121" x14ac:dyDescent="0.15">
      <c r="A921" s="64"/>
      <c r="B921" s="18"/>
      <c r="C921" s="8"/>
      <c r="D921" s="15"/>
      <c r="E921" s="16"/>
      <c r="F921" s="16"/>
      <c r="G921" s="16"/>
      <c r="H921" s="16"/>
      <c r="I921" s="15"/>
      <c r="J921" s="51"/>
      <c r="K921" s="2"/>
      <c r="L921" s="20"/>
      <c r="M921" s="14"/>
      <c r="N921" s="14"/>
      <c r="O921" s="20"/>
      <c r="P921" s="16"/>
      <c r="Q921" s="31"/>
      <c r="R921" s="16"/>
      <c r="S921" s="4"/>
      <c r="T921" s="51"/>
      <c r="U921" s="3"/>
      <c r="V921" s="3"/>
      <c r="W921" s="51"/>
      <c r="X921" s="3"/>
      <c r="Y921" s="1"/>
      <c r="Z921" s="3"/>
      <c r="AA921" s="3"/>
      <c r="AB921" s="3"/>
      <c r="AC921" s="3"/>
      <c r="AD921" s="3"/>
      <c r="AE921" s="12"/>
      <c r="AF921" s="3"/>
      <c r="AG921" s="2"/>
      <c r="AH921" s="2"/>
      <c r="AI921" s="2"/>
      <c r="AJ921" s="2"/>
      <c r="AK921" s="2"/>
      <c r="AL921" s="51"/>
      <c r="AM921" s="51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</row>
    <row r="922" spans="1:121" x14ac:dyDescent="0.15">
      <c r="A922" s="64"/>
      <c r="B922" s="18"/>
      <c r="C922" s="8"/>
      <c r="D922" s="15"/>
      <c r="E922" s="16"/>
      <c r="F922" s="16"/>
      <c r="G922" s="16"/>
      <c r="H922" s="16"/>
      <c r="I922" s="15"/>
      <c r="J922" s="51"/>
      <c r="K922" s="2"/>
      <c r="L922" s="20"/>
      <c r="M922" s="14"/>
      <c r="N922" s="14"/>
      <c r="O922" s="20"/>
      <c r="P922" s="16"/>
      <c r="Q922" s="31"/>
      <c r="R922" s="16"/>
      <c r="S922" s="4"/>
      <c r="T922" s="51"/>
      <c r="U922" s="3"/>
      <c r="V922" s="3"/>
      <c r="W922" s="51"/>
      <c r="X922" s="3"/>
      <c r="Y922" s="1"/>
      <c r="Z922" s="3"/>
      <c r="AA922" s="3"/>
      <c r="AB922" s="3"/>
      <c r="AC922" s="3"/>
      <c r="AD922" s="3"/>
      <c r="AE922" s="12"/>
      <c r="AF922" s="3"/>
      <c r="AG922" s="2"/>
      <c r="AH922" s="2"/>
      <c r="AI922" s="2"/>
      <c r="AJ922" s="2"/>
      <c r="AK922" s="2"/>
      <c r="AL922" s="51"/>
      <c r="AM922" s="51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</row>
    <row r="923" spans="1:121" x14ac:dyDescent="0.15">
      <c r="A923" s="64"/>
      <c r="B923" s="18"/>
      <c r="C923" s="8"/>
      <c r="D923" s="15"/>
      <c r="E923" s="16"/>
      <c r="F923" s="16"/>
      <c r="G923" s="16"/>
      <c r="H923" s="16"/>
      <c r="I923" s="15"/>
      <c r="J923" s="51"/>
      <c r="K923" s="2"/>
      <c r="L923" s="20"/>
      <c r="M923" s="14"/>
      <c r="N923" s="14"/>
      <c r="O923" s="20"/>
      <c r="P923" s="16"/>
      <c r="Q923" s="31"/>
      <c r="R923" s="16"/>
      <c r="S923" s="4"/>
      <c r="T923" s="51"/>
      <c r="U923" s="3"/>
      <c r="V923" s="3"/>
      <c r="W923" s="51"/>
      <c r="X923" s="3"/>
      <c r="Y923" s="1"/>
      <c r="Z923" s="3"/>
      <c r="AA923" s="3"/>
      <c r="AB923" s="3"/>
      <c r="AC923" s="3"/>
      <c r="AD923" s="3"/>
      <c r="AE923" s="12"/>
      <c r="AF923" s="3"/>
      <c r="AG923" s="2"/>
      <c r="AH923" s="2"/>
      <c r="AI923" s="2"/>
      <c r="AJ923" s="2"/>
      <c r="AK923" s="2"/>
      <c r="AL923" s="51"/>
      <c r="AM923" s="51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</row>
    <row r="924" spans="1:121" ht="15" x14ac:dyDescent="0.2">
      <c r="A924" s="157"/>
      <c r="B924" s="158"/>
      <c r="C924" s="159"/>
      <c r="D924" s="160"/>
      <c r="E924" s="161"/>
      <c r="F924" s="161"/>
      <c r="G924" s="161"/>
      <c r="H924" s="161"/>
      <c r="I924" s="160"/>
      <c r="J924" s="162"/>
      <c r="K924" s="163"/>
      <c r="L924" s="164"/>
      <c r="M924" s="165"/>
      <c r="N924" s="165"/>
      <c r="O924" s="164"/>
      <c r="P924" s="161"/>
      <c r="Q924" s="166"/>
      <c r="R924" s="161"/>
      <c r="S924" s="167"/>
      <c r="T924" s="162"/>
      <c r="U924" s="38"/>
      <c r="V924" s="38"/>
      <c r="W924" s="50"/>
      <c r="X924" s="38"/>
      <c r="Y924" s="41"/>
      <c r="Z924" s="38"/>
      <c r="AA924" s="38"/>
      <c r="AB924" s="38"/>
      <c r="AC924" s="38"/>
      <c r="AD924" s="38"/>
      <c r="AE924" s="39"/>
      <c r="AF924" s="38"/>
      <c r="AG924" s="40"/>
      <c r="AH924" s="40"/>
      <c r="AI924" s="40"/>
      <c r="AJ924" s="40"/>
      <c r="AK924" s="40"/>
      <c r="AL924" s="50"/>
      <c r="AM924" s="5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</row>
    <row r="925" spans="1:121" x14ac:dyDescent="0.15">
      <c r="A925" s="64"/>
      <c r="B925" s="18"/>
      <c r="C925" s="8"/>
      <c r="D925" s="15"/>
      <c r="E925" s="16"/>
      <c r="F925" s="16"/>
      <c r="G925" s="16"/>
      <c r="H925" s="16"/>
      <c r="I925" s="15"/>
      <c r="J925" s="51"/>
      <c r="K925" s="2"/>
      <c r="L925" s="20"/>
      <c r="M925" s="14"/>
      <c r="N925" s="14"/>
      <c r="O925" s="20"/>
      <c r="P925" s="16"/>
      <c r="Q925" s="31"/>
      <c r="R925" s="16"/>
      <c r="S925" s="4"/>
      <c r="T925" s="51"/>
      <c r="U925" s="3"/>
      <c r="V925" s="3"/>
      <c r="W925" s="51"/>
      <c r="X925" s="3"/>
      <c r="Y925" s="1"/>
      <c r="Z925" s="3"/>
      <c r="AA925" s="3"/>
      <c r="AB925" s="3"/>
      <c r="AC925" s="3"/>
      <c r="AD925" s="3"/>
      <c r="AE925" s="12"/>
      <c r="AF925" s="3"/>
      <c r="AG925" s="2"/>
      <c r="AH925" s="2"/>
      <c r="AI925" s="2"/>
      <c r="AJ925" s="2"/>
      <c r="AK925" s="2"/>
      <c r="AL925" s="51"/>
      <c r="AM925" s="51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</row>
    <row r="926" spans="1:121" x14ac:dyDescent="0.15">
      <c r="A926" s="64"/>
      <c r="B926" s="18"/>
      <c r="C926" s="8"/>
      <c r="D926" s="15"/>
      <c r="E926" s="16"/>
      <c r="F926" s="16"/>
      <c r="G926" s="16"/>
      <c r="H926" s="16"/>
      <c r="I926" s="15"/>
      <c r="J926" s="51"/>
      <c r="K926" s="2"/>
      <c r="L926" s="20"/>
      <c r="M926" s="14"/>
      <c r="N926" s="14"/>
      <c r="O926" s="20"/>
      <c r="P926" s="16"/>
      <c r="Q926" s="31"/>
      <c r="R926" s="16"/>
      <c r="S926" s="4"/>
      <c r="T926" s="51"/>
      <c r="U926" s="38"/>
      <c r="V926" s="38"/>
      <c r="W926" s="50"/>
      <c r="X926" s="38"/>
      <c r="Y926" s="41"/>
      <c r="Z926" s="38"/>
      <c r="AA926" s="38"/>
      <c r="AB926" s="38"/>
      <c r="AC926" s="38"/>
      <c r="AD926" s="38"/>
      <c r="AE926" s="39"/>
      <c r="AF926" s="38"/>
      <c r="AG926" s="40"/>
      <c r="AH926" s="40"/>
      <c r="AI926" s="40"/>
      <c r="AJ926" s="40"/>
      <c r="AK926" s="40"/>
      <c r="AL926" s="50"/>
      <c r="AM926" s="5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</row>
    <row r="927" spans="1:121" x14ac:dyDescent="0.15">
      <c r="A927" s="64"/>
      <c r="B927" s="18"/>
      <c r="C927" s="8"/>
      <c r="D927" s="15"/>
      <c r="E927" s="16"/>
      <c r="F927" s="16"/>
      <c r="G927" s="16"/>
      <c r="H927" s="16"/>
      <c r="I927" s="15"/>
      <c r="J927" s="51"/>
      <c r="K927" s="2"/>
      <c r="L927" s="20"/>
      <c r="M927" s="14"/>
      <c r="N927" s="14"/>
      <c r="O927" s="20"/>
      <c r="P927" s="16"/>
      <c r="Q927" s="31"/>
      <c r="R927" s="16"/>
      <c r="S927" s="4"/>
      <c r="T927" s="51"/>
      <c r="U927" s="3"/>
      <c r="V927" s="3"/>
      <c r="W927" s="51"/>
      <c r="X927" s="3"/>
      <c r="Y927" s="1"/>
      <c r="Z927" s="3"/>
      <c r="AA927" s="3"/>
      <c r="AB927" s="3"/>
      <c r="AC927" s="3"/>
      <c r="AD927" s="3"/>
      <c r="AE927" s="12"/>
      <c r="AF927" s="3"/>
      <c r="AG927" s="2"/>
      <c r="AH927" s="2"/>
      <c r="AI927" s="2"/>
      <c r="AJ927" s="2"/>
      <c r="AK927" s="2"/>
      <c r="AL927" s="51"/>
      <c r="AM927" s="51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</row>
    <row r="928" spans="1:121" x14ac:dyDescent="0.15">
      <c r="A928" s="64"/>
      <c r="B928" s="18"/>
      <c r="C928" s="8"/>
      <c r="D928" s="15"/>
      <c r="E928" s="16"/>
      <c r="F928" s="16"/>
      <c r="G928" s="16"/>
      <c r="H928" s="16"/>
      <c r="I928" s="15"/>
      <c r="J928" s="51"/>
      <c r="K928" s="2"/>
      <c r="L928" s="20"/>
      <c r="M928" s="14"/>
      <c r="N928" s="14"/>
      <c r="O928" s="20"/>
      <c r="P928" s="16"/>
      <c r="Q928" s="31"/>
      <c r="R928" s="16"/>
      <c r="S928" s="4"/>
      <c r="T928" s="51"/>
      <c r="U928" s="3"/>
      <c r="V928" s="3"/>
      <c r="W928" s="51"/>
      <c r="X928" s="3"/>
      <c r="Y928" s="1"/>
      <c r="Z928" s="3"/>
      <c r="AA928" s="3"/>
      <c r="AB928" s="3"/>
      <c r="AC928" s="3"/>
      <c r="AD928" s="3"/>
      <c r="AE928" s="12"/>
      <c r="AF928" s="3"/>
      <c r="AG928" s="2"/>
      <c r="AH928" s="2"/>
      <c r="AI928" s="2"/>
      <c r="AJ928" s="2"/>
      <c r="AK928" s="2"/>
      <c r="AL928" s="51"/>
      <c r="AM928" s="51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</row>
    <row r="929" spans="1:121" x14ac:dyDescent="0.15">
      <c r="A929" s="64"/>
      <c r="B929" s="18"/>
      <c r="C929" s="8"/>
      <c r="D929" s="15"/>
      <c r="E929" s="16"/>
      <c r="F929" s="16"/>
      <c r="G929" s="16"/>
      <c r="H929" s="16"/>
      <c r="I929" s="15"/>
      <c r="J929" s="51"/>
      <c r="K929" s="2"/>
      <c r="L929" s="20"/>
      <c r="M929" s="14"/>
      <c r="N929" s="14"/>
      <c r="O929" s="20"/>
      <c r="P929" s="16"/>
      <c r="Q929" s="31"/>
      <c r="R929" s="16"/>
      <c r="S929" s="4"/>
      <c r="T929" s="51"/>
      <c r="U929" s="3"/>
      <c r="V929" s="3"/>
      <c r="W929" s="51"/>
      <c r="X929" s="3"/>
      <c r="Y929" s="1"/>
      <c r="Z929" s="3"/>
      <c r="AA929" s="3"/>
      <c r="AB929" s="3"/>
      <c r="AC929" s="3"/>
      <c r="AD929" s="3"/>
      <c r="AE929" s="12"/>
      <c r="AF929" s="3"/>
      <c r="AG929" s="2"/>
      <c r="AH929" s="2"/>
      <c r="AI929" s="2"/>
      <c r="AJ929" s="2"/>
      <c r="AK929" s="2"/>
      <c r="AL929" s="51"/>
      <c r="AM929" s="51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</row>
    <row r="930" spans="1:121" x14ac:dyDescent="0.15">
      <c r="A930" s="64"/>
      <c r="B930" s="18"/>
      <c r="C930" s="8"/>
      <c r="D930" s="15"/>
      <c r="E930" s="16"/>
      <c r="F930" s="16"/>
      <c r="G930" s="16"/>
      <c r="H930" s="16"/>
      <c r="I930" s="15"/>
      <c r="J930" s="51"/>
      <c r="K930" s="2"/>
      <c r="L930" s="20"/>
      <c r="M930" s="14"/>
      <c r="N930" s="14"/>
      <c r="O930" s="20"/>
      <c r="P930" s="16"/>
      <c r="Q930" s="31"/>
      <c r="R930" s="16"/>
      <c r="S930" s="4"/>
      <c r="T930" s="51"/>
      <c r="U930" s="3"/>
      <c r="V930" s="3"/>
      <c r="W930" s="51"/>
      <c r="X930" s="3"/>
      <c r="Y930" s="1"/>
      <c r="Z930" s="3"/>
      <c r="AA930" s="3"/>
      <c r="AB930" s="3"/>
      <c r="AC930" s="3"/>
      <c r="AD930" s="3"/>
      <c r="AE930" s="12"/>
      <c r="AF930" s="3"/>
      <c r="AG930" s="2"/>
      <c r="AH930" s="2"/>
      <c r="AI930" s="2"/>
      <c r="AJ930" s="2"/>
      <c r="AK930" s="2"/>
      <c r="AL930" s="51"/>
      <c r="AM930" s="51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</row>
    <row r="931" spans="1:121" x14ac:dyDescent="0.15">
      <c r="A931" s="64"/>
      <c r="B931" s="18"/>
      <c r="C931" s="8"/>
      <c r="D931" s="15"/>
      <c r="E931" s="16"/>
      <c r="F931" s="16"/>
      <c r="G931" s="16"/>
      <c r="H931" s="16"/>
      <c r="I931" s="15"/>
      <c r="J931" s="51"/>
      <c r="K931" s="2"/>
      <c r="L931" s="20"/>
      <c r="M931" s="14"/>
      <c r="N931" s="14"/>
      <c r="O931" s="20"/>
      <c r="P931" s="16"/>
      <c r="Q931" s="31"/>
      <c r="R931" s="16"/>
      <c r="S931" s="4"/>
      <c r="T931" s="51"/>
      <c r="U931" s="3"/>
      <c r="V931" s="3"/>
      <c r="W931" s="51"/>
      <c r="X931" s="3"/>
      <c r="Y931" s="1"/>
      <c r="Z931" s="3"/>
      <c r="AA931" s="3"/>
      <c r="AB931" s="3"/>
      <c r="AC931" s="3"/>
      <c r="AD931" s="3"/>
      <c r="AE931" s="12"/>
      <c r="AF931" s="3"/>
      <c r="AG931" s="2"/>
      <c r="AH931" s="2"/>
      <c r="AI931" s="2"/>
      <c r="AJ931" s="2"/>
      <c r="AK931" s="2"/>
      <c r="AL931" s="51"/>
      <c r="AM931" s="51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</row>
    <row r="932" spans="1:121" x14ac:dyDescent="0.15">
      <c r="A932" s="64"/>
      <c r="B932" s="18"/>
      <c r="C932" s="8"/>
      <c r="D932" s="15"/>
      <c r="E932" s="16"/>
      <c r="F932" s="16"/>
      <c r="G932" s="16"/>
      <c r="H932" s="16"/>
      <c r="I932" s="15"/>
      <c r="J932" s="51"/>
      <c r="K932" s="2"/>
      <c r="L932" s="20"/>
      <c r="M932" s="14"/>
      <c r="N932" s="14"/>
      <c r="O932" s="20"/>
      <c r="P932" s="16"/>
      <c r="Q932" s="31"/>
      <c r="R932" s="16"/>
      <c r="S932" s="4"/>
      <c r="T932" s="51"/>
      <c r="U932" s="3"/>
      <c r="V932" s="3"/>
      <c r="W932" s="51"/>
      <c r="X932" s="3"/>
      <c r="Y932" s="1"/>
      <c r="Z932" s="3"/>
      <c r="AA932" s="3"/>
      <c r="AB932" s="3"/>
      <c r="AC932" s="3"/>
      <c r="AD932" s="3"/>
      <c r="AE932" s="12"/>
      <c r="AF932" s="3"/>
      <c r="AG932" s="2"/>
      <c r="AH932" s="2"/>
      <c r="AI932" s="2"/>
      <c r="AJ932" s="2"/>
      <c r="AK932" s="2"/>
      <c r="AL932" s="51"/>
      <c r="AM932" s="51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</row>
    <row r="933" spans="1:121" x14ac:dyDescent="0.15">
      <c r="A933" s="64"/>
      <c r="B933" s="18"/>
      <c r="C933" s="8"/>
      <c r="D933" s="15"/>
      <c r="E933" s="16"/>
      <c r="F933" s="16"/>
      <c r="G933" s="16"/>
      <c r="H933" s="16"/>
      <c r="I933" s="15"/>
      <c r="J933" s="51"/>
      <c r="K933" s="2"/>
      <c r="L933" s="20"/>
      <c r="M933" s="14"/>
      <c r="N933" s="14"/>
      <c r="O933" s="20"/>
      <c r="P933" s="16"/>
      <c r="Q933" s="31"/>
      <c r="R933" s="16"/>
      <c r="S933" s="4"/>
      <c r="T933" s="51"/>
      <c r="U933" s="3"/>
      <c r="V933" s="3"/>
      <c r="W933" s="51"/>
      <c r="X933" s="3"/>
      <c r="Y933" s="1"/>
      <c r="Z933" s="3"/>
      <c r="AA933" s="3"/>
      <c r="AB933" s="3"/>
      <c r="AC933" s="3"/>
      <c r="AD933" s="3"/>
      <c r="AE933" s="12"/>
      <c r="AF933" s="3"/>
      <c r="AG933" s="2"/>
      <c r="AH933" s="2"/>
      <c r="AI933" s="2"/>
      <c r="AJ933" s="2"/>
      <c r="AK933" s="2"/>
      <c r="AL933" s="51"/>
      <c r="AM933" s="51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</row>
    <row r="934" spans="1:121" x14ac:dyDescent="0.15">
      <c r="A934" s="64"/>
      <c r="B934" s="18"/>
      <c r="C934" s="8"/>
      <c r="D934" s="15"/>
      <c r="E934" s="16"/>
      <c r="F934" s="16"/>
      <c r="G934" s="16"/>
      <c r="H934" s="16"/>
      <c r="I934" s="15"/>
      <c r="J934" s="51"/>
      <c r="K934" s="2"/>
      <c r="L934" s="20"/>
      <c r="M934" s="14"/>
      <c r="N934" s="14"/>
      <c r="O934" s="20"/>
      <c r="P934" s="16"/>
      <c r="Q934" s="31"/>
      <c r="R934" s="16"/>
      <c r="S934" s="4"/>
      <c r="T934" s="51"/>
      <c r="U934" s="3"/>
      <c r="V934" s="3"/>
      <c r="W934" s="51"/>
      <c r="X934" s="3"/>
      <c r="Y934" s="1"/>
      <c r="Z934" s="3"/>
      <c r="AA934" s="3"/>
      <c r="AB934" s="3"/>
      <c r="AC934" s="3"/>
      <c r="AD934" s="3"/>
      <c r="AE934" s="12"/>
      <c r="AF934" s="3"/>
      <c r="AG934" s="2"/>
      <c r="AH934" s="2"/>
      <c r="AI934" s="2"/>
      <c r="AJ934" s="2"/>
      <c r="AK934" s="2"/>
      <c r="AL934" s="51"/>
      <c r="AM934" s="51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</row>
    <row r="935" spans="1:121" x14ac:dyDescent="0.15">
      <c r="A935" s="64"/>
      <c r="B935" s="18"/>
      <c r="C935" s="8"/>
      <c r="D935" s="15"/>
      <c r="E935" s="16"/>
      <c r="F935" s="16"/>
      <c r="G935" s="16"/>
      <c r="H935" s="16"/>
      <c r="I935" s="15"/>
      <c r="J935" s="51"/>
      <c r="K935" s="2"/>
      <c r="L935" s="20"/>
      <c r="M935" s="14"/>
      <c r="N935" s="14"/>
      <c r="O935" s="20"/>
      <c r="P935" s="16"/>
      <c r="Q935" s="31"/>
      <c r="R935" s="16"/>
      <c r="S935" s="4"/>
      <c r="T935" s="51"/>
      <c r="U935" s="3"/>
      <c r="V935" s="3"/>
      <c r="W935" s="51"/>
      <c r="X935" s="3"/>
      <c r="Y935" s="1"/>
      <c r="Z935" s="3"/>
      <c r="AA935" s="3"/>
      <c r="AB935" s="3"/>
      <c r="AC935" s="3"/>
      <c r="AD935" s="3"/>
      <c r="AE935" s="12"/>
      <c r="AF935" s="3"/>
      <c r="AG935" s="2"/>
      <c r="AH935" s="2"/>
      <c r="AI935" s="2"/>
      <c r="AJ935" s="2"/>
      <c r="AK935" s="2"/>
      <c r="AL935" s="51"/>
      <c r="AM935" s="51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</row>
    <row r="936" spans="1:121" x14ac:dyDescent="0.15">
      <c r="A936" s="64"/>
      <c r="B936" s="18"/>
      <c r="C936" s="8"/>
      <c r="D936" s="15"/>
      <c r="E936" s="16"/>
      <c r="F936" s="16"/>
      <c r="G936" s="16"/>
      <c r="H936" s="16"/>
      <c r="I936" s="15"/>
      <c r="J936" s="51"/>
      <c r="K936" s="2"/>
      <c r="L936" s="20"/>
      <c r="M936" s="14"/>
      <c r="N936" s="14"/>
      <c r="O936" s="20"/>
      <c r="P936" s="16"/>
      <c r="Q936" s="31"/>
      <c r="R936" s="16"/>
      <c r="S936" s="4"/>
      <c r="T936" s="51"/>
      <c r="U936" s="3"/>
      <c r="V936" s="3"/>
      <c r="W936" s="51"/>
      <c r="X936" s="3"/>
      <c r="Y936" s="1"/>
      <c r="Z936" s="3"/>
      <c r="AA936" s="3"/>
      <c r="AB936" s="3"/>
      <c r="AC936" s="3"/>
      <c r="AD936" s="3"/>
      <c r="AE936" s="12"/>
      <c r="AF936" s="3"/>
      <c r="AG936" s="2"/>
      <c r="AH936" s="2"/>
      <c r="AI936" s="2"/>
      <c r="AJ936" s="2"/>
      <c r="AK936" s="2"/>
      <c r="AL936" s="51"/>
      <c r="AM936" s="51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</row>
    <row r="937" spans="1:121" x14ac:dyDescent="0.15">
      <c r="A937" s="64"/>
      <c r="B937" s="18"/>
      <c r="C937" s="8"/>
      <c r="D937" s="15"/>
      <c r="E937" s="16"/>
      <c r="F937" s="16"/>
      <c r="G937" s="16"/>
      <c r="H937" s="16"/>
      <c r="I937" s="15"/>
      <c r="J937" s="51"/>
      <c r="K937" s="2"/>
      <c r="L937" s="20"/>
      <c r="M937" s="14"/>
      <c r="N937" s="14"/>
      <c r="O937" s="20"/>
      <c r="P937" s="16"/>
      <c r="Q937" s="31"/>
      <c r="R937" s="16"/>
      <c r="S937" s="4"/>
      <c r="T937" s="51"/>
      <c r="U937" s="3"/>
      <c r="V937" s="3"/>
      <c r="W937" s="51"/>
      <c r="X937" s="3"/>
      <c r="Y937" s="1"/>
      <c r="Z937" s="3"/>
      <c r="AA937" s="3"/>
      <c r="AB937" s="3"/>
      <c r="AC937" s="3"/>
      <c r="AD937" s="3"/>
      <c r="AE937" s="12"/>
      <c r="AF937" s="3"/>
      <c r="AG937" s="2"/>
      <c r="AH937" s="2"/>
      <c r="AI937" s="2"/>
      <c r="AJ937" s="2"/>
      <c r="AK937" s="2"/>
      <c r="AL937" s="51"/>
      <c r="AM937" s="51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</row>
    <row r="938" spans="1:121" x14ac:dyDescent="0.15">
      <c r="A938" s="64"/>
      <c r="B938" s="18"/>
      <c r="C938" s="8"/>
      <c r="D938" s="15"/>
      <c r="E938" s="16"/>
      <c r="F938" s="16"/>
      <c r="G938" s="16"/>
      <c r="H938" s="16"/>
      <c r="I938" s="15"/>
      <c r="J938" s="51"/>
      <c r="K938" s="2"/>
      <c r="L938" s="20"/>
      <c r="M938" s="14"/>
      <c r="N938" s="14"/>
      <c r="O938" s="20"/>
      <c r="P938" s="16"/>
      <c r="Q938" s="31"/>
      <c r="R938" s="16"/>
      <c r="S938" s="4"/>
      <c r="T938" s="51"/>
      <c r="U938" s="3"/>
      <c r="V938" s="3"/>
      <c r="W938" s="51"/>
      <c r="X938" s="3"/>
      <c r="Y938" s="1"/>
      <c r="Z938" s="3"/>
      <c r="AA938" s="3"/>
      <c r="AB938" s="3"/>
      <c r="AC938" s="3"/>
      <c r="AD938" s="3"/>
      <c r="AE938" s="12"/>
      <c r="AF938" s="3"/>
      <c r="AG938" s="2"/>
      <c r="AH938" s="2"/>
      <c r="AI938" s="2"/>
      <c r="AJ938" s="2"/>
      <c r="AK938" s="2"/>
      <c r="AL938" s="51"/>
      <c r="AM938" s="51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</row>
    <row r="939" spans="1:121" x14ac:dyDescent="0.15">
      <c r="A939" s="64"/>
      <c r="B939" s="18"/>
      <c r="C939" s="8"/>
      <c r="D939" s="15"/>
      <c r="E939" s="16"/>
      <c r="F939" s="16"/>
      <c r="G939" s="16"/>
      <c r="H939" s="16"/>
      <c r="I939" s="15"/>
      <c r="J939" s="51"/>
      <c r="K939" s="2"/>
      <c r="L939" s="20"/>
      <c r="M939" s="14"/>
      <c r="N939" s="14"/>
      <c r="O939" s="20"/>
      <c r="P939" s="16"/>
      <c r="Q939" s="31"/>
      <c r="R939" s="16"/>
      <c r="S939" s="4"/>
      <c r="T939" s="51"/>
      <c r="U939" s="3"/>
      <c r="V939" s="3"/>
      <c r="W939" s="51"/>
      <c r="X939" s="3"/>
      <c r="Y939" s="1"/>
      <c r="Z939" s="3"/>
      <c r="AA939" s="3"/>
      <c r="AB939" s="3"/>
      <c r="AC939" s="3"/>
      <c r="AD939" s="3"/>
      <c r="AE939" s="12"/>
      <c r="AF939" s="3"/>
      <c r="AG939" s="2"/>
      <c r="AH939" s="2"/>
      <c r="AI939" s="2"/>
      <c r="AJ939" s="2"/>
      <c r="AK939" s="2"/>
      <c r="AL939" s="51"/>
      <c r="AM939" s="51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</row>
    <row r="940" spans="1:121" x14ac:dyDescent="0.15">
      <c r="A940" s="64"/>
      <c r="B940" s="18"/>
      <c r="C940" s="8"/>
      <c r="D940" s="15"/>
      <c r="E940" s="16"/>
      <c r="F940" s="16"/>
      <c r="G940" s="16"/>
      <c r="H940" s="16"/>
      <c r="I940" s="15"/>
      <c r="J940" s="51"/>
      <c r="K940" s="2"/>
      <c r="L940" s="20"/>
      <c r="M940" s="14"/>
      <c r="N940" s="14"/>
      <c r="O940" s="20"/>
      <c r="P940" s="16"/>
      <c r="Q940" s="31"/>
      <c r="R940" s="16"/>
      <c r="S940" s="4"/>
      <c r="T940" s="51"/>
      <c r="U940" s="3"/>
      <c r="V940" s="3"/>
      <c r="W940" s="51"/>
      <c r="X940" s="3"/>
      <c r="Y940" s="1"/>
      <c r="Z940" s="3"/>
      <c r="AA940" s="3"/>
      <c r="AB940" s="3"/>
      <c r="AC940" s="3"/>
      <c r="AD940" s="3"/>
      <c r="AE940" s="12"/>
      <c r="AF940" s="3"/>
      <c r="AG940" s="2"/>
      <c r="AH940" s="2"/>
      <c r="AI940" s="2"/>
      <c r="AJ940" s="2"/>
      <c r="AK940" s="2"/>
      <c r="AL940" s="51"/>
      <c r="AM940" s="51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</row>
    <row r="941" spans="1:121" x14ac:dyDescent="0.15">
      <c r="A941" s="64"/>
      <c r="B941" s="18"/>
      <c r="C941" s="8"/>
      <c r="D941" s="15"/>
      <c r="E941" s="16"/>
      <c r="F941" s="16"/>
      <c r="G941" s="16"/>
      <c r="H941" s="16"/>
      <c r="I941" s="15"/>
      <c r="J941" s="51"/>
      <c r="K941" s="2"/>
      <c r="L941" s="20"/>
      <c r="M941" s="14"/>
      <c r="N941" s="14"/>
      <c r="O941" s="20"/>
      <c r="P941" s="16"/>
      <c r="Q941" s="31"/>
      <c r="R941" s="16"/>
      <c r="S941" s="4"/>
      <c r="T941" s="51"/>
      <c r="U941" s="3"/>
      <c r="V941" s="3"/>
      <c r="W941" s="51"/>
      <c r="X941" s="3"/>
      <c r="Y941" s="1"/>
      <c r="Z941" s="3"/>
      <c r="AA941" s="3"/>
      <c r="AB941" s="3"/>
      <c r="AC941" s="3"/>
      <c r="AD941" s="3"/>
      <c r="AE941" s="12"/>
      <c r="AF941" s="3"/>
      <c r="AG941" s="2"/>
      <c r="AH941" s="2"/>
      <c r="AI941" s="2"/>
      <c r="AJ941" s="2"/>
      <c r="AK941" s="2"/>
      <c r="AL941" s="51"/>
      <c r="AM941" s="51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</row>
    <row r="942" spans="1:121" x14ac:dyDescent="0.15">
      <c r="A942" s="64"/>
      <c r="B942" s="18"/>
      <c r="C942" s="8"/>
      <c r="D942" s="15"/>
      <c r="E942" s="16"/>
      <c r="F942" s="16"/>
      <c r="G942" s="16"/>
      <c r="H942" s="16"/>
      <c r="I942" s="15"/>
      <c r="J942" s="51"/>
      <c r="K942" s="2"/>
      <c r="L942" s="20"/>
      <c r="M942" s="14"/>
      <c r="N942" s="14"/>
      <c r="O942" s="20"/>
      <c r="P942" s="16"/>
      <c r="Q942" s="31"/>
      <c r="R942" s="16"/>
      <c r="S942" s="4"/>
      <c r="T942" s="51"/>
      <c r="U942" s="3"/>
      <c r="V942" s="3"/>
      <c r="W942" s="51"/>
      <c r="X942" s="3"/>
      <c r="Y942" s="1"/>
      <c r="Z942" s="3"/>
      <c r="AA942" s="3"/>
      <c r="AB942" s="3"/>
      <c r="AC942" s="3"/>
      <c r="AD942" s="3"/>
      <c r="AE942" s="12"/>
      <c r="AF942" s="3"/>
      <c r="AG942" s="2"/>
      <c r="AH942" s="2"/>
      <c r="AI942" s="2"/>
      <c r="AJ942" s="2"/>
      <c r="AK942" s="2"/>
      <c r="AL942" s="51"/>
      <c r="AM942" s="51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</row>
    <row r="943" spans="1:121" x14ac:dyDescent="0.15">
      <c r="A943" s="64"/>
      <c r="B943" s="18"/>
      <c r="C943" s="8"/>
      <c r="D943" s="15"/>
      <c r="E943" s="16"/>
      <c r="F943" s="16"/>
      <c r="G943" s="16"/>
      <c r="H943" s="16"/>
      <c r="I943" s="15"/>
      <c r="J943" s="51"/>
      <c r="K943" s="2"/>
      <c r="L943" s="20"/>
      <c r="M943" s="14"/>
      <c r="N943" s="14"/>
      <c r="O943" s="20"/>
      <c r="P943" s="16"/>
      <c r="Q943" s="31"/>
      <c r="R943" s="16"/>
      <c r="S943" s="4"/>
      <c r="T943" s="51"/>
      <c r="U943" s="3"/>
      <c r="V943" s="3"/>
      <c r="W943" s="51"/>
      <c r="X943" s="3"/>
      <c r="Y943" s="1"/>
      <c r="Z943" s="3"/>
      <c r="AA943" s="3"/>
      <c r="AB943" s="3"/>
      <c r="AC943" s="3"/>
      <c r="AD943" s="3"/>
      <c r="AE943" s="12"/>
      <c r="AF943" s="3"/>
      <c r="AG943" s="2"/>
      <c r="AH943" s="2"/>
      <c r="AI943" s="2"/>
      <c r="AJ943" s="2"/>
      <c r="AK943" s="2"/>
      <c r="AL943" s="51"/>
      <c r="AM943" s="51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</row>
    <row r="944" spans="1:121" x14ac:dyDescent="0.15">
      <c r="A944" s="64"/>
      <c r="B944" s="18"/>
      <c r="C944" s="8"/>
      <c r="D944" s="15"/>
      <c r="E944" s="16"/>
      <c r="F944" s="16"/>
      <c r="G944" s="16"/>
      <c r="H944" s="16"/>
      <c r="I944" s="15"/>
      <c r="J944" s="51"/>
      <c r="K944" s="2"/>
      <c r="L944" s="20"/>
      <c r="M944" s="14"/>
      <c r="N944" s="14"/>
      <c r="O944" s="20"/>
      <c r="P944" s="16"/>
      <c r="Q944" s="31"/>
      <c r="R944" s="16"/>
      <c r="S944" s="4"/>
      <c r="T944" s="51"/>
      <c r="U944" s="3"/>
      <c r="V944" s="3"/>
      <c r="W944" s="51"/>
      <c r="X944" s="3"/>
      <c r="Y944" s="1"/>
      <c r="Z944" s="3"/>
      <c r="AA944" s="3"/>
      <c r="AB944" s="3"/>
      <c r="AC944" s="3"/>
      <c r="AD944" s="3"/>
      <c r="AE944" s="12"/>
      <c r="AF944" s="3"/>
      <c r="AG944" s="2"/>
      <c r="AH944" s="2"/>
      <c r="AI944" s="2"/>
      <c r="AJ944" s="2"/>
      <c r="AK944" s="2"/>
      <c r="AL944" s="51"/>
      <c r="AM944" s="51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</row>
    <row r="945" spans="1:121" x14ac:dyDescent="0.15">
      <c r="A945" s="64"/>
      <c r="B945" s="18"/>
      <c r="C945" s="8"/>
      <c r="D945" s="15"/>
      <c r="E945" s="16"/>
      <c r="F945" s="16"/>
      <c r="G945" s="16"/>
      <c r="H945" s="16"/>
      <c r="I945" s="15"/>
      <c r="J945" s="51"/>
      <c r="K945" s="2"/>
      <c r="L945" s="20"/>
      <c r="M945" s="14"/>
      <c r="N945" s="14"/>
      <c r="O945" s="20"/>
      <c r="P945" s="16"/>
      <c r="Q945" s="31"/>
      <c r="R945" s="16"/>
      <c r="S945" s="4"/>
      <c r="T945" s="51"/>
      <c r="U945" s="3"/>
      <c r="V945" s="3"/>
      <c r="W945" s="51"/>
      <c r="X945" s="3"/>
      <c r="Y945" s="1"/>
      <c r="Z945" s="3"/>
      <c r="AA945" s="3"/>
      <c r="AB945" s="3"/>
      <c r="AC945" s="3"/>
      <c r="AD945" s="3"/>
      <c r="AE945" s="12"/>
      <c r="AF945" s="3"/>
      <c r="AG945" s="2"/>
      <c r="AH945" s="2"/>
      <c r="AI945" s="2"/>
      <c r="AJ945" s="2"/>
      <c r="AK945" s="2"/>
      <c r="AL945" s="51"/>
      <c r="AM945" s="51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</row>
    <row r="946" spans="1:121" x14ac:dyDescent="0.15">
      <c r="A946" s="64"/>
      <c r="B946" s="18"/>
      <c r="C946" s="8"/>
      <c r="D946" s="15"/>
      <c r="E946" s="16"/>
      <c r="F946" s="16"/>
      <c r="G946" s="16"/>
      <c r="H946" s="16"/>
      <c r="I946" s="15"/>
      <c r="J946" s="51"/>
      <c r="K946" s="2"/>
      <c r="L946" s="20"/>
      <c r="M946" s="14"/>
      <c r="N946" s="14"/>
      <c r="O946" s="20"/>
      <c r="P946" s="16"/>
      <c r="Q946" s="31"/>
      <c r="R946" s="16"/>
      <c r="S946" s="4"/>
      <c r="T946" s="51"/>
      <c r="U946" s="3"/>
      <c r="V946" s="3"/>
      <c r="W946" s="51"/>
      <c r="X946" s="3"/>
      <c r="Y946" s="1"/>
      <c r="Z946" s="3"/>
      <c r="AA946" s="3"/>
      <c r="AB946" s="3"/>
      <c r="AC946" s="3"/>
      <c r="AD946" s="3"/>
      <c r="AE946" s="12"/>
      <c r="AF946" s="3"/>
      <c r="AG946" s="2"/>
      <c r="AH946" s="2"/>
      <c r="AI946" s="2"/>
      <c r="AJ946" s="2"/>
      <c r="AK946" s="2"/>
      <c r="AL946" s="51"/>
      <c r="AM946" s="51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</row>
    <row r="947" spans="1:121" x14ac:dyDescent="0.15">
      <c r="A947" s="64"/>
      <c r="B947" s="18"/>
      <c r="C947" s="8"/>
      <c r="D947" s="15"/>
      <c r="E947" s="16"/>
      <c r="F947" s="16"/>
      <c r="G947" s="16"/>
      <c r="H947" s="16"/>
      <c r="I947" s="15"/>
      <c r="J947" s="51"/>
      <c r="K947" s="2"/>
      <c r="L947" s="20"/>
      <c r="M947" s="14"/>
      <c r="N947" s="14"/>
      <c r="O947" s="20"/>
      <c r="P947" s="16"/>
      <c r="Q947" s="31"/>
      <c r="R947" s="16"/>
      <c r="S947" s="4"/>
      <c r="T947" s="51"/>
      <c r="U947" s="3"/>
      <c r="V947" s="3"/>
      <c r="W947" s="51"/>
      <c r="X947" s="3"/>
      <c r="Y947" s="1"/>
      <c r="Z947" s="3"/>
      <c r="AA947" s="3"/>
      <c r="AB947" s="3"/>
      <c r="AC947" s="3"/>
      <c r="AD947" s="3"/>
      <c r="AE947" s="12"/>
      <c r="AF947" s="3"/>
      <c r="AG947" s="2"/>
      <c r="AH947" s="2"/>
      <c r="AI947" s="2"/>
      <c r="AJ947" s="2"/>
      <c r="AK947" s="2"/>
      <c r="AL947" s="51"/>
      <c r="AM947" s="51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</row>
    <row r="948" spans="1:121" x14ac:dyDescent="0.15">
      <c r="A948" s="64"/>
      <c r="B948" s="18"/>
      <c r="C948" s="8"/>
      <c r="D948" s="15"/>
      <c r="E948" s="16"/>
      <c r="F948" s="16"/>
      <c r="G948" s="16"/>
      <c r="H948" s="16"/>
      <c r="I948" s="15"/>
      <c r="J948" s="51"/>
      <c r="K948" s="2"/>
      <c r="L948" s="20"/>
      <c r="M948" s="14"/>
      <c r="N948" s="14"/>
      <c r="O948" s="20"/>
      <c r="P948" s="16"/>
      <c r="Q948" s="31"/>
      <c r="R948" s="16"/>
      <c r="S948" s="4"/>
      <c r="T948" s="51"/>
      <c r="U948" s="3"/>
      <c r="V948" s="3"/>
      <c r="W948" s="51"/>
      <c r="X948" s="3"/>
      <c r="Y948" s="1"/>
      <c r="Z948" s="3"/>
      <c r="AA948" s="3"/>
      <c r="AB948" s="3"/>
      <c r="AC948" s="3"/>
      <c r="AD948" s="3"/>
      <c r="AE948" s="12"/>
      <c r="AF948" s="3"/>
      <c r="AG948" s="2"/>
      <c r="AH948" s="2"/>
      <c r="AI948" s="2"/>
      <c r="AJ948" s="2"/>
      <c r="AK948" s="2"/>
      <c r="AL948" s="51"/>
      <c r="AM948" s="51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</row>
    <row r="949" spans="1:121" x14ac:dyDescent="0.15">
      <c r="A949" s="64"/>
      <c r="B949" s="18"/>
      <c r="C949" s="8"/>
      <c r="D949" s="15"/>
      <c r="E949" s="16"/>
      <c r="F949" s="16"/>
      <c r="G949" s="16"/>
      <c r="H949" s="16"/>
      <c r="I949" s="15"/>
      <c r="J949" s="51"/>
      <c r="K949" s="2"/>
      <c r="L949" s="20"/>
      <c r="M949" s="14"/>
      <c r="N949" s="14"/>
      <c r="O949" s="20"/>
      <c r="P949" s="16"/>
      <c r="Q949" s="31"/>
      <c r="R949" s="16"/>
      <c r="S949" s="4"/>
      <c r="T949" s="51"/>
      <c r="U949" s="3"/>
      <c r="V949" s="3"/>
      <c r="W949" s="51"/>
      <c r="X949" s="3"/>
      <c r="Y949" s="1"/>
      <c r="Z949" s="3"/>
      <c r="AA949" s="3"/>
      <c r="AB949" s="3"/>
      <c r="AC949" s="3"/>
      <c r="AD949" s="3"/>
      <c r="AE949" s="12"/>
      <c r="AF949" s="3"/>
      <c r="AG949" s="2"/>
      <c r="AH949" s="2"/>
      <c r="AI949" s="2"/>
      <c r="AJ949" s="2"/>
      <c r="AK949" s="2"/>
      <c r="AL949" s="51"/>
      <c r="AM949" s="51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</row>
    <row r="950" spans="1:121" x14ac:dyDescent="0.15">
      <c r="A950" s="64"/>
      <c r="B950" s="18"/>
      <c r="C950" s="8"/>
      <c r="D950" s="15"/>
      <c r="E950" s="16"/>
      <c r="F950" s="16"/>
      <c r="G950" s="16"/>
      <c r="H950" s="16"/>
      <c r="I950" s="15"/>
      <c r="J950" s="51"/>
      <c r="K950" s="2"/>
      <c r="L950" s="20"/>
      <c r="M950" s="14"/>
      <c r="N950" s="14"/>
      <c r="O950" s="20"/>
      <c r="P950" s="16"/>
      <c r="Q950" s="31"/>
      <c r="R950" s="16"/>
      <c r="S950" s="4"/>
      <c r="T950" s="51"/>
      <c r="U950" s="3"/>
      <c r="V950" s="3"/>
      <c r="W950" s="51"/>
      <c r="X950" s="3"/>
      <c r="Y950" s="1"/>
      <c r="Z950" s="3"/>
      <c r="AA950" s="3"/>
      <c r="AB950" s="3"/>
      <c r="AC950" s="3"/>
      <c r="AD950" s="3"/>
      <c r="AE950" s="12"/>
      <c r="AF950" s="3"/>
      <c r="AG950" s="2"/>
      <c r="AH950" s="2"/>
      <c r="AI950" s="2"/>
      <c r="AJ950" s="2"/>
      <c r="AK950" s="2"/>
      <c r="AL950" s="51"/>
      <c r="AM950" s="51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</row>
    <row r="951" spans="1:121" x14ac:dyDescent="0.15">
      <c r="A951" s="64"/>
      <c r="B951" s="18"/>
      <c r="C951" s="8"/>
      <c r="D951" s="15"/>
      <c r="E951" s="16"/>
      <c r="F951" s="16"/>
      <c r="G951" s="16"/>
      <c r="H951" s="16"/>
      <c r="I951" s="15"/>
      <c r="J951" s="51"/>
      <c r="K951" s="2"/>
      <c r="L951" s="20"/>
      <c r="M951" s="14"/>
      <c r="N951" s="14"/>
      <c r="O951" s="20"/>
      <c r="P951" s="16"/>
      <c r="Q951" s="31"/>
      <c r="R951" s="16"/>
      <c r="S951" s="4"/>
      <c r="T951" s="51"/>
      <c r="U951" s="3"/>
      <c r="V951" s="3"/>
      <c r="W951" s="51"/>
      <c r="X951" s="3"/>
      <c r="Y951" s="1"/>
      <c r="Z951" s="3"/>
      <c r="AA951" s="3"/>
      <c r="AB951" s="3"/>
      <c r="AC951" s="3"/>
      <c r="AD951" s="3"/>
      <c r="AE951" s="12"/>
      <c r="AF951" s="3"/>
      <c r="AG951" s="2"/>
      <c r="AH951" s="2"/>
      <c r="AI951" s="2"/>
      <c r="AJ951" s="2"/>
      <c r="AK951" s="2"/>
      <c r="AL951" s="51"/>
      <c r="AM951" s="51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</row>
    <row r="952" spans="1:121" x14ac:dyDescent="0.15">
      <c r="A952" s="64"/>
      <c r="B952" s="18"/>
      <c r="C952" s="8"/>
      <c r="D952" s="15"/>
      <c r="E952" s="16"/>
      <c r="F952" s="16"/>
      <c r="G952" s="16"/>
      <c r="H952" s="16"/>
      <c r="I952" s="15"/>
      <c r="J952" s="51"/>
      <c r="K952" s="2"/>
      <c r="L952" s="20"/>
      <c r="M952" s="14"/>
      <c r="N952" s="14"/>
      <c r="O952" s="20"/>
      <c r="P952" s="16"/>
      <c r="Q952" s="31"/>
      <c r="R952" s="16"/>
      <c r="S952" s="4"/>
      <c r="T952" s="51"/>
      <c r="U952" s="3"/>
      <c r="V952" s="3"/>
      <c r="W952" s="51"/>
      <c r="X952" s="3"/>
      <c r="Y952" s="1"/>
      <c r="Z952" s="3"/>
      <c r="AA952" s="3"/>
      <c r="AB952" s="3"/>
      <c r="AC952" s="3"/>
      <c r="AD952" s="3"/>
      <c r="AE952" s="12"/>
      <c r="AF952" s="3"/>
      <c r="AG952" s="2"/>
      <c r="AH952" s="2"/>
      <c r="AI952" s="2"/>
      <c r="AJ952" s="2"/>
      <c r="AK952" s="2"/>
      <c r="AL952" s="51"/>
      <c r="AM952" s="51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</row>
    <row r="953" spans="1:121" x14ac:dyDescent="0.15">
      <c r="A953" s="64"/>
      <c r="B953" s="18"/>
      <c r="C953" s="8"/>
      <c r="D953" s="15"/>
      <c r="E953" s="16"/>
      <c r="F953" s="16"/>
      <c r="G953" s="16"/>
      <c r="H953" s="16"/>
      <c r="I953" s="15"/>
      <c r="J953" s="51"/>
      <c r="K953" s="2"/>
      <c r="L953" s="20"/>
      <c r="M953" s="14"/>
      <c r="N953" s="14"/>
      <c r="O953" s="20"/>
      <c r="P953" s="16"/>
      <c r="Q953" s="31"/>
      <c r="R953" s="16"/>
      <c r="S953" s="4"/>
      <c r="T953" s="51"/>
      <c r="U953" s="3"/>
      <c r="V953" s="3"/>
      <c r="W953" s="51"/>
      <c r="X953" s="3"/>
      <c r="Y953" s="1"/>
      <c r="Z953" s="3"/>
      <c r="AA953" s="3"/>
      <c r="AB953" s="3"/>
      <c r="AC953" s="3"/>
      <c r="AD953" s="3"/>
      <c r="AE953" s="12"/>
      <c r="AF953" s="3"/>
      <c r="AG953" s="2"/>
      <c r="AH953" s="2"/>
      <c r="AI953" s="2"/>
      <c r="AJ953" s="2"/>
      <c r="AK953" s="2"/>
      <c r="AL953" s="51"/>
      <c r="AM953" s="51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</row>
    <row r="954" spans="1:121" x14ac:dyDescent="0.15">
      <c r="A954" s="64"/>
      <c r="B954" s="18"/>
      <c r="C954" s="8"/>
      <c r="D954" s="15"/>
      <c r="E954" s="16"/>
      <c r="F954" s="16"/>
      <c r="G954" s="16"/>
      <c r="H954" s="16"/>
      <c r="I954" s="15"/>
      <c r="J954" s="51"/>
      <c r="K954" s="2"/>
      <c r="L954" s="20"/>
      <c r="M954" s="14"/>
      <c r="N954" s="14"/>
      <c r="O954" s="20"/>
      <c r="P954" s="16"/>
      <c r="Q954" s="31"/>
      <c r="R954" s="16"/>
      <c r="S954" s="4"/>
      <c r="T954" s="51"/>
      <c r="U954" s="3"/>
      <c r="V954" s="3"/>
      <c r="W954" s="51"/>
      <c r="X954" s="3"/>
      <c r="Y954" s="1"/>
      <c r="Z954" s="3"/>
      <c r="AA954" s="3"/>
      <c r="AB954" s="3"/>
      <c r="AC954" s="3"/>
      <c r="AD954" s="3"/>
      <c r="AE954" s="12"/>
      <c r="AF954" s="3"/>
      <c r="AG954" s="2"/>
      <c r="AH954" s="2"/>
      <c r="AI954" s="2"/>
      <c r="AJ954" s="2"/>
      <c r="AK954" s="2"/>
      <c r="AL954" s="51"/>
      <c r="AM954" s="51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</row>
    <row r="955" spans="1:121" x14ac:dyDescent="0.15">
      <c r="A955" s="64"/>
      <c r="B955" s="18"/>
      <c r="C955" s="8"/>
      <c r="D955" s="15"/>
      <c r="E955" s="16"/>
      <c r="F955" s="16"/>
      <c r="G955" s="16"/>
      <c r="H955" s="16"/>
      <c r="I955" s="15"/>
      <c r="J955" s="51"/>
      <c r="K955" s="2"/>
      <c r="L955" s="20"/>
      <c r="M955" s="14"/>
      <c r="N955" s="14"/>
      <c r="O955" s="20"/>
      <c r="P955" s="16"/>
      <c r="Q955" s="31"/>
      <c r="R955" s="16"/>
      <c r="S955" s="4"/>
      <c r="T955" s="51"/>
      <c r="U955" s="3"/>
      <c r="V955" s="3"/>
      <c r="W955" s="51"/>
      <c r="X955" s="3"/>
      <c r="Y955" s="1"/>
      <c r="Z955" s="3"/>
      <c r="AA955" s="3"/>
      <c r="AB955" s="3"/>
      <c r="AC955" s="3"/>
      <c r="AD955" s="3"/>
      <c r="AE955" s="12"/>
      <c r="AF955" s="3"/>
      <c r="AG955" s="2"/>
      <c r="AH955" s="2"/>
      <c r="AI955" s="2"/>
      <c r="AJ955" s="2"/>
      <c r="AK955" s="2"/>
      <c r="AL955" s="51"/>
      <c r="AM955" s="51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</row>
    <row r="956" spans="1:121" x14ac:dyDescent="0.15">
      <c r="A956" s="64"/>
      <c r="B956" s="18"/>
      <c r="C956" s="8"/>
      <c r="D956" s="15"/>
      <c r="E956" s="16"/>
      <c r="F956" s="16"/>
      <c r="G956" s="16"/>
      <c r="H956" s="16"/>
      <c r="I956" s="15"/>
      <c r="J956" s="51"/>
      <c r="K956" s="2"/>
      <c r="L956" s="20"/>
      <c r="M956" s="14"/>
      <c r="N956" s="14"/>
      <c r="O956" s="20"/>
      <c r="P956" s="16"/>
      <c r="Q956" s="31"/>
      <c r="R956" s="16"/>
      <c r="S956" s="4"/>
      <c r="T956" s="51"/>
      <c r="U956" s="3"/>
      <c r="V956" s="3"/>
      <c r="W956" s="51"/>
      <c r="X956" s="3"/>
      <c r="Y956" s="1"/>
      <c r="Z956" s="3"/>
      <c r="AA956" s="3"/>
      <c r="AB956" s="3"/>
      <c r="AC956" s="3"/>
      <c r="AD956" s="3"/>
      <c r="AE956" s="12"/>
      <c r="AF956" s="3"/>
      <c r="AG956" s="2"/>
      <c r="AH956" s="2"/>
      <c r="AI956" s="2"/>
      <c r="AJ956" s="2"/>
      <c r="AK956" s="2"/>
      <c r="AL956" s="51"/>
      <c r="AM956" s="51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</row>
    <row r="957" spans="1:121" x14ac:dyDescent="0.15">
      <c r="A957" s="64"/>
      <c r="B957" s="18"/>
      <c r="C957" s="8"/>
      <c r="D957" s="15"/>
      <c r="E957" s="16"/>
      <c r="F957" s="16"/>
      <c r="G957" s="16"/>
      <c r="H957" s="16"/>
      <c r="I957" s="15"/>
      <c r="J957" s="51"/>
      <c r="K957" s="2"/>
      <c r="L957" s="20"/>
      <c r="M957" s="14"/>
      <c r="N957" s="14"/>
      <c r="O957" s="20"/>
      <c r="P957" s="16"/>
      <c r="Q957" s="31"/>
      <c r="R957" s="16"/>
      <c r="S957" s="4"/>
      <c r="T957" s="51"/>
      <c r="U957" s="3"/>
      <c r="V957" s="3"/>
      <c r="W957" s="51"/>
      <c r="X957" s="3"/>
      <c r="Y957" s="1"/>
      <c r="Z957" s="3"/>
      <c r="AA957" s="3"/>
      <c r="AB957" s="3"/>
      <c r="AC957" s="3"/>
      <c r="AD957" s="3"/>
      <c r="AE957" s="12"/>
      <c r="AF957" s="3"/>
      <c r="AG957" s="2"/>
      <c r="AH957" s="2"/>
      <c r="AI957" s="2"/>
      <c r="AJ957" s="2"/>
      <c r="AK957" s="2"/>
      <c r="AL957" s="51"/>
      <c r="AM957" s="51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</row>
    <row r="958" spans="1:121" x14ac:dyDescent="0.15">
      <c r="A958" s="64"/>
      <c r="B958" s="18"/>
      <c r="C958" s="8"/>
      <c r="D958" s="15"/>
      <c r="E958" s="16"/>
      <c r="F958" s="16"/>
      <c r="G958" s="16"/>
      <c r="H958" s="16"/>
      <c r="I958" s="15"/>
      <c r="J958" s="51"/>
      <c r="K958" s="2"/>
      <c r="L958" s="20"/>
      <c r="M958" s="14"/>
      <c r="N958" s="14"/>
      <c r="O958" s="20"/>
      <c r="P958" s="16"/>
      <c r="Q958" s="31"/>
      <c r="R958" s="16"/>
      <c r="S958" s="4"/>
      <c r="T958" s="51"/>
      <c r="U958" s="3"/>
      <c r="V958" s="3"/>
      <c r="W958" s="51"/>
      <c r="X958" s="3"/>
      <c r="Y958" s="1"/>
      <c r="Z958" s="3"/>
      <c r="AA958" s="3"/>
      <c r="AB958" s="3"/>
      <c r="AC958" s="3"/>
      <c r="AD958" s="3"/>
      <c r="AE958" s="12"/>
      <c r="AF958" s="3"/>
      <c r="AG958" s="2"/>
      <c r="AH958" s="2"/>
      <c r="AI958" s="2"/>
      <c r="AJ958" s="2"/>
      <c r="AK958" s="2"/>
      <c r="AL958" s="51"/>
      <c r="AM958" s="51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</row>
    <row r="959" spans="1:121" x14ac:dyDescent="0.15">
      <c r="A959" s="64"/>
      <c r="B959" s="18"/>
      <c r="C959" s="8"/>
      <c r="D959" s="15"/>
      <c r="E959" s="16"/>
      <c r="F959" s="16"/>
      <c r="G959" s="16"/>
      <c r="H959" s="16"/>
      <c r="I959" s="15"/>
      <c r="J959" s="51"/>
      <c r="K959" s="2"/>
      <c r="L959" s="20"/>
      <c r="M959" s="14"/>
      <c r="N959" s="14"/>
      <c r="O959" s="20"/>
      <c r="P959" s="16"/>
      <c r="Q959" s="31"/>
      <c r="R959" s="16"/>
      <c r="S959" s="4"/>
      <c r="T959" s="51"/>
      <c r="U959" s="3"/>
      <c r="V959" s="3"/>
      <c r="W959" s="51"/>
      <c r="X959" s="3"/>
      <c r="Y959" s="1"/>
      <c r="Z959" s="3"/>
      <c r="AA959" s="3"/>
      <c r="AB959" s="3"/>
      <c r="AC959" s="3"/>
      <c r="AD959" s="3"/>
      <c r="AE959" s="12"/>
      <c r="AF959" s="3"/>
      <c r="AG959" s="2"/>
      <c r="AH959" s="2"/>
      <c r="AI959" s="2"/>
      <c r="AJ959" s="2"/>
      <c r="AK959" s="2"/>
      <c r="AL959" s="51"/>
      <c r="AM959" s="51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</row>
    <row r="960" spans="1:121" x14ac:dyDescent="0.15">
      <c r="A960" s="64"/>
      <c r="B960" s="18"/>
      <c r="C960" s="8"/>
      <c r="D960" s="15"/>
      <c r="E960" s="16"/>
      <c r="F960" s="16"/>
      <c r="G960" s="16"/>
      <c r="H960" s="16"/>
      <c r="I960" s="15"/>
      <c r="J960" s="51"/>
      <c r="K960" s="2"/>
      <c r="L960" s="20"/>
      <c r="M960" s="14"/>
      <c r="N960" s="14"/>
      <c r="O960" s="20"/>
      <c r="P960" s="16"/>
      <c r="Q960" s="31"/>
      <c r="R960" s="16"/>
      <c r="S960" s="4"/>
      <c r="T960" s="51"/>
      <c r="U960" s="3"/>
      <c r="V960" s="3"/>
      <c r="W960" s="51"/>
      <c r="X960" s="3"/>
      <c r="Y960" s="1"/>
      <c r="Z960" s="3"/>
      <c r="AA960" s="3"/>
      <c r="AB960" s="3"/>
      <c r="AC960" s="3"/>
      <c r="AD960" s="3"/>
      <c r="AE960" s="12"/>
      <c r="AF960" s="3"/>
      <c r="AG960" s="2"/>
      <c r="AH960" s="2"/>
      <c r="AI960" s="2"/>
      <c r="AJ960" s="2"/>
      <c r="AK960" s="2"/>
      <c r="AL960" s="51"/>
      <c r="AM960" s="51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</row>
    <row r="961" spans="1:121" x14ac:dyDescent="0.15">
      <c r="A961" s="64"/>
      <c r="B961" s="18"/>
      <c r="C961" s="8"/>
      <c r="D961" s="15"/>
      <c r="E961" s="16"/>
      <c r="F961" s="16"/>
      <c r="G961" s="16"/>
      <c r="H961" s="16"/>
      <c r="I961" s="15"/>
      <c r="J961" s="51"/>
      <c r="K961" s="2"/>
      <c r="L961" s="20"/>
      <c r="M961" s="14"/>
      <c r="N961" s="14"/>
      <c r="O961" s="20"/>
      <c r="P961" s="16"/>
      <c r="Q961" s="31"/>
      <c r="R961" s="16"/>
      <c r="S961" s="4"/>
      <c r="T961" s="51"/>
      <c r="U961" s="3"/>
      <c r="V961" s="3"/>
      <c r="W961" s="51"/>
      <c r="X961" s="3"/>
      <c r="Y961" s="1"/>
      <c r="Z961" s="3"/>
      <c r="AA961" s="3"/>
      <c r="AB961" s="3"/>
      <c r="AC961" s="3"/>
      <c r="AD961" s="3"/>
      <c r="AE961" s="12"/>
      <c r="AF961" s="3"/>
      <c r="AG961" s="2"/>
      <c r="AH961" s="2"/>
      <c r="AI961" s="2"/>
      <c r="AJ961" s="2"/>
      <c r="AK961" s="2"/>
      <c r="AL961" s="51"/>
      <c r="AM961" s="51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</row>
    <row r="962" spans="1:121" x14ac:dyDescent="0.15">
      <c r="A962" s="64"/>
      <c r="B962" s="18"/>
      <c r="C962" s="8"/>
      <c r="D962" s="15"/>
      <c r="E962" s="16"/>
      <c r="F962" s="16"/>
      <c r="G962" s="16"/>
      <c r="H962" s="16"/>
      <c r="I962" s="15"/>
      <c r="J962" s="51"/>
      <c r="K962" s="2"/>
      <c r="L962" s="20"/>
      <c r="M962" s="14"/>
      <c r="N962" s="14"/>
      <c r="O962" s="20"/>
      <c r="P962" s="16"/>
      <c r="Q962" s="31"/>
      <c r="R962" s="16"/>
      <c r="S962" s="4"/>
      <c r="T962" s="51"/>
      <c r="U962" s="3"/>
      <c r="V962" s="3"/>
      <c r="W962" s="51"/>
      <c r="X962" s="3"/>
      <c r="Y962" s="1"/>
      <c r="Z962" s="3"/>
      <c r="AA962" s="3"/>
      <c r="AB962" s="3"/>
      <c r="AC962" s="3"/>
      <c r="AD962" s="3"/>
      <c r="AE962" s="12"/>
      <c r="AF962" s="3"/>
      <c r="AG962" s="2"/>
      <c r="AH962" s="2"/>
      <c r="AI962" s="2"/>
      <c r="AJ962" s="2"/>
      <c r="AK962" s="2"/>
      <c r="AL962" s="51"/>
      <c r="AM962" s="51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</row>
    <row r="963" spans="1:121" x14ac:dyDescent="0.15">
      <c r="A963" s="64"/>
      <c r="B963" s="18"/>
      <c r="C963" s="8"/>
      <c r="D963" s="15"/>
      <c r="E963" s="16"/>
      <c r="F963" s="16"/>
      <c r="G963" s="16"/>
      <c r="H963" s="16"/>
      <c r="I963" s="15"/>
      <c r="J963" s="51"/>
      <c r="K963" s="2"/>
      <c r="L963" s="20"/>
      <c r="M963" s="14"/>
      <c r="N963" s="14"/>
      <c r="O963" s="20"/>
      <c r="P963" s="16"/>
      <c r="Q963" s="31"/>
      <c r="R963" s="16"/>
      <c r="S963" s="4"/>
      <c r="T963" s="51"/>
      <c r="U963" s="3"/>
      <c r="V963" s="3"/>
      <c r="W963" s="51"/>
      <c r="X963" s="3"/>
      <c r="Y963" s="1"/>
      <c r="Z963" s="3"/>
      <c r="AA963" s="3"/>
      <c r="AB963" s="3"/>
      <c r="AC963" s="3"/>
      <c r="AD963" s="3"/>
      <c r="AE963" s="12"/>
      <c r="AF963" s="3"/>
      <c r="AG963" s="2"/>
      <c r="AH963" s="2"/>
      <c r="AI963" s="2"/>
      <c r="AJ963" s="2"/>
      <c r="AK963" s="2"/>
      <c r="AL963" s="51"/>
      <c r="AM963" s="51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</row>
    <row r="964" spans="1:121" x14ac:dyDescent="0.15">
      <c r="A964" s="64"/>
      <c r="B964" s="18"/>
      <c r="C964" s="8"/>
      <c r="D964" s="15"/>
      <c r="E964" s="16"/>
      <c r="F964" s="16"/>
      <c r="G964" s="16"/>
      <c r="H964" s="16"/>
      <c r="I964" s="15"/>
      <c r="J964" s="51"/>
      <c r="K964" s="2"/>
      <c r="L964" s="20"/>
      <c r="M964" s="14"/>
      <c r="N964" s="14"/>
      <c r="O964" s="20"/>
      <c r="P964" s="16"/>
      <c r="Q964" s="31"/>
      <c r="R964" s="16"/>
      <c r="S964" s="4"/>
      <c r="T964" s="51"/>
      <c r="U964" s="3"/>
      <c r="V964" s="3"/>
      <c r="W964" s="51"/>
      <c r="X964" s="3"/>
      <c r="Y964" s="1"/>
      <c r="Z964" s="3"/>
      <c r="AA964" s="3"/>
      <c r="AB964" s="3"/>
      <c r="AC964" s="3"/>
      <c r="AD964" s="3"/>
      <c r="AE964" s="12"/>
      <c r="AF964" s="3"/>
      <c r="AG964" s="2"/>
      <c r="AH964" s="2"/>
      <c r="AI964" s="2"/>
      <c r="AJ964" s="2"/>
      <c r="AK964" s="2"/>
      <c r="AL964" s="51"/>
      <c r="AM964" s="51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</row>
    <row r="965" spans="1:121" x14ac:dyDescent="0.15">
      <c r="A965" s="64"/>
      <c r="B965" s="18"/>
      <c r="C965" s="8"/>
      <c r="D965" s="15"/>
      <c r="E965" s="16"/>
      <c r="F965" s="16"/>
      <c r="G965" s="16"/>
      <c r="H965" s="16"/>
      <c r="I965" s="15"/>
      <c r="J965" s="51"/>
      <c r="K965" s="2"/>
      <c r="L965" s="20"/>
      <c r="M965" s="14"/>
      <c r="N965" s="14"/>
      <c r="O965" s="20"/>
      <c r="P965" s="16"/>
      <c r="Q965" s="31"/>
      <c r="R965" s="16"/>
      <c r="S965" s="4"/>
      <c r="T965" s="51"/>
      <c r="U965" s="3"/>
      <c r="V965" s="3"/>
      <c r="W965" s="51"/>
      <c r="X965" s="3"/>
      <c r="Y965" s="1"/>
      <c r="Z965" s="3"/>
      <c r="AA965" s="3"/>
      <c r="AB965" s="3"/>
      <c r="AC965" s="3"/>
      <c r="AD965" s="3"/>
      <c r="AE965" s="12"/>
      <c r="AF965" s="3"/>
      <c r="AG965" s="2"/>
      <c r="AH965" s="2"/>
      <c r="AI965" s="2"/>
      <c r="AJ965" s="2"/>
      <c r="AK965" s="2"/>
      <c r="AL965" s="51"/>
      <c r="AM965" s="51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</row>
    <row r="966" spans="1:121" x14ac:dyDescent="0.15">
      <c r="A966" s="64"/>
      <c r="B966" s="18"/>
      <c r="C966" s="8"/>
      <c r="D966" s="15"/>
      <c r="E966" s="16"/>
      <c r="F966" s="16"/>
      <c r="G966" s="16"/>
      <c r="H966" s="16"/>
      <c r="I966" s="15"/>
      <c r="J966" s="51"/>
      <c r="K966" s="2"/>
      <c r="L966" s="20"/>
      <c r="M966" s="14"/>
      <c r="N966" s="14"/>
      <c r="O966" s="20"/>
      <c r="P966" s="16"/>
      <c r="Q966" s="31"/>
      <c r="R966" s="16"/>
      <c r="S966" s="4"/>
      <c r="T966" s="51"/>
      <c r="U966" s="3"/>
      <c r="V966" s="3"/>
      <c r="W966" s="51"/>
      <c r="X966" s="3"/>
      <c r="Y966" s="1"/>
      <c r="Z966" s="3"/>
      <c r="AA966" s="3"/>
      <c r="AB966" s="3"/>
      <c r="AC966" s="3"/>
      <c r="AD966" s="3"/>
      <c r="AE966" s="12"/>
      <c r="AF966" s="3"/>
      <c r="AG966" s="2"/>
      <c r="AH966" s="2"/>
      <c r="AI966" s="2"/>
      <c r="AJ966" s="2"/>
      <c r="AK966" s="2"/>
      <c r="AL966" s="51"/>
      <c r="AM966" s="51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</row>
    <row r="967" spans="1:121" x14ac:dyDescent="0.15">
      <c r="A967" s="64"/>
      <c r="B967" s="18"/>
      <c r="C967" s="8"/>
      <c r="D967" s="15"/>
      <c r="E967" s="16"/>
      <c r="F967" s="16"/>
      <c r="G967" s="16"/>
      <c r="H967" s="16"/>
      <c r="I967" s="15"/>
      <c r="J967" s="51"/>
      <c r="K967" s="2"/>
      <c r="L967" s="20"/>
      <c r="M967" s="14"/>
      <c r="N967" s="14"/>
      <c r="O967" s="20"/>
      <c r="P967" s="16"/>
      <c r="Q967" s="31"/>
      <c r="R967" s="16"/>
      <c r="S967" s="4"/>
      <c r="T967" s="51"/>
      <c r="U967" s="3"/>
      <c r="V967" s="3"/>
      <c r="W967" s="51"/>
      <c r="X967" s="3"/>
      <c r="Y967" s="1"/>
      <c r="Z967" s="3"/>
      <c r="AA967" s="3"/>
      <c r="AB967" s="3"/>
      <c r="AC967" s="3"/>
      <c r="AD967" s="3"/>
      <c r="AE967" s="12"/>
      <c r="AF967" s="3"/>
      <c r="AG967" s="2"/>
      <c r="AH967" s="2"/>
      <c r="AI967" s="2"/>
      <c r="AJ967" s="2"/>
      <c r="AK967" s="2"/>
      <c r="AL967" s="51"/>
      <c r="AM967" s="51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</row>
    <row r="968" spans="1:121" x14ac:dyDescent="0.15">
      <c r="A968" s="64"/>
      <c r="B968" s="18"/>
      <c r="C968" s="8"/>
      <c r="D968" s="15"/>
      <c r="E968" s="16"/>
      <c r="F968" s="16"/>
      <c r="G968" s="16"/>
      <c r="H968" s="16"/>
      <c r="I968" s="15"/>
      <c r="J968" s="51"/>
      <c r="K968" s="2"/>
      <c r="L968" s="20"/>
      <c r="M968" s="14"/>
      <c r="N968" s="14"/>
      <c r="O968" s="20"/>
      <c r="P968" s="16"/>
      <c r="Q968" s="31"/>
      <c r="R968" s="16"/>
      <c r="S968" s="4"/>
      <c r="T968" s="51"/>
      <c r="U968" s="3"/>
      <c r="V968" s="3"/>
      <c r="W968" s="51"/>
      <c r="X968" s="3"/>
      <c r="Y968" s="1"/>
      <c r="Z968" s="3"/>
      <c r="AA968" s="3"/>
      <c r="AB968" s="3"/>
      <c r="AC968" s="3"/>
      <c r="AD968" s="3"/>
      <c r="AE968" s="12"/>
      <c r="AF968" s="3"/>
      <c r="AG968" s="2"/>
      <c r="AH968" s="2"/>
      <c r="AI968" s="2"/>
      <c r="AJ968" s="2"/>
      <c r="AK968" s="2"/>
      <c r="AL968" s="51"/>
      <c r="AM968" s="51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</row>
    <row r="969" spans="1:121" x14ac:dyDescent="0.15">
      <c r="A969" s="64"/>
      <c r="B969" s="18"/>
      <c r="C969" s="8"/>
      <c r="D969" s="15"/>
      <c r="E969" s="16"/>
      <c r="F969" s="16"/>
      <c r="G969" s="16"/>
      <c r="H969" s="16"/>
      <c r="I969" s="15"/>
      <c r="J969" s="51"/>
      <c r="K969" s="2"/>
      <c r="L969" s="20"/>
      <c r="M969" s="14"/>
      <c r="N969" s="14"/>
      <c r="O969" s="20"/>
      <c r="P969" s="16"/>
      <c r="Q969" s="31"/>
      <c r="R969" s="16"/>
      <c r="S969" s="4"/>
      <c r="T969" s="51"/>
      <c r="U969" s="3"/>
      <c r="V969" s="3"/>
      <c r="W969" s="51"/>
      <c r="X969" s="3"/>
      <c r="Y969" s="1"/>
      <c r="Z969" s="3"/>
      <c r="AA969" s="3"/>
      <c r="AB969" s="3"/>
      <c r="AC969" s="3"/>
      <c r="AD969" s="3"/>
      <c r="AE969" s="12"/>
      <c r="AF969" s="3"/>
      <c r="AG969" s="2"/>
      <c r="AH969" s="2"/>
      <c r="AI969" s="2"/>
      <c r="AJ969" s="2"/>
      <c r="AK969" s="2"/>
      <c r="AL969" s="51"/>
      <c r="AM969" s="51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</row>
    <row r="970" spans="1:121" x14ac:dyDescent="0.15">
      <c r="A970" s="64"/>
      <c r="B970" s="18"/>
      <c r="C970" s="8"/>
      <c r="D970" s="15"/>
      <c r="E970" s="16"/>
      <c r="F970" s="16"/>
      <c r="G970" s="16"/>
      <c r="H970" s="16"/>
      <c r="I970" s="15"/>
      <c r="J970" s="51"/>
      <c r="K970" s="2"/>
      <c r="L970" s="20"/>
      <c r="M970" s="14"/>
      <c r="N970" s="14"/>
      <c r="O970" s="20"/>
      <c r="P970" s="16"/>
      <c r="Q970" s="31"/>
      <c r="R970" s="16"/>
      <c r="S970" s="4"/>
      <c r="T970" s="51"/>
      <c r="U970" s="3"/>
      <c r="V970" s="3"/>
      <c r="W970" s="51"/>
      <c r="X970" s="3"/>
      <c r="Y970" s="1"/>
      <c r="Z970" s="3"/>
      <c r="AA970" s="3"/>
      <c r="AB970" s="3"/>
      <c r="AC970" s="3"/>
      <c r="AD970" s="3"/>
      <c r="AE970" s="12"/>
      <c r="AF970" s="3"/>
      <c r="AG970" s="2"/>
      <c r="AH970" s="2"/>
      <c r="AI970" s="2"/>
      <c r="AJ970" s="2"/>
      <c r="AK970" s="2"/>
      <c r="AL970" s="51"/>
      <c r="AM970" s="51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</row>
    <row r="971" spans="1:121" x14ac:dyDescent="0.15">
      <c r="A971" s="64"/>
      <c r="B971" s="18"/>
      <c r="C971" s="8"/>
      <c r="D971" s="15"/>
      <c r="E971" s="16"/>
      <c r="F971" s="16"/>
      <c r="G971" s="16"/>
      <c r="H971" s="16"/>
      <c r="I971" s="15"/>
      <c r="J971" s="51"/>
      <c r="K971" s="2"/>
      <c r="L971" s="20"/>
      <c r="M971" s="14"/>
      <c r="N971" s="14"/>
      <c r="O971" s="20"/>
      <c r="P971" s="16"/>
      <c r="Q971" s="31"/>
      <c r="R971" s="16"/>
      <c r="S971" s="4"/>
      <c r="T971" s="51"/>
      <c r="U971" s="3"/>
      <c r="V971" s="3"/>
      <c r="W971" s="51"/>
      <c r="X971" s="3"/>
      <c r="Y971" s="1"/>
      <c r="Z971" s="3"/>
      <c r="AA971" s="3"/>
      <c r="AB971" s="3"/>
      <c r="AC971" s="3"/>
      <c r="AD971" s="3"/>
      <c r="AE971" s="12"/>
      <c r="AF971" s="3"/>
      <c r="AG971" s="2"/>
      <c r="AH971" s="2"/>
      <c r="AI971" s="2"/>
      <c r="AJ971" s="2"/>
      <c r="AK971" s="2"/>
      <c r="AL971" s="51"/>
      <c r="AM971" s="51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</row>
    <row r="972" spans="1:121" x14ac:dyDescent="0.15">
      <c r="A972" s="64"/>
      <c r="B972" s="18"/>
      <c r="C972" s="8"/>
      <c r="D972" s="15"/>
      <c r="E972" s="16"/>
      <c r="F972" s="16"/>
      <c r="G972" s="16"/>
      <c r="H972" s="16"/>
      <c r="I972" s="15"/>
      <c r="J972" s="51"/>
      <c r="K972" s="2"/>
      <c r="L972" s="20"/>
      <c r="M972" s="14"/>
      <c r="N972" s="14"/>
      <c r="O972" s="20"/>
      <c r="P972" s="16"/>
      <c r="Q972" s="31"/>
      <c r="R972" s="16"/>
      <c r="S972" s="4"/>
      <c r="T972" s="51"/>
      <c r="U972" s="3"/>
      <c r="V972" s="3"/>
      <c r="W972" s="51"/>
      <c r="X972" s="3"/>
      <c r="Y972" s="1"/>
      <c r="Z972" s="3"/>
      <c r="AA972" s="3"/>
      <c r="AB972" s="3"/>
      <c r="AC972" s="3"/>
      <c r="AD972" s="3"/>
      <c r="AE972" s="12"/>
      <c r="AF972" s="3"/>
      <c r="AG972" s="2"/>
      <c r="AH972" s="2"/>
      <c r="AI972" s="2"/>
      <c r="AJ972" s="2"/>
      <c r="AK972" s="2"/>
      <c r="AL972" s="51"/>
      <c r="AM972" s="51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</row>
    <row r="973" spans="1:121" x14ac:dyDescent="0.15">
      <c r="A973" s="64"/>
      <c r="B973" s="18"/>
      <c r="C973" s="8"/>
      <c r="D973" s="15"/>
      <c r="E973" s="16"/>
      <c r="F973" s="16"/>
      <c r="G973" s="16"/>
      <c r="H973" s="16"/>
      <c r="I973" s="15"/>
      <c r="J973" s="51"/>
      <c r="K973" s="2"/>
      <c r="L973" s="20"/>
      <c r="M973" s="14"/>
      <c r="N973" s="14"/>
      <c r="O973" s="20"/>
      <c r="P973" s="16"/>
      <c r="Q973" s="31"/>
      <c r="R973" s="16"/>
      <c r="S973" s="4"/>
      <c r="T973" s="51"/>
      <c r="U973" s="3"/>
      <c r="V973" s="3"/>
      <c r="W973" s="51"/>
      <c r="X973" s="3"/>
      <c r="Y973" s="1"/>
      <c r="Z973" s="3"/>
      <c r="AA973" s="3"/>
      <c r="AB973" s="3"/>
      <c r="AC973" s="3"/>
      <c r="AD973" s="3"/>
      <c r="AE973" s="12"/>
      <c r="AF973" s="3"/>
      <c r="AG973" s="2"/>
      <c r="AH973" s="2"/>
      <c r="AI973" s="2"/>
      <c r="AJ973" s="2"/>
      <c r="AK973" s="2"/>
      <c r="AL973" s="51"/>
      <c r="AM973" s="51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</row>
    <row r="974" spans="1:121" x14ac:dyDescent="0.15">
      <c r="A974" s="64"/>
      <c r="B974" s="18"/>
      <c r="C974" s="8"/>
      <c r="D974" s="15"/>
      <c r="E974" s="16"/>
      <c r="F974" s="16"/>
      <c r="G974" s="16"/>
      <c r="H974" s="16"/>
      <c r="I974" s="15"/>
      <c r="J974" s="51"/>
      <c r="K974" s="2"/>
      <c r="L974" s="20"/>
      <c r="M974" s="14"/>
      <c r="N974" s="14"/>
      <c r="O974" s="20"/>
      <c r="P974" s="16"/>
      <c r="Q974" s="31"/>
      <c r="R974" s="16"/>
      <c r="S974" s="4"/>
      <c r="T974" s="51"/>
      <c r="U974" s="3"/>
      <c r="V974" s="3"/>
      <c r="W974" s="51"/>
      <c r="X974" s="3"/>
      <c r="Y974" s="1"/>
      <c r="Z974" s="3"/>
      <c r="AA974" s="3"/>
      <c r="AB974" s="3"/>
      <c r="AC974" s="3"/>
      <c r="AD974" s="3"/>
      <c r="AE974" s="12"/>
      <c r="AF974" s="3"/>
      <c r="AG974" s="2"/>
      <c r="AH974" s="2"/>
      <c r="AI974" s="2"/>
      <c r="AJ974" s="2"/>
      <c r="AK974" s="2"/>
      <c r="AL974" s="51"/>
      <c r="AM974" s="51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</row>
    <row r="975" spans="1:121" x14ac:dyDescent="0.15">
      <c r="A975" s="64"/>
      <c r="B975" s="18"/>
      <c r="C975" s="8"/>
      <c r="D975" s="15"/>
      <c r="E975" s="16"/>
      <c r="F975" s="16"/>
      <c r="G975" s="16"/>
      <c r="H975" s="16"/>
      <c r="I975" s="15"/>
      <c r="J975" s="51"/>
      <c r="K975" s="2"/>
      <c r="L975" s="20"/>
      <c r="M975" s="14"/>
      <c r="N975" s="14"/>
      <c r="O975" s="20"/>
      <c r="P975" s="16"/>
      <c r="Q975" s="31"/>
      <c r="R975" s="16"/>
      <c r="S975" s="4"/>
      <c r="T975" s="51"/>
      <c r="U975" s="3"/>
      <c r="V975" s="3"/>
      <c r="W975" s="51"/>
      <c r="X975" s="3"/>
      <c r="Y975" s="1"/>
      <c r="Z975" s="3"/>
      <c r="AA975" s="3"/>
      <c r="AB975" s="3"/>
      <c r="AC975" s="3"/>
      <c r="AD975" s="3"/>
      <c r="AE975" s="12"/>
      <c r="AF975" s="3"/>
      <c r="AG975" s="2"/>
      <c r="AH975" s="2"/>
      <c r="AI975" s="2"/>
      <c r="AJ975" s="2"/>
      <c r="AK975" s="2"/>
      <c r="AL975" s="51"/>
      <c r="AM975" s="51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</row>
    <row r="976" spans="1:121" x14ac:dyDescent="0.15">
      <c r="A976" s="64"/>
      <c r="B976" s="18"/>
      <c r="C976" s="8"/>
      <c r="D976" s="15"/>
      <c r="E976" s="16"/>
      <c r="F976" s="16"/>
      <c r="G976" s="16"/>
      <c r="H976" s="16"/>
      <c r="I976" s="15"/>
      <c r="J976" s="51"/>
      <c r="K976" s="2"/>
      <c r="L976" s="20"/>
      <c r="M976" s="14"/>
      <c r="N976" s="14"/>
      <c r="O976" s="20"/>
      <c r="P976" s="16"/>
      <c r="Q976" s="31"/>
      <c r="R976" s="16"/>
      <c r="S976" s="4"/>
      <c r="T976" s="51"/>
      <c r="U976" s="3"/>
      <c r="V976" s="3"/>
      <c r="W976" s="51"/>
      <c r="X976" s="3"/>
      <c r="Y976" s="1"/>
      <c r="Z976" s="3"/>
      <c r="AA976" s="3"/>
      <c r="AB976" s="3"/>
      <c r="AC976" s="3"/>
      <c r="AD976" s="3"/>
      <c r="AE976" s="12"/>
      <c r="AF976" s="3"/>
      <c r="AG976" s="2"/>
      <c r="AH976" s="2"/>
      <c r="AI976" s="2"/>
      <c r="AJ976" s="2"/>
      <c r="AK976" s="2"/>
      <c r="AL976" s="51"/>
      <c r="AM976" s="51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</row>
    <row r="977" spans="1:121" x14ac:dyDescent="0.15">
      <c r="A977" s="64"/>
      <c r="B977" s="18"/>
      <c r="C977" s="8"/>
      <c r="D977" s="15"/>
      <c r="E977" s="16"/>
      <c r="F977" s="16"/>
      <c r="G977" s="16"/>
      <c r="H977" s="16"/>
      <c r="I977" s="15"/>
      <c r="J977" s="51"/>
      <c r="K977" s="2"/>
      <c r="L977" s="20"/>
      <c r="M977" s="14"/>
      <c r="N977" s="14"/>
      <c r="O977" s="20"/>
      <c r="P977" s="16"/>
      <c r="Q977" s="31"/>
      <c r="R977" s="16"/>
      <c r="S977" s="4"/>
      <c r="T977" s="51"/>
      <c r="U977" s="3"/>
      <c r="V977" s="3"/>
      <c r="W977" s="51"/>
      <c r="X977" s="3"/>
      <c r="Y977" s="1"/>
      <c r="Z977" s="3"/>
      <c r="AA977" s="3"/>
      <c r="AB977" s="3"/>
      <c r="AC977" s="3"/>
      <c r="AD977" s="3"/>
      <c r="AE977" s="12"/>
      <c r="AF977" s="3"/>
      <c r="AG977" s="2"/>
      <c r="AH977" s="2"/>
      <c r="AI977" s="2"/>
      <c r="AJ977" s="2"/>
      <c r="AK977" s="2"/>
      <c r="AL977" s="51"/>
      <c r="AM977" s="51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</row>
    <row r="978" spans="1:121" x14ac:dyDescent="0.15">
      <c r="A978" s="64"/>
      <c r="B978" s="18"/>
      <c r="C978" s="8"/>
      <c r="D978" s="15"/>
      <c r="E978" s="16"/>
      <c r="F978" s="16"/>
      <c r="G978" s="16"/>
      <c r="H978" s="16"/>
      <c r="I978" s="15"/>
      <c r="J978" s="51"/>
      <c r="K978" s="2"/>
      <c r="L978" s="20"/>
      <c r="M978" s="14"/>
      <c r="N978" s="14"/>
      <c r="O978" s="20"/>
      <c r="P978" s="16"/>
      <c r="Q978" s="31"/>
      <c r="R978" s="16"/>
      <c r="S978" s="4"/>
      <c r="T978" s="51"/>
      <c r="U978" s="3"/>
      <c r="V978" s="3"/>
      <c r="W978" s="51"/>
      <c r="X978" s="3"/>
      <c r="Y978" s="1"/>
      <c r="Z978" s="3"/>
      <c r="AA978" s="3"/>
      <c r="AB978" s="3"/>
      <c r="AC978" s="3"/>
      <c r="AD978" s="3"/>
      <c r="AE978" s="12"/>
      <c r="AF978" s="3"/>
      <c r="AG978" s="2"/>
      <c r="AH978" s="2"/>
      <c r="AI978" s="2"/>
      <c r="AJ978" s="2"/>
      <c r="AK978" s="2"/>
      <c r="AL978" s="51"/>
      <c r="AM978" s="51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</row>
    <row r="979" spans="1:121" x14ac:dyDescent="0.15">
      <c r="A979" s="64"/>
      <c r="B979" s="18"/>
      <c r="C979" s="8"/>
      <c r="D979" s="15"/>
      <c r="E979" s="16"/>
      <c r="F979" s="16"/>
      <c r="G979" s="16"/>
      <c r="H979" s="16"/>
      <c r="I979" s="15"/>
      <c r="J979" s="51"/>
      <c r="K979" s="2"/>
      <c r="L979" s="20"/>
      <c r="M979" s="14"/>
      <c r="N979" s="14"/>
      <c r="O979" s="20"/>
      <c r="P979" s="16"/>
      <c r="Q979" s="31"/>
      <c r="R979" s="16"/>
      <c r="S979" s="4"/>
      <c r="T979" s="51"/>
      <c r="U979" s="3"/>
      <c r="V979" s="3"/>
      <c r="W979" s="51"/>
      <c r="X979" s="3"/>
      <c r="Y979" s="1"/>
      <c r="Z979" s="3"/>
      <c r="AA979" s="3"/>
      <c r="AB979" s="3"/>
      <c r="AC979" s="3"/>
      <c r="AD979" s="3"/>
      <c r="AE979" s="12"/>
      <c r="AF979" s="3"/>
      <c r="AG979" s="2"/>
      <c r="AH979" s="2"/>
      <c r="AI979" s="2"/>
      <c r="AJ979" s="2"/>
      <c r="AK979" s="2"/>
      <c r="AL979" s="51"/>
      <c r="AM979" s="51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</row>
    <row r="980" spans="1:121" x14ac:dyDescent="0.15">
      <c r="A980" s="64"/>
      <c r="B980" s="18"/>
      <c r="C980" s="8"/>
      <c r="D980" s="15"/>
      <c r="E980" s="16"/>
      <c r="F980" s="16"/>
      <c r="G980" s="16"/>
      <c r="H980" s="16"/>
      <c r="I980" s="15"/>
      <c r="J980" s="51"/>
      <c r="K980" s="2"/>
      <c r="L980" s="20"/>
      <c r="M980" s="14"/>
      <c r="N980" s="14"/>
      <c r="O980" s="20"/>
      <c r="P980" s="16"/>
      <c r="Q980" s="31"/>
      <c r="R980" s="16"/>
      <c r="S980" s="4"/>
      <c r="T980" s="51"/>
      <c r="U980" s="3"/>
      <c r="V980" s="3"/>
      <c r="W980" s="51"/>
      <c r="X980" s="3"/>
      <c r="Y980" s="1"/>
      <c r="Z980" s="3"/>
      <c r="AA980" s="3"/>
      <c r="AB980" s="3"/>
      <c r="AC980" s="3"/>
      <c r="AD980" s="3"/>
      <c r="AE980" s="12"/>
      <c r="AF980" s="3"/>
      <c r="AG980" s="2"/>
      <c r="AH980" s="2"/>
      <c r="AI980" s="2"/>
      <c r="AJ980" s="2"/>
      <c r="AK980" s="2"/>
      <c r="AL980" s="51"/>
      <c r="AM980" s="51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</row>
    <row r="981" spans="1:121" x14ac:dyDescent="0.15">
      <c r="A981" s="64"/>
      <c r="B981" s="18"/>
      <c r="C981" s="8"/>
      <c r="D981" s="15"/>
      <c r="E981" s="16"/>
      <c r="F981" s="16"/>
      <c r="G981" s="16"/>
      <c r="H981" s="16"/>
      <c r="I981" s="15"/>
      <c r="J981" s="51"/>
      <c r="K981" s="2"/>
      <c r="L981" s="20"/>
      <c r="M981" s="14"/>
      <c r="N981" s="14"/>
      <c r="O981" s="20"/>
      <c r="P981" s="16"/>
      <c r="Q981" s="31"/>
      <c r="R981" s="16"/>
      <c r="S981" s="4"/>
      <c r="T981" s="51"/>
      <c r="U981" s="3"/>
      <c r="V981" s="3"/>
      <c r="W981" s="51"/>
      <c r="X981" s="3"/>
      <c r="Y981" s="1"/>
      <c r="Z981" s="3"/>
      <c r="AA981" s="3"/>
      <c r="AB981" s="3"/>
      <c r="AC981" s="3"/>
      <c r="AD981" s="3"/>
      <c r="AE981" s="12"/>
      <c r="AF981" s="3"/>
      <c r="AG981" s="2"/>
      <c r="AH981" s="2"/>
      <c r="AI981" s="2"/>
      <c r="AJ981" s="2"/>
      <c r="AK981" s="2"/>
      <c r="AL981" s="51"/>
      <c r="AM981" s="51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</row>
    <row r="982" spans="1:121" x14ac:dyDescent="0.15">
      <c r="A982" s="64"/>
      <c r="B982" s="18"/>
      <c r="C982" s="8"/>
      <c r="D982" s="15"/>
      <c r="E982" s="16"/>
      <c r="F982" s="16"/>
      <c r="G982" s="16"/>
      <c r="H982" s="16"/>
      <c r="I982" s="15"/>
      <c r="J982" s="51"/>
      <c r="K982" s="2"/>
      <c r="L982" s="20"/>
      <c r="M982" s="14"/>
      <c r="N982" s="14"/>
      <c r="O982" s="20"/>
      <c r="P982" s="16"/>
      <c r="Q982" s="31"/>
      <c r="R982" s="16"/>
      <c r="S982" s="4"/>
      <c r="T982" s="51"/>
      <c r="U982" s="3"/>
      <c r="V982" s="3"/>
      <c r="W982" s="51"/>
      <c r="X982" s="3"/>
      <c r="Y982" s="1"/>
      <c r="Z982" s="3"/>
      <c r="AA982" s="3"/>
      <c r="AB982" s="3"/>
      <c r="AC982" s="3"/>
      <c r="AD982" s="3"/>
      <c r="AE982" s="12"/>
      <c r="AF982" s="3"/>
      <c r="AG982" s="2"/>
      <c r="AH982" s="2"/>
      <c r="AI982" s="2"/>
      <c r="AJ982" s="2"/>
      <c r="AK982" s="2"/>
      <c r="AL982" s="51"/>
      <c r="AM982" s="51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</row>
    <row r="983" spans="1:121" x14ac:dyDescent="0.15">
      <c r="A983" s="64"/>
      <c r="B983" s="18"/>
      <c r="C983" s="8"/>
      <c r="D983" s="15"/>
      <c r="E983" s="16"/>
      <c r="F983" s="16"/>
      <c r="G983" s="16"/>
      <c r="H983" s="16"/>
      <c r="I983" s="15"/>
      <c r="J983" s="51"/>
      <c r="K983" s="2"/>
      <c r="L983" s="20"/>
      <c r="M983" s="14"/>
      <c r="N983" s="14"/>
      <c r="O983" s="20"/>
      <c r="P983" s="16"/>
      <c r="Q983" s="31"/>
      <c r="R983" s="16"/>
      <c r="S983" s="4"/>
      <c r="T983" s="51"/>
      <c r="U983" s="3"/>
      <c r="V983" s="3"/>
      <c r="W983" s="51"/>
      <c r="X983" s="3"/>
      <c r="Y983" s="1"/>
      <c r="Z983" s="3"/>
      <c r="AA983" s="3"/>
      <c r="AB983" s="3"/>
      <c r="AC983" s="3"/>
      <c r="AD983" s="3"/>
      <c r="AE983" s="12"/>
      <c r="AF983" s="3"/>
      <c r="AG983" s="2"/>
      <c r="AH983" s="2"/>
      <c r="AI983" s="2"/>
      <c r="AJ983" s="2"/>
      <c r="AK983" s="2"/>
      <c r="AL983" s="51"/>
      <c r="AM983" s="51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</row>
    <row r="984" spans="1:121" x14ac:dyDescent="0.15">
      <c r="A984" s="64"/>
      <c r="B984" s="18"/>
      <c r="C984" s="8"/>
      <c r="D984" s="15"/>
      <c r="E984" s="16"/>
      <c r="F984" s="16"/>
      <c r="G984" s="16"/>
      <c r="H984" s="16"/>
      <c r="I984" s="15"/>
      <c r="J984" s="51"/>
      <c r="K984" s="2"/>
      <c r="L984" s="20"/>
      <c r="M984" s="14"/>
      <c r="N984" s="14"/>
      <c r="O984" s="20"/>
      <c r="P984" s="16"/>
      <c r="Q984" s="31"/>
      <c r="R984" s="16"/>
      <c r="S984" s="4"/>
      <c r="T984" s="51"/>
      <c r="U984" s="3"/>
      <c r="V984" s="3"/>
      <c r="W984" s="51"/>
      <c r="X984" s="3"/>
      <c r="Y984" s="1"/>
      <c r="Z984" s="3"/>
      <c r="AA984" s="3"/>
      <c r="AB984" s="3"/>
      <c r="AC984" s="3"/>
      <c r="AD984" s="3"/>
      <c r="AE984" s="12"/>
      <c r="AF984" s="3"/>
      <c r="AG984" s="2"/>
      <c r="AH984" s="2"/>
      <c r="AI984" s="2"/>
      <c r="AJ984" s="2"/>
      <c r="AK984" s="2"/>
      <c r="AL984" s="51"/>
      <c r="AM984" s="51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</row>
    <row r="985" spans="1:121" x14ac:dyDescent="0.15">
      <c r="A985" s="64"/>
      <c r="B985" s="18"/>
      <c r="C985" s="8"/>
      <c r="D985" s="15"/>
      <c r="E985" s="16"/>
      <c r="F985" s="16"/>
      <c r="G985" s="16"/>
      <c r="H985" s="16"/>
      <c r="I985" s="15"/>
      <c r="J985" s="51"/>
      <c r="K985" s="2"/>
      <c r="L985" s="20"/>
      <c r="M985" s="14"/>
      <c r="N985" s="14"/>
      <c r="O985" s="20"/>
      <c r="P985" s="16"/>
      <c r="Q985" s="31"/>
      <c r="R985" s="16"/>
      <c r="S985" s="4"/>
      <c r="T985" s="51"/>
      <c r="U985" s="3"/>
      <c r="V985" s="3"/>
      <c r="W985" s="51"/>
      <c r="X985" s="3"/>
      <c r="Y985" s="1"/>
      <c r="Z985" s="3"/>
      <c r="AA985" s="3"/>
      <c r="AB985" s="3"/>
      <c r="AC985" s="3"/>
      <c r="AD985" s="3"/>
      <c r="AE985" s="12"/>
      <c r="AF985" s="3"/>
      <c r="AG985" s="2"/>
      <c r="AH985" s="2"/>
      <c r="AI985" s="2"/>
      <c r="AJ985" s="2"/>
      <c r="AK985" s="2"/>
      <c r="AL985" s="51"/>
      <c r="AM985" s="51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</row>
    <row r="986" spans="1:121" x14ac:dyDescent="0.15">
      <c r="A986" s="64"/>
      <c r="B986" s="18"/>
      <c r="C986" s="8"/>
      <c r="D986" s="15"/>
      <c r="E986" s="16"/>
      <c r="F986" s="16"/>
      <c r="G986" s="16"/>
      <c r="H986" s="16"/>
      <c r="I986" s="15"/>
      <c r="J986" s="51"/>
      <c r="K986" s="2"/>
      <c r="L986" s="20"/>
      <c r="M986" s="14"/>
      <c r="N986" s="14"/>
      <c r="O986" s="20"/>
      <c r="P986" s="16"/>
      <c r="Q986" s="31"/>
      <c r="R986" s="16"/>
      <c r="S986" s="4"/>
      <c r="T986" s="51"/>
      <c r="U986" s="3"/>
      <c r="V986" s="3"/>
      <c r="W986" s="51"/>
      <c r="X986" s="3"/>
      <c r="Y986" s="1"/>
      <c r="Z986" s="3"/>
      <c r="AA986" s="3"/>
      <c r="AB986" s="3"/>
      <c r="AC986" s="3"/>
      <c r="AD986" s="3"/>
      <c r="AE986" s="12"/>
      <c r="AF986" s="3"/>
      <c r="AG986" s="2"/>
      <c r="AH986" s="2"/>
      <c r="AI986" s="2"/>
      <c r="AJ986" s="2"/>
      <c r="AK986" s="2"/>
      <c r="AL986" s="51"/>
      <c r="AM986" s="51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</row>
    <row r="987" spans="1:121" x14ac:dyDescent="0.15">
      <c r="A987" s="64"/>
      <c r="B987" s="18"/>
      <c r="C987" s="8"/>
      <c r="D987" s="15"/>
      <c r="E987" s="16"/>
      <c r="F987" s="16"/>
      <c r="G987" s="16"/>
      <c r="H987" s="16"/>
      <c r="I987" s="15"/>
      <c r="J987" s="51"/>
      <c r="K987" s="2"/>
      <c r="L987" s="20"/>
      <c r="M987" s="14"/>
      <c r="N987" s="14"/>
      <c r="O987" s="20"/>
      <c r="P987" s="16"/>
      <c r="Q987" s="31"/>
      <c r="R987" s="16"/>
      <c r="S987" s="4"/>
      <c r="T987" s="51"/>
      <c r="U987" s="3"/>
      <c r="V987" s="3"/>
      <c r="W987" s="51"/>
      <c r="X987" s="3"/>
      <c r="Y987" s="1"/>
      <c r="Z987" s="3"/>
      <c r="AA987" s="3"/>
      <c r="AB987" s="3"/>
      <c r="AC987" s="3"/>
      <c r="AD987" s="3"/>
      <c r="AE987" s="12"/>
      <c r="AF987" s="3"/>
      <c r="AG987" s="2"/>
      <c r="AH987" s="2"/>
      <c r="AI987" s="2"/>
      <c r="AJ987" s="2"/>
      <c r="AK987" s="2"/>
      <c r="AL987" s="51"/>
      <c r="AM987" s="51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</row>
    <row r="988" spans="1:121" x14ac:dyDescent="0.15">
      <c r="A988" s="64"/>
      <c r="B988" s="18"/>
      <c r="C988" s="8"/>
      <c r="D988" s="15"/>
      <c r="E988" s="16"/>
      <c r="F988" s="16"/>
      <c r="G988" s="16"/>
      <c r="H988" s="16"/>
      <c r="I988" s="15"/>
      <c r="J988" s="51"/>
      <c r="K988" s="2"/>
      <c r="L988" s="20"/>
      <c r="M988" s="14"/>
      <c r="N988" s="14"/>
      <c r="O988" s="20"/>
      <c r="P988" s="16"/>
      <c r="Q988" s="31"/>
      <c r="R988" s="16"/>
      <c r="S988" s="4"/>
      <c r="T988" s="51"/>
      <c r="U988" s="3"/>
      <c r="V988" s="3"/>
      <c r="W988" s="51"/>
      <c r="X988" s="3"/>
      <c r="Y988" s="1"/>
      <c r="Z988" s="3"/>
      <c r="AA988" s="3"/>
      <c r="AB988" s="3"/>
      <c r="AC988" s="3"/>
      <c r="AD988" s="3"/>
      <c r="AE988" s="12"/>
      <c r="AF988" s="3"/>
      <c r="AG988" s="2"/>
      <c r="AH988" s="2"/>
      <c r="AI988" s="2"/>
      <c r="AJ988" s="2"/>
      <c r="AK988" s="2"/>
      <c r="AL988" s="51"/>
      <c r="AM988" s="51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</row>
    <row r="989" spans="1:121" x14ac:dyDescent="0.15">
      <c r="A989" s="64"/>
      <c r="B989" s="18"/>
      <c r="C989" s="8"/>
      <c r="D989" s="15"/>
      <c r="E989" s="16"/>
      <c r="F989" s="16"/>
      <c r="G989" s="16"/>
      <c r="H989" s="16"/>
      <c r="I989" s="15"/>
      <c r="J989" s="51"/>
      <c r="K989" s="2"/>
      <c r="L989" s="20"/>
      <c r="M989" s="14"/>
      <c r="N989" s="14"/>
      <c r="O989" s="20"/>
      <c r="P989" s="16"/>
      <c r="Q989" s="31"/>
      <c r="R989" s="16"/>
      <c r="S989" s="4"/>
      <c r="T989" s="51"/>
      <c r="U989" s="3"/>
      <c r="V989" s="3"/>
      <c r="W989" s="51"/>
      <c r="X989" s="3"/>
      <c r="Y989" s="1"/>
      <c r="Z989" s="3"/>
      <c r="AA989" s="3"/>
      <c r="AB989" s="3"/>
      <c r="AC989" s="3"/>
      <c r="AD989" s="3"/>
      <c r="AE989" s="12"/>
      <c r="AF989" s="3"/>
      <c r="AG989" s="2"/>
      <c r="AH989" s="2"/>
      <c r="AI989" s="2"/>
      <c r="AJ989" s="2"/>
      <c r="AK989" s="2"/>
      <c r="AL989" s="51"/>
      <c r="AM989" s="51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</row>
    <row r="990" spans="1:121" x14ac:dyDescent="0.15">
      <c r="A990" s="64"/>
      <c r="B990" s="18"/>
      <c r="C990" s="8"/>
      <c r="D990" s="15"/>
      <c r="E990" s="16"/>
      <c r="F990" s="16"/>
      <c r="G990" s="16"/>
      <c r="H990" s="16"/>
      <c r="I990" s="15"/>
      <c r="J990" s="51"/>
      <c r="K990" s="2"/>
      <c r="L990" s="20"/>
      <c r="M990" s="14"/>
      <c r="N990" s="14"/>
      <c r="O990" s="20"/>
      <c r="P990" s="16"/>
      <c r="Q990" s="31"/>
      <c r="R990" s="16"/>
      <c r="S990" s="4"/>
      <c r="T990" s="51"/>
      <c r="U990" s="3"/>
      <c r="V990" s="3"/>
      <c r="W990" s="51"/>
      <c r="X990" s="3"/>
      <c r="Y990" s="1"/>
      <c r="Z990" s="3"/>
      <c r="AA990" s="3"/>
      <c r="AB990" s="3"/>
      <c r="AC990" s="3"/>
      <c r="AD990" s="3"/>
      <c r="AE990" s="12"/>
      <c r="AF990" s="3"/>
      <c r="AG990" s="2"/>
      <c r="AH990" s="2"/>
      <c r="AI990" s="2"/>
      <c r="AJ990" s="2"/>
      <c r="AK990" s="2"/>
      <c r="AL990" s="51"/>
      <c r="AM990" s="51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</row>
    <row r="991" spans="1:121" x14ac:dyDescent="0.15">
      <c r="A991" s="64"/>
      <c r="B991" s="18"/>
      <c r="C991" s="8"/>
      <c r="D991" s="15"/>
      <c r="E991" s="16"/>
      <c r="F991" s="16"/>
      <c r="G991" s="16"/>
      <c r="H991" s="16"/>
      <c r="I991" s="15"/>
      <c r="J991" s="51"/>
      <c r="K991" s="2"/>
      <c r="L991" s="20"/>
      <c r="M991" s="14"/>
      <c r="N991" s="14"/>
      <c r="O991" s="20"/>
      <c r="P991" s="16"/>
      <c r="Q991" s="31"/>
      <c r="R991" s="16"/>
      <c r="S991" s="4"/>
      <c r="T991" s="51"/>
      <c r="U991" s="3"/>
      <c r="V991" s="3"/>
      <c r="W991" s="51"/>
      <c r="X991" s="3"/>
      <c r="Y991" s="1"/>
      <c r="Z991" s="3"/>
      <c r="AA991" s="3"/>
      <c r="AB991" s="3"/>
      <c r="AC991" s="3"/>
      <c r="AD991" s="3"/>
      <c r="AE991" s="12"/>
      <c r="AF991" s="3"/>
      <c r="AG991" s="2"/>
      <c r="AH991" s="2"/>
      <c r="AI991" s="2"/>
      <c r="AJ991" s="2"/>
      <c r="AK991" s="2"/>
      <c r="AL991" s="51"/>
      <c r="AM991" s="51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</row>
    <row r="992" spans="1:121" x14ac:dyDescent="0.15">
      <c r="A992" s="64"/>
      <c r="B992" s="18"/>
      <c r="C992" s="8"/>
      <c r="D992" s="15"/>
      <c r="E992" s="16"/>
      <c r="F992" s="16"/>
      <c r="G992" s="16"/>
      <c r="H992" s="16"/>
      <c r="I992" s="15"/>
      <c r="J992" s="51"/>
      <c r="K992" s="2"/>
      <c r="L992" s="20"/>
      <c r="M992" s="14"/>
      <c r="N992" s="14"/>
      <c r="O992" s="20"/>
      <c r="P992" s="16"/>
      <c r="Q992" s="31"/>
      <c r="R992" s="16"/>
      <c r="S992" s="4"/>
      <c r="T992" s="51"/>
      <c r="U992" s="3"/>
      <c r="V992" s="3"/>
      <c r="W992" s="51"/>
      <c r="X992" s="3"/>
      <c r="Y992" s="1"/>
      <c r="Z992" s="3"/>
      <c r="AA992" s="3"/>
      <c r="AB992" s="3"/>
      <c r="AC992" s="3"/>
      <c r="AD992" s="3"/>
      <c r="AE992" s="12"/>
      <c r="AF992" s="3"/>
      <c r="AG992" s="2"/>
      <c r="AH992" s="2"/>
      <c r="AI992" s="2"/>
      <c r="AJ992" s="2"/>
      <c r="AK992" s="2"/>
      <c r="AL992" s="51"/>
      <c r="AM992" s="51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</row>
    <row r="993" spans="1:121" x14ac:dyDescent="0.15">
      <c r="A993" s="64"/>
      <c r="B993" s="18"/>
      <c r="C993" s="8"/>
      <c r="D993" s="15"/>
      <c r="E993" s="16"/>
      <c r="F993" s="16"/>
      <c r="G993" s="16"/>
      <c r="H993" s="16"/>
      <c r="I993" s="15"/>
      <c r="J993" s="51"/>
      <c r="K993" s="2"/>
      <c r="L993" s="20"/>
      <c r="M993" s="14"/>
      <c r="N993" s="14"/>
      <c r="O993" s="20"/>
      <c r="P993" s="16"/>
      <c r="Q993" s="31"/>
      <c r="R993" s="16"/>
      <c r="S993" s="4"/>
      <c r="T993" s="51"/>
      <c r="U993" s="3"/>
      <c r="V993" s="3"/>
      <c r="W993" s="51"/>
      <c r="X993" s="3"/>
      <c r="Y993" s="1"/>
      <c r="Z993" s="3"/>
      <c r="AA993" s="3"/>
      <c r="AB993" s="3"/>
      <c r="AC993" s="3"/>
      <c r="AD993" s="3"/>
      <c r="AE993" s="12"/>
      <c r="AF993" s="3"/>
      <c r="AG993" s="2"/>
      <c r="AH993" s="2"/>
      <c r="AI993" s="2"/>
      <c r="AJ993" s="2"/>
      <c r="AK993" s="2"/>
      <c r="AL993" s="51"/>
      <c r="AM993" s="51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</row>
    <row r="994" spans="1:121" x14ac:dyDescent="0.15">
      <c r="A994" s="64"/>
      <c r="B994" s="18"/>
      <c r="C994" s="8"/>
      <c r="D994" s="15"/>
      <c r="E994" s="16"/>
      <c r="F994" s="16"/>
      <c r="G994" s="16"/>
      <c r="H994" s="16"/>
      <c r="I994" s="15"/>
      <c r="J994" s="51"/>
      <c r="K994" s="2"/>
      <c r="L994" s="20"/>
      <c r="M994" s="14"/>
      <c r="N994" s="14"/>
      <c r="O994" s="20"/>
      <c r="P994" s="16"/>
      <c r="Q994" s="31"/>
      <c r="R994" s="16"/>
      <c r="S994" s="4"/>
      <c r="T994" s="51"/>
      <c r="U994" s="3"/>
      <c r="V994" s="3"/>
      <c r="W994" s="51"/>
      <c r="X994" s="3"/>
      <c r="Y994" s="1"/>
      <c r="Z994" s="3"/>
      <c r="AA994" s="3"/>
      <c r="AB994" s="3"/>
      <c r="AC994" s="3"/>
      <c r="AD994" s="3"/>
      <c r="AE994" s="12"/>
      <c r="AF994" s="3"/>
      <c r="AG994" s="2"/>
      <c r="AH994" s="2"/>
      <c r="AI994" s="2"/>
      <c r="AJ994" s="2"/>
      <c r="AK994" s="2"/>
      <c r="AL994" s="51"/>
      <c r="AM994" s="51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</row>
    <row r="995" spans="1:121" x14ac:dyDescent="0.15">
      <c r="A995" s="64"/>
      <c r="B995" s="18"/>
      <c r="C995" s="8"/>
      <c r="D995" s="15"/>
      <c r="E995" s="16"/>
      <c r="F995" s="16"/>
      <c r="G995" s="16"/>
      <c r="H995" s="16"/>
      <c r="I995" s="15"/>
      <c r="J995" s="51"/>
      <c r="K995" s="2"/>
      <c r="L995" s="20"/>
      <c r="M995" s="14"/>
      <c r="N995" s="14"/>
      <c r="O995" s="20"/>
      <c r="P995" s="16"/>
      <c r="Q995" s="31"/>
      <c r="R995" s="16"/>
      <c r="S995" s="4"/>
      <c r="T995" s="51"/>
      <c r="U995" s="3"/>
      <c r="V995" s="3"/>
      <c r="W995" s="51"/>
      <c r="X995" s="3"/>
      <c r="Y995" s="1"/>
      <c r="Z995" s="3"/>
      <c r="AA995" s="3"/>
      <c r="AB995" s="3"/>
      <c r="AC995" s="3"/>
      <c r="AD995" s="3"/>
      <c r="AE995" s="12"/>
      <c r="AF995" s="3"/>
      <c r="AG995" s="2"/>
      <c r="AH995" s="2"/>
      <c r="AI995" s="2"/>
      <c r="AJ995" s="2"/>
      <c r="AK995" s="2"/>
      <c r="AL995" s="51"/>
      <c r="AM995" s="51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</row>
    <row r="996" spans="1:121" x14ac:dyDescent="0.15">
      <c r="A996" s="64"/>
      <c r="B996" s="18"/>
      <c r="C996" s="8"/>
      <c r="D996" s="15"/>
      <c r="E996" s="16"/>
      <c r="F996" s="16"/>
      <c r="G996" s="16"/>
      <c r="H996" s="16"/>
      <c r="I996" s="15"/>
      <c r="J996" s="51"/>
      <c r="K996" s="2"/>
      <c r="L996" s="20"/>
      <c r="M996" s="14"/>
      <c r="N996" s="14"/>
      <c r="O996" s="20"/>
      <c r="P996" s="16"/>
      <c r="Q996" s="31"/>
      <c r="R996" s="16"/>
      <c r="S996" s="4"/>
      <c r="T996" s="51"/>
      <c r="U996" s="3"/>
      <c r="V996" s="3"/>
      <c r="W996" s="51"/>
      <c r="X996" s="3"/>
      <c r="Y996" s="1"/>
      <c r="Z996" s="3"/>
      <c r="AA996" s="3"/>
      <c r="AB996" s="3"/>
      <c r="AC996" s="3"/>
      <c r="AD996" s="3"/>
      <c r="AE996" s="12"/>
      <c r="AF996" s="3"/>
      <c r="AG996" s="2"/>
      <c r="AH996" s="2"/>
      <c r="AI996" s="2"/>
      <c r="AJ996" s="2"/>
      <c r="AK996" s="2"/>
      <c r="AL996" s="51"/>
      <c r="AM996" s="51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</row>
    <row r="997" spans="1:121" x14ac:dyDescent="0.15">
      <c r="A997" s="64"/>
      <c r="B997" s="18"/>
      <c r="C997" s="8"/>
      <c r="D997" s="15"/>
      <c r="E997" s="16"/>
      <c r="F997" s="16"/>
      <c r="G997" s="16"/>
      <c r="H997" s="16"/>
      <c r="I997" s="15"/>
      <c r="J997" s="51"/>
      <c r="K997" s="2"/>
      <c r="L997" s="20"/>
      <c r="M997" s="14"/>
      <c r="N997" s="14"/>
      <c r="O997" s="20"/>
      <c r="P997" s="16"/>
      <c r="Q997" s="31"/>
      <c r="R997" s="16"/>
      <c r="S997" s="4"/>
      <c r="T997" s="51"/>
      <c r="U997" s="3"/>
      <c r="V997" s="3"/>
      <c r="W997" s="51"/>
      <c r="X997" s="3"/>
      <c r="Y997" s="1"/>
      <c r="Z997" s="3"/>
      <c r="AA997" s="3"/>
      <c r="AB997" s="3"/>
      <c r="AC997" s="3"/>
      <c r="AD997" s="3"/>
      <c r="AE997" s="12"/>
      <c r="AF997" s="3"/>
      <c r="AG997" s="2"/>
      <c r="AH997" s="2"/>
      <c r="AI997" s="2"/>
      <c r="AJ997" s="2"/>
      <c r="AK997" s="2"/>
      <c r="AL997" s="51"/>
      <c r="AM997" s="51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</row>
    <row r="998" spans="1:121" x14ac:dyDescent="0.15">
      <c r="A998" s="64"/>
      <c r="B998" s="18"/>
      <c r="C998" s="8"/>
      <c r="D998" s="15"/>
      <c r="E998" s="16"/>
      <c r="F998" s="16"/>
      <c r="G998" s="16"/>
      <c r="H998" s="16"/>
      <c r="I998" s="15"/>
      <c r="J998" s="51"/>
      <c r="K998" s="2"/>
      <c r="L998" s="20"/>
      <c r="M998" s="14"/>
      <c r="N998" s="14"/>
      <c r="O998" s="20"/>
      <c r="P998" s="16"/>
      <c r="Q998" s="31"/>
      <c r="R998" s="16"/>
      <c r="S998" s="4"/>
      <c r="T998" s="51"/>
      <c r="U998" s="3"/>
      <c r="V998" s="3"/>
      <c r="W998" s="51"/>
      <c r="X998" s="3"/>
      <c r="Y998" s="1"/>
      <c r="Z998" s="3"/>
      <c r="AA998" s="3"/>
      <c r="AB998" s="3"/>
      <c r="AC998" s="3"/>
      <c r="AD998" s="3"/>
      <c r="AE998" s="12"/>
      <c r="AF998" s="3"/>
      <c r="AG998" s="2"/>
      <c r="AH998" s="2"/>
      <c r="AI998" s="2"/>
      <c r="AJ998" s="2"/>
      <c r="AK998" s="2"/>
      <c r="AL998" s="51"/>
      <c r="AM998" s="51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</row>
    <row r="999" spans="1:121" x14ac:dyDescent="0.15">
      <c r="A999" s="64"/>
      <c r="B999" s="18"/>
      <c r="C999" s="8"/>
      <c r="D999" s="15"/>
      <c r="E999" s="16"/>
      <c r="F999" s="16"/>
      <c r="G999" s="16"/>
      <c r="H999" s="16"/>
      <c r="I999" s="15"/>
      <c r="J999" s="51"/>
      <c r="K999" s="2"/>
      <c r="L999" s="20"/>
      <c r="M999" s="14"/>
      <c r="N999" s="14"/>
      <c r="O999" s="20"/>
      <c r="P999" s="16"/>
      <c r="Q999" s="31"/>
      <c r="R999" s="16"/>
      <c r="S999" s="4"/>
      <c r="T999" s="51"/>
      <c r="U999" s="3"/>
      <c r="V999" s="3"/>
      <c r="W999" s="51"/>
      <c r="X999" s="3"/>
      <c r="Y999" s="1"/>
      <c r="Z999" s="3"/>
      <c r="AA999" s="3"/>
      <c r="AB999" s="3"/>
      <c r="AC999" s="3"/>
      <c r="AD999" s="3"/>
      <c r="AE999" s="12"/>
      <c r="AF999" s="3"/>
      <c r="AG999" s="2"/>
      <c r="AH999" s="2"/>
      <c r="AI999" s="2"/>
      <c r="AJ999" s="2"/>
      <c r="AK999" s="2"/>
      <c r="AL999" s="51"/>
      <c r="AM999" s="51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</row>
    <row r="1000" spans="1:121" x14ac:dyDescent="0.15">
      <c r="A1000" s="64"/>
      <c r="B1000" s="18"/>
      <c r="C1000" s="8"/>
      <c r="D1000" s="15"/>
      <c r="E1000" s="16"/>
      <c r="F1000" s="16"/>
      <c r="G1000" s="16"/>
      <c r="H1000" s="16"/>
      <c r="I1000" s="15"/>
      <c r="J1000" s="51"/>
      <c r="K1000" s="2"/>
      <c r="L1000" s="20"/>
      <c r="M1000" s="14"/>
      <c r="N1000" s="14"/>
      <c r="O1000" s="20"/>
      <c r="P1000" s="16"/>
      <c r="Q1000" s="31"/>
      <c r="R1000" s="16"/>
      <c r="S1000" s="4"/>
      <c r="T1000" s="51"/>
      <c r="U1000" s="3"/>
      <c r="V1000" s="3"/>
      <c r="W1000" s="51"/>
      <c r="X1000" s="3"/>
      <c r="Y1000" s="1"/>
      <c r="Z1000" s="3"/>
      <c r="AA1000" s="3"/>
      <c r="AB1000" s="3"/>
      <c r="AC1000" s="3"/>
      <c r="AD1000" s="3"/>
      <c r="AE1000" s="12"/>
      <c r="AF1000" s="3"/>
      <c r="AG1000" s="2"/>
      <c r="AH1000" s="2"/>
      <c r="AI1000" s="2"/>
      <c r="AJ1000" s="2"/>
      <c r="AK1000" s="2"/>
      <c r="AL1000" s="51"/>
      <c r="AM1000" s="51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</row>
    <row r="1001" spans="1:121" x14ac:dyDescent="0.15">
      <c r="A1001" s="64"/>
      <c r="B1001" s="18"/>
      <c r="C1001" s="8"/>
      <c r="D1001" s="15"/>
      <c r="E1001" s="16"/>
      <c r="F1001" s="16"/>
      <c r="G1001" s="16"/>
      <c r="H1001" s="16"/>
      <c r="I1001" s="15"/>
      <c r="J1001" s="51"/>
      <c r="K1001" s="2"/>
      <c r="L1001" s="20"/>
      <c r="M1001" s="14"/>
      <c r="N1001" s="14"/>
      <c r="O1001" s="20"/>
      <c r="P1001" s="16"/>
      <c r="Q1001" s="31"/>
      <c r="R1001" s="16"/>
      <c r="S1001" s="4"/>
      <c r="T1001" s="51"/>
      <c r="U1001" s="3"/>
      <c r="V1001" s="3"/>
      <c r="W1001" s="51"/>
      <c r="X1001" s="3"/>
      <c r="Y1001" s="1"/>
      <c r="Z1001" s="3"/>
      <c r="AA1001" s="3"/>
      <c r="AB1001" s="3"/>
      <c r="AC1001" s="3"/>
      <c r="AD1001" s="3"/>
      <c r="AE1001" s="12"/>
      <c r="AF1001" s="3"/>
      <c r="AG1001" s="2"/>
      <c r="AH1001" s="2"/>
      <c r="AI1001" s="2"/>
      <c r="AJ1001" s="2"/>
      <c r="AK1001" s="2"/>
      <c r="AL1001" s="51"/>
      <c r="AM1001" s="51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</row>
    <row r="1002" spans="1:121" x14ac:dyDescent="0.15">
      <c r="A1002" s="64"/>
      <c r="B1002" s="18"/>
      <c r="C1002" s="8"/>
      <c r="D1002" s="15"/>
      <c r="E1002" s="16"/>
      <c r="F1002" s="16"/>
      <c r="G1002" s="16"/>
      <c r="H1002" s="16"/>
      <c r="I1002" s="15"/>
      <c r="J1002" s="51"/>
      <c r="K1002" s="2"/>
      <c r="L1002" s="20"/>
      <c r="M1002" s="14"/>
      <c r="N1002" s="14"/>
      <c r="O1002" s="20"/>
      <c r="P1002" s="16"/>
      <c r="Q1002" s="31"/>
      <c r="R1002" s="16"/>
      <c r="S1002" s="4"/>
      <c r="T1002" s="51"/>
      <c r="U1002" s="3"/>
      <c r="V1002" s="3"/>
      <c r="W1002" s="51"/>
      <c r="X1002" s="3"/>
      <c r="Y1002" s="1"/>
      <c r="Z1002" s="3"/>
      <c r="AA1002" s="3"/>
      <c r="AB1002" s="3"/>
      <c r="AC1002" s="3"/>
      <c r="AD1002" s="3"/>
      <c r="AE1002" s="12"/>
      <c r="AF1002" s="3"/>
      <c r="AG1002" s="2"/>
      <c r="AH1002" s="2"/>
      <c r="AI1002" s="2"/>
      <c r="AJ1002" s="2"/>
      <c r="AK1002" s="2"/>
      <c r="AL1002" s="51"/>
      <c r="AM1002" s="51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</row>
    <row r="1003" spans="1:121" x14ac:dyDescent="0.15">
      <c r="A1003" s="64"/>
      <c r="B1003" s="18"/>
      <c r="C1003" s="8"/>
      <c r="D1003" s="15"/>
      <c r="E1003" s="16"/>
      <c r="F1003" s="16"/>
      <c r="G1003" s="16"/>
      <c r="H1003" s="16"/>
      <c r="I1003" s="15"/>
      <c r="J1003" s="51"/>
      <c r="K1003" s="2"/>
      <c r="L1003" s="20"/>
      <c r="M1003" s="14"/>
      <c r="N1003" s="14"/>
      <c r="O1003" s="20"/>
      <c r="P1003" s="16"/>
      <c r="Q1003" s="31"/>
      <c r="R1003" s="16"/>
      <c r="S1003" s="4"/>
      <c r="T1003" s="51"/>
      <c r="U1003" s="3"/>
      <c r="V1003" s="3"/>
      <c r="W1003" s="51"/>
      <c r="X1003" s="3"/>
      <c r="Y1003" s="1"/>
      <c r="Z1003" s="3"/>
      <c r="AA1003" s="3"/>
      <c r="AB1003" s="3"/>
      <c r="AC1003" s="3"/>
      <c r="AD1003" s="3"/>
      <c r="AE1003" s="12"/>
      <c r="AF1003" s="3"/>
      <c r="AG1003" s="2"/>
      <c r="AH1003" s="2"/>
      <c r="AI1003" s="2"/>
      <c r="AJ1003" s="2"/>
      <c r="AK1003" s="2"/>
      <c r="AL1003" s="51"/>
      <c r="AM1003" s="51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</row>
    <row r="1004" spans="1:121" x14ac:dyDescent="0.15">
      <c r="A1004" s="64"/>
      <c r="B1004" s="18"/>
      <c r="C1004" s="8"/>
      <c r="D1004" s="15"/>
      <c r="E1004" s="16"/>
      <c r="F1004" s="16"/>
      <c r="G1004" s="16"/>
      <c r="H1004" s="16"/>
      <c r="I1004" s="15"/>
      <c r="J1004" s="51"/>
      <c r="K1004" s="2"/>
      <c r="L1004" s="20"/>
      <c r="M1004" s="14"/>
      <c r="N1004" s="14"/>
      <c r="O1004" s="20"/>
      <c r="P1004" s="16"/>
      <c r="Q1004" s="31"/>
      <c r="R1004" s="16"/>
      <c r="S1004" s="4"/>
      <c r="T1004" s="51"/>
      <c r="U1004" s="3"/>
      <c r="V1004" s="3"/>
      <c r="W1004" s="51"/>
      <c r="X1004" s="3"/>
      <c r="Y1004" s="1"/>
      <c r="Z1004" s="3"/>
      <c r="AA1004" s="3"/>
      <c r="AB1004" s="3"/>
      <c r="AC1004" s="3"/>
      <c r="AD1004" s="3"/>
      <c r="AE1004" s="12"/>
      <c r="AF1004" s="3"/>
      <c r="AG1004" s="2"/>
      <c r="AH1004" s="2"/>
      <c r="AI1004" s="2"/>
      <c r="AJ1004" s="2"/>
      <c r="AK1004" s="2"/>
      <c r="AL1004" s="51"/>
      <c r="AM1004" s="51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</row>
    <row r="1005" spans="1:121" x14ac:dyDescent="0.15">
      <c r="A1005" s="64"/>
      <c r="B1005" s="18"/>
      <c r="C1005" s="8"/>
      <c r="D1005" s="15"/>
      <c r="E1005" s="16"/>
      <c r="F1005" s="16"/>
      <c r="G1005" s="16"/>
      <c r="H1005" s="16"/>
      <c r="I1005" s="15"/>
      <c r="J1005" s="51"/>
      <c r="K1005" s="2"/>
      <c r="L1005" s="20"/>
      <c r="M1005" s="14"/>
      <c r="N1005" s="14"/>
      <c r="O1005" s="20"/>
      <c r="P1005" s="16"/>
      <c r="Q1005" s="31"/>
      <c r="R1005" s="16"/>
      <c r="S1005" s="4"/>
      <c r="T1005" s="51"/>
      <c r="U1005" s="3"/>
      <c r="V1005" s="3"/>
      <c r="W1005" s="51"/>
      <c r="X1005" s="3"/>
      <c r="Y1005" s="1"/>
      <c r="Z1005" s="3"/>
      <c r="AA1005" s="3"/>
      <c r="AB1005" s="3"/>
      <c r="AC1005" s="3"/>
      <c r="AD1005" s="3"/>
      <c r="AE1005" s="12"/>
      <c r="AF1005" s="3"/>
      <c r="AG1005" s="2"/>
      <c r="AH1005" s="2"/>
      <c r="AI1005" s="2"/>
      <c r="AJ1005" s="2"/>
      <c r="AK1005" s="2"/>
      <c r="AL1005" s="51"/>
      <c r="AM1005" s="51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</row>
    <row r="1006" spans="1:121" x14ac:dyDescent="0.15">
      <c r="A1006" s="64"/>
      <c r="B1006" s="18"/>
      <c r="C1006" s="8"/>
      <c r="D1006" s="15"/>
      <c r="E1006" s="16"/>
      <c r="F1006" s="16"/>
      <c r="G1006" s="16"/>
      <c r="H1006" s="16"/>
      <c r="I1006" s="15"/>
      <c r="J1006" s="51"/>
      <c r="K1006" s="2"/>
      <c r="L1006" s="20"/>
      <c r="M1006" s="14"/>
      <c r="N1006" s="14"/>
      <c r="O1006" s="20"/>
      <c r="P1006" s="16"/>
      <c r="Q1006" s="31"/>
      <c r="R1006" s="16"/>
      <c r="S1006" s="4"/>
      <c r="T1006" s="51"/>
      <c r="U1006" s="3"/>
      <c r="V1006" s="3"/>
      <c r="W1006" s="51"/>
      <c r="X1006" s="3"/>
      <c r="Y1006" s="1"/>
      <c r="Z1006" s="3"/>
      <c r="AA1006" s="3"/>
      <c r="AB1006" s="3"/>
      <c r="AC1006" s="3"/>
      <c r="AD1006" s="3"/>
      <c r="AE1006" s="12"/>
      <c r="AF1006" s="3"/>
      <c r="AG1006" s="2"/>
      <c r="AH1006" s="2"/>
      <c r="AI1006" s="2"/>
      <c r="AJ1006" s="2"/>
      <c r="AK1006" s="2"/>
      <c r="AL1006" s="51"/>
      <c r="AM1006" s="51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</row>
    <row r="1007" spans="1:121" x14ac:dyDescent="0.15">
      <c r="A1007" s="64"/>
      <c r="B1007" s="18"/>
      <c r="C1007" s="8"/>
      <c r="D1007" s="15"/>
      <c r="E1007" s="16"/>
      <c r="F1007" s="16"/>
      <c r="G1007" s="16"/>
      <c r="H1007" s="16"/>
      <c r="I1007" s="15"/>
      <c r="J1007" s="51"/>
      <c r="K1007" s="2"/>
      <c r="L1007" s="20"/>
      <c r="M1007" s="14"/>
      <c r="N1007" s="14"/>
      <c r="O1007" s="20"/>
      <c r="P1007" s="16"/>
      <c r="Q1007" s="31"/>
      <c r="R1007" s="16"/>
      <c r="S1007" s="4"/>
      <c r="T1007" s="51"/>
      <c r="U1007" s="3"/>
      <c r="V1007" s="3"/>
      <c r="W1007" s="51"/>
      <c r="X1007" s="3"/>
      <c r="Y1007" s="1"/>
      <c r="Z1007" s="3"/>
      <c r="AA1007" s="3"/>
      <c r="AB1007" s="3"/>
      <c r="AC1007" s="3"/>
      <c r="AD1007" s="3"/>
      <c r="AE1007" s="12"/>
      <c r="AF1007" s="3"/>
      <c r="AG1007" s="2"/>
      <c r="AH1007" s="2"/>
      <c r="AI1007" s="2"/>
      <c r="AJ1007" s="2"/>
      <c r="AK1007" s="2"/>
      <c r="AL1007" s="51"/>
      <c r="AM1007" s="51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</row>
    <row r="1008" spans="1:121" x14ac:dyDescent="0.15">
      <c r="A1008" s="64"/>
      <c r="B1008" s="18"/>
      <c r="C1008" s="8"/>
      <c r="D1008" s="15"/>
      <c r="E1008" s="16"/>
      <c r="F1008" s="16"/>
      <c r="G1008" s="16"/>
      <c r="H1008" s="16"/>
      <c r="I1008" s="15"/>
      <c r="J1008" s="51"/>
      <c r="K1008" s="2"/>
      <c r="L1008" s="20"/>
      <c r="M1008" s="14"/>
      <c r="N1008" s="14"/>
      <c r="O1008" s="20"/>
      <c r="P1008" s="16"/>
      <c r="Q1008" s="31"/>
      <c r="R1008" s="16"/>
      <c r="S1008" s="4"/>
      <c r="T1008" s="51"/>
      <c r="U1008" s="3"/>
      <c r="V1008" s="3"/>
      <c r="W1008" s="51"/>
      <c r="X1008" s="3"/>
      <c r="Y1008" s="1"/>
      <c r="Z1008" s="3"/>
      <c r="AA1008" s="3"/>
      <c r="AB1008" s="3"/>
      <c r="AC1008" s="3"/>
      <c r="AD1008" s="3"/>
      <c r="AE1008" s="12"/>
      <c r="AF1008" s="3"/>
      <c r="AG1008" s="2"/>
      <c r="AH1008" s="2"/>
      <c r="AI1008" s="2"/>
      <c r="AJ1008" s="2"/>
      <c r="AK1008" s="2"/>
      <c r="AL1008" s="51"/>
      <c r="AM1008" s="51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</row>
    <row r="1009" spans="1:121" x14ac:dyDescent="0.15">
      <c r="A1009" s="64"/>
      <c r="B1009" s="18"/>
      <c r="C1009" s="8"/>
      <c r="D1009" s="15"/>
      <c r="E1009" s="16"/>
      <c r="F1009" s="16"/>
      <c r="G1009" s="16"/>
      <c r="H1009" s="16"/>
      <c r="I1009" s="15"/>
      <c r="J1009" s="51"/>
      <c r="K1009" s="2"/>
      <c r="L1009" s="20"/>
      <c r="M1009" s="14"/>
      <c r="N1009" s="14"/>
      <c r="O1009" s="20"/>
      <c r="P1009" s="16"/>
      <c r="Q1009" s="31"/>
      <c r="R1009" s="16"/>
      <c r="S1009" s="4"/>
      <c r="T1009" s="51"/>
      <c r="U1009" s="3"/>
      <c r="V1009" s="3"/>
      <c r="W1009" s="51"/>
      <c r="X1009" s="3"/>
      <c r="Y1009" s="1"/>
      <c r="Z1009" s="3"/>
      <c r="AA1009" s="3"/>
      <c r="AB1009" s="3"/>
      <c r="AC1009" s="3"/>
      <c r="AD1009" s="3"/>
      <c r="AE1009" s="12"/>
      <c r="AF1009" s="3"/>
      <c r="AG1009" s="2"/>
      <c r="AH1009" s="2"/>
      <c r="AI1009" s="2"/>
      <c r="AJ1009" s="2"/>
      <c r="AK1009" s="2"/>
      <c r="AL1009" s="51"/>
      <c r="AM1009" s="51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</row>
    <row r="1010" spans="1:121" x14ac:dyDescent="0.15">
      <c r="A1010" s="64"/>
      <c r="B1010" s="18"/>
      <c r="C1010" s="8"/>
      <c r="D1010" s="15"/>
      <c r="E1010" s="16"/>
      <c r="F1010" s="16"/>
      <c r="G1010" s="16"/>
      <c r="H1010" s="16"/>
      <c r="I1010" s="15"/>
      <c r="J1010" s="51"/>
      <c r="K1010" s="2"/>
      <c r="L1010" s="20"/>
      <c r="M1010" s="14"/>
      <c r="N1010" s="14"/>
      <c r="O1010" s="20"/>
      <c r="P1010" s="16"/>
      <c r="Q1010" s="31"/>
      <c r="R1010" s="16"/>
      <c r="S1010" s="4"/>
      <c r="T1010" s="51"/>
      <c r="U1010" s="3"/>
      <c r="V1010" s="3"/>
      <c r="W1010" s="51"/>
      <c r="X1010" s="3"/>
      <c r="Y1010" s="1"/>
      <c r="Z1010" s="3"/>
      <c r="AA1010" s="3"/>
      <c r="AB1010" s="3"/>
      <c r="AC1010" s="3"/>
      <c r="AD1010" s="3"/>
      <c r="AE1010" s="12"/>
      <c r="AF1010" s="3"/>
      <c r="AG1010" s="2"/>
      <c r="AH1010" s="2"/>
      <c r="AI1010" s="2"/>
      <c r="AJ1010" s="2"/>
      <c r="AK1010" s="2"/>
      <c r="AL1010" s="51"/>
      <c r="AM1010" s="51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</row>
    <row r="1011" spans="1:121" x14ac:dyDescent="0.15">
      <c r="A1011" s="64"/>
      <c r="B1011" s="18"/>
      <c r="C1011" s="8"/>
      <c r="D1011" s="15"/>
      <c r="E1011" s="16"/>
      <c r="F1011" s="16"/>
      <c r="G1011" s="16"/>
      <c r="H1011" s="16"/>
      <c r="I1011" s="15"/>
      <c r="J1011" s="51"/>
      <c r="K1011" s="2"/>
      <c r="L1011" s="20"/>
      <c r="M1011" s="14"/>
      <c r="N1011" s="14"/>
      <c r="O1011" s="20"/>
      <c r="P1011" s="16"/>
      <c r="Q1011" s="31"/>
      <c r="R1011" s="16"/>
      <c r="S1011" s="4"/>
      <c r="T1011" s="51"/>
      <c r="U1011" s="3"/>
      <c r="V1011" s="3"/>
      <c r="W1011" s="51"/>
      <c r="X1011" s="3"/>
      <c r="Y1011" s="1"/>
      <c r="Z1011" s="3"/>
      <c r="AA1011" s="3"/>
      <c r="AB1011" s="3"/>
      <c r="AC1011" s="3"/>
      <c r="AD1011" s="3"/>
      <c r="AE1011" s="12"/>
      <c r="AF1011" s="3"/>
      <c r="AG1011" s="2"/>
      <c r="AH1011" s="2"/>
      <c r="AI1011" s="2"/>
      <c r="AJ1011" s="2"/>
      <c r="AK1011" s="2"/>
      <c r="AL1011" s="51"/>
      <c r="AM1011" s="51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</row>
    <row r="1012" spans="1:121" x14ac:dyDescent="0.15">
      <c r="A1012" s="64"/>
      <c r="B1012" s="18"/>
      <c r="C1012" s="8"/>
      <c r="D1012" s="15"/>
      <c r="E1012" s="16"/>
      <c r="F1012" s="16"/>
      <c r="G1012" s="16"/>
      <c r="H1012" s="16"/>
      <c r="I1012" s="15"/>
      <c r="J1012" s="51"/>
      <c r="K1012" s="2"/>
      <c r="L1012" s="20"/>
      <c r="M1012" s="14"/>
      <c r="N1012" s="14"/>
      <c r="O1012" s="20"/>
      <c r="P1012" s="16"/>
      <c r="Q1012" s="31"/>
      <c r="R1012" s="16"/>
      <c r="S1012" s="4"/>
      <c r="T1012" s="51"/>
      <c r="U1012" s="3"/>
      <c r="V1012" s="3"/>
      <c r="W1012" s="51"/>
      <c r="X1012" s="3"/>
      <c r="Y1012" s="1"/>
      <c r="Z1012" s="3"/>
      <c r="AA1012" s="3"/>
      <c r="AB1012" s="3"/>
      <c r="AC1012" s="3"/>
      <c r="AD1012" s="3"/>
      <c r="AE1012" s="12"/>
      <c r="AF1012" s="3"/>
      <c r="AG1012" s="2"/>
      <c r="AH1012" s="2"/>
      <c r="AI1012" s="2"/>
      <c r="AJ1012" s="2"/>
      <c r="AK1012" s="2"/>
      <c r="AL1012" s="51"/>
      <c r="AM1012" s="51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</row>
    <row r="1013" spans="1:121" x14ac:dyDescent="0.15">
      <c r="A1013" s="64"/>
      <c r="B1013" s="18"/>
      <c r="C1013" s="8"/>
      <c r="D1013" s="15"/>
      <c r="E1013" s="16"/>
      <c r="F1013" s="16"/>
      <c r="G1013" s="16"/>
      <c r="H1013" s="16"/>
      <c r="I1013" s="15"/>
      <c r="J1013" s="51"/>
      <c r="K1013" s="2"/>
      <c r="L1013" s="20"/>
      <c r="M1013" s="14"/>
      <c r="N1013" s="14"/>
      <c r="O1013" s="20"/>
      <c r="P1013" s="16"/>
      <c r="Q1013" s="31"/>
      <c r="R1013" s="16"/>
      <c r="S1013" s="4"/>
      <c r="T1013" s="51"/>
      <c r="U1013" s="3"/>
      <c r="V1013" s="3"/>
      <c r="W1013" s="51"/>
      <c r="X1013" s="3"/>
      <c r="Y1013" s="1"/>
      <c r="Z1013" s="3"/>
      <c r="AA1013" s="3"/>
      <c r="AB1013" s="3"/>
      <c r="AC1013" s="3"/>
      <c r="AD1013" s="3"/>
      <c r="AE1013" s="12"/>
      <c r="AF1013" s="3"/>
      <c r="AG1013" s="2"/>
      <c r="AH1013" s="2"/>
      <c r="AI1013" s="2"/>
      <c r="AJ1013" s="2"/>
      <c r="AK1013" s="2"/>
      <c r="AL1013" s="51"/>
      <c r="AM1013" s="51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</row>
    <row r="1014" spans="1:121" x14ac:dyDescent="0.15">
      <c r="A1014" s="64"/>
      <c r="B1014" s="18"/>
      <c r="C1014" s="8"/>
      <c r="D1014" s="15"/>
      <c r="E1014" s="16"/>
      <c r="F1014" s="16"/>
      <c r="G1014" s="16"/>
      <c r="H1014" s="16"/>
      <c r="I1014" s="15"/>
      <c r="J1014" s="51"/>
      <c r="K1014" s="2"/>
      <c r="L1014" s="20"/>
      <c r="M1014" s="14"/>
      <c r="N1014" s="14"/>
      <c r="O1014" s="20"/>
      <c r="P1014" s="16"/>
      <c r="Q1014" s="31"/>
      <c r="R1014" s="16"/>
      <c r="S1014" s="4"/>
      <c r="T1014" s="51"/>
      <c r="U1014" s="3"/>
      <c r="V1014" s="3"/>
      <c r="W1014" s="51"/>
      <c r="X1014" s="3"/>
      <c r="Y1014" s="1"/>
      <c r="Z1014" s="3"/>
      <c r="AA1014" s="3"/>
      <c r="AB1014" s="3"/>
      <c r="AC1014" s="3"/>
      <c r="AD1014" s="3"/>
      <c r="AE1014" s="12"/>
      <c r="AF1014" s="3"/>
      <c r="AG1014" s="2"/>
      <c r="AH1014" s="2"/>
      <c r="AI1014" s="2"/>
      <c r="AJ1014" s="2"/>
      <c r="AK1014" s="2"/>
      <c r="AL1014" s="51"/>
      <c r="AM1014" s="51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</row>
    <row r="1015" spans="1:121" x14ac:dyDescent="0.15">
      <c r="A1015" s="64"/>
      <c r="B1015" s="18"/>
      <c r="C1015" s="8"/>
      <c r="D1015" s="15"/>
      <c r="E1015" s="16"/>
      <c r="F1015" s="16"/>
      <c r="G1015" s="16"/>
      <c r="H1015" s="16"/>
      <c r="I1015" s="15"/>
      <c r="J1015" s="51"/>
      <c r="K1015" s="2"/>
      <c r="L1015" s="20"/>
      <c r="M1015" s="14"/>
      <c r="N1015" s="14"/>
      <c r="O1015" s="20"/>
      <c r="P1015" s="16"/>
      <c r="Q1015" s="31"/>
      <c r="R1015" s="16"/>
      <c r="S1015" s="4"/>
      <c r="T1015" s="51"/>
      <c r="U1015" s="3"/>
      <c r="V1015" s="3"/>
      <c r="W1015" s="51"/>
      <c r="X1015" s="3"/>
      <c r="Y1015" s="1"/>
      <c r="Z1015" s="3"/>
      <c r="AA1015" s="3"/>
      <c r="AB1015" s="3"/>
      <c r="AC1015" s="3"/>
      <c r="AD1015" s="3"/>
      <c r="AE1015" s="12"/>
      <c r="AF1015" s="3"/>
      <c r="AG1015" s="2"/>
      <c r="AH1015" s="2"/>
      <c r="AI1015" s="2"/>
      <c r="AJ1015" s="2"/>
      <c r="AK1015" s="2"/>
      <c r="AL1015" s="51"/>
      <c r="AM1015" s="51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</row>
    <row r="1016" spans="1:121" x14ac:dyDescent="0.15">
      <c r="A1016" s="64"/>
      <c r="B1016" s="18"/>
      <c r="C1016" s="8"/>
      <c r="D1016" s="15"/>
      <c r="E1016" s="16"/>
      <c r="F1016" s="16"/>
      <c r="G1016" s="16"/>
      <c r="H1016" s="16"/>
      <c r="I1016" s="15"/>
      <c r="J1016" s="51"/>
      <c r="K1016" s="2"/>
      <c r="L1016" s="20"/>
      <c r="M1016" s="14"/>
      <c r="N1016" s="14"/>
      <c r="O1016" s="20"/>
      <c r="P1016" s="16"/>
      <c r="Q1016" s="31"/>
      <c r="R1016" s="16"/>
      <c r="S1016" s="4"/>
      <c r="T1016" s="51"/>
      <c r="U1016" s="3"/>
      <c r="V1016" s="3"/>
      <c r="W1016" s="51"/>
      <c r="X1016" s="3"/>
      <c r="Y1016" s="1"/>
      <c r="Z1016" s="3"/>
      <c r="AA1016" s="3"/>
      <c r="AB1016" s="3"/>
      <c r="AC1016" s="3"/>
      <c r="AD1016" s="3"/>
      <c r="AE1016" s="12"/>
      <c r="AF1016" s="3"/>
      <c r="AG1016" s="2"/>
      <c r="AH1016" s="2"/>
      <c r="AI1016" s="2"/>
      <c r="AJ1016" s="2"/>
      <c r="AK1016" s="2"/>
      <c r="AL1016" s="51"/>
      <c r="AM1016" s="51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</row>
    <row r="1017" spans="1:121" x14ac:dyDescent="0.15">
      <c r="A1017" s="64"/>
      <c r="B1017" s="18"/>
      <c r="C1017" s="8"/>
      <c r="D1017" s="15"/>
      <c r="E1017" s="16"/>
      <c r="F1017" s="16"/>
      <c r="G1017" s="16"/>
      <c r="H1017" s="16"/>
      <c r="I1017" s="15"/>
      <c r="J1017" s="51"/>
      <c r="K1017" s="2"/>
      <c r="L1017" s="20"/>
      <c r="M1017" s="14"/>
      <c r="N1017" s="14"/>
      <c r="O1017" s="20"/>
      <c r="P1017" s="16"/>
      <c r="Q1017" s="31"/>
      <c r="R1017" s="16"/>
      <c r="S1017" s="4"/>
      <c r="T1017" s="51"/>
      <c r="U1017" s="3"/>
      <c r="V1017" s="3"/>
      <c r="W1017" s="51"/>
      <c r="X1017" s="3"/>
      <c r="Y1017" s="1"/>
      <c r="Z1017" s="3"/>
      <c r="AA1017" s="3"/>
      <c r="AB1017" s="3"/>
      <c r="AC1017" s="3"/>
      <c r="AD1017" s="3"/>
      <c r="AE1017" s="12"/>
      <c r="AF1017" s="3"/>
      <c r="AG1017" s="2"/>
      <c r="AH1017" s="2"/>
      <c r="AI1017" s="2"/>
      <c r="AJ1017" s="2"/>
      <c r="AK1017" s="2"/>
      <c r="AL1017" s="51"/>
      <c r="AM1017" s="51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</row>
    <row r="1018" spans="1:121" x14ac:dyDescent="0.15">
      <c r="A1018" s="64"/>
      <c r="B1018" s="18"/>
      <c r="C1018" s="8"/>
      <c r="D1018" s="15"/>
      <c r="E1018" s="16"/>
      <c r="F1018" s="16"/>
      <c r="G1018" s="16"/>
      <c r="H1018" s="16"/>
      <c r="I1018" s="15"/>
      <c r="J1018" s="51"/>
      <c r="K1018" s="2"/>
      <c r="L1018" s="20"/>
      <c r="M1018" s="14"/>
      <c r="N1018" s="14"/>
      <c r="O1018" s="20"/>
      <c r="P1018" s="16"/>
      <c r="Q1018" s="31"/>
      <c r="R1018" s="16"/>
      <c r="S1018" s="4"/>
      <c r="T1018" s="51"/>
      <c r="U1018" s="3"/>
      <c r="V1018" s="3"/>
      <c r="W1018" s="51"/>
      <c r="X1018" s="3"/>
      <c r="Y1018" s="1"/>
      <c r="Z1018" s="3"/>
      <c r="AA1018" s="3"/>
      <c r="AB1018" s="3"/>
      <c r="AC1018" s="3"/>
      <c r="AD1018" s="3"/>
      <c r="AE1018" s="12"/>
      <c r="AF1018" s="3"/>
      <c r="AG1018" s="2"/>
      <c r="AH1018" s="2"/>
      <c r="AI1018" s="2"/>
      <c r="AJ1018" s="2"/>
      <c r="AK1018" s="2"/>
      <c r="AL1018" s="51"/>
      <c r="AM1018" s="51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</row>
    <row r="1019" spans="1:121" x14ac:dyDescent="0.15">
      <c r="A1019" s="64"/>
      <c r="B1019" s="18"/>
      <c r="C1019" s="8"/>
      <c r="D1019" s="15"/>
      <c r="E1019" s="16"/>
      <c r="F1019" s="16"/>
      <c r="G1019" s="16"/>
      <c r="H1019" s="16"/>
      <c r="I1019" s="15"/>
      <c r="J1019" s="51"/>
      <c r="K1019" s="2"/>
      <c r="L1019" s="20"/>
      <c r="M1019" s="14"/>
      <c r="N1019" s="14"/>
      <c r="O1019" s="20"/>
      <c r="P1019" s="16"/>
      <c r="Q1019" s="31"/>
      <c r="R1019" s="16"/>
      <c r="S1019" s="4"/>
      <c r="T1019" s="51"/>
      <c r="U1019" s="3"/>
      <c r="V1019" s="3"/>
      <c r="W1019" s="51"/>
      <c r="X1019" s="3"/>
      <c r="Y1019" s="1"/>
      <c r="Z1019" s="3"/>
      <c r="AA1019" s="3"/>
      <c r="AB1019" s="3"/>
      <c r="AC1019" s="3"/>
      <c r="AD1019" s="3"/>
      <c r="AE1019" s="12"/>
      <c r="AF1019" s="3"/>
      <c r="AG1019" s="2"/>
      <c r="AH1019" s="2"/>
      <c r="AI1019" s="2"/>
      <c r="AJ1019" s="2"/>
      <c r="AK1019" s="2"/>
      <c r="AL1019" s="51"/>
      <c r="AM1019" s="51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</row>
    <row r="1020" spans="1:121" x14ac:dyDescent="0.15">
      <c r="A1020" s="64"/>
      <c r="B1020" s="18"/>
      <c r="C1020" s="8"/>
      <c r="D1020" s="15"/>
      <c r="E1020" s="16"/>
      <c r="F1020" s="16"/>
      <c r="G1020" s="16"/>
      <c r="H1020" s="16"/>
      <c r="I1020" s="15"/>
      <c r="J1020" s="51"/>
      <c r="K1020" s="2"/>
      <c r="L1020" s="20"/>
      <c r="M1020" s="14"/>
      <c r="N1020" s="14"/>
      <c r="O1020" s="20"/>
      <c r="P1020" s="16"/>
      <c r="Q1020" s="31"/>
      <c r="R1020" s="16"/>
      <c r="S1020" s="4"/>
      <c r="T1020" s="51"/>
      <c r="U1020" s="3"/>
      <c r="V1020" s="3"/>
      <c r="W1020" s="51"/>
      <c r="X1020" s="3"/>
      <c r="Y1020" s="1"/>
      <c r="Z1020" s="3"/>
      <c r="AA1020" s="3"/>
      <c r="AB1020" s="3"/>
      <c r="AC1020" s="3"/>
      <c r="AD1020" s="3"/>
      <c r="AE1020" s="12"/>
      <c r="AF1020" s="3"/>
      <c r="AG1020" s="2"/>
      <c r="AH1020" s="2"/>
      <c r="AI1020" s="2"/>
      <c r="AJ1020" s="2"/>
      <c r="AK1020" s="2"/>
      <c r="AL1020" s="51"/>
      <c r="AM1020" s="51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</row>
    <row r="1021" spans="1:121" x14ac:dyDescent="0.15">
      <c r="A1021" s="64"/>
      <c r="B1021" s="18"/>
      <c r="C1021" s="8"/>
      <c r="D1021" s="15"/>
      <c r="E1021" s="16"/>
      <c r="F1021" s="16"/>
      <c r="G1021" s="16"/>
      <c r="H1021" s="16"/>
      <c r="I1021" s="15"/>
      <c r="J1021" s="51"/>
      <c r="K1021" s="2"/>
      <c r="L1021" s="20"/>
      <c r="M1021" s="14"/>
      <c r="N1021" s="14"/>
      <c r="O1021" s="20"/>
      <c r="P1021" s="16"/>
      <c r="Q1021" s="31"/>
      <c r="R1021" s="16"/>
      <c r="S1021" s="4"/>
      <c r="T1021" s="51"/>
      <c r="U1021" s="3"/>
      <c r="V1021" s="3"/>
      <c r="W1021" s="51"/>
      <c r="X1021" s="3"/>
      <c r="Y1021" s="1"/>
      <c r="Z1021" s="3"/>
      <c r="AA1021" s="3"/>
      <c r="AB1021" s="3"/>
      <c r="AC1021" s="3"/>
      <c r="AD1021" s="3"/>
      <c r="AE1021" s="12"/>
      <c r="AF1021" s="3"/>
      <c r="AG1021" s="2"/>
      <c r="AH1021" s="2"/>
      <c r="AI1021" s="2"/>
      <c r="AJ1021" s="2"/>
      <c r="AK1021" s="2"/>
      <c r="AL1021" s="51"/>
      <c r="AM1021" s="51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</row>
    <row r="1022" spans="1:121" x14ac:dyDescent="0.15">
      <c r="A1022" s="64"/>
      <c r="B1022" s="18"/>
      <c r="C1022" s="8"/>
      <c r="D1022" s="15"/>
      <c r="E1022" s="16"/>
      <c r="F1022" s="16"/>
      <c r="G1022" s="16"/>
      <c r="H1022" s="16"/>
      <c r="I1022" s="15"/>
      <c r="J1022" s="51"/>
      <c r="K1022" s="2"/>
      <c r="L1022" s="20"/>
      <c r="M1022" s="14"/>
      <c r="N1022" s="14"/>
      <c r="O1022" s="20"/>
      <c r="P1022" s="16"/>
      <c r="Q1022" s="31"/>
      <c r="R1022" s="16"/>
      <c r="S1022" s="4"/>
      <c r="T1022" s="51"/>
      <c r="U1022" s="3"/>
      <c r="V1022" s="3"/>
      <c r="W1022" s="51"/>
      <c r="X1022" s="3"/>
      <c r="Y1022" s="1"/>
      <c r="Z1022" s="3"/>
      <c r="AA1022" s="3"/>
      <c r="AB1022" s="3"/>
      <c r="AC1022" s="3"/>
      <c r="AD1022" s="3"/>
      <c r="AE1022" s="12"/>
      <c r="AF1022" s="3"/>
      <c r="AG1022" s="2"/>
      <c r="AH1022" s="2"/>
      <c r="AI1022" s="2"/>
      <c r="AJ1022" s="2"/>
      <c r="AK1022" s="2"/>
      <c r="AL1022" s="51"/>
      <c r="AM1022" s="51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</row>
    <row r="1023" spans="1:121" x14ac:dyDescent="0.15">
      <c r="A1023" s="64"/>
      <c r="B1023" s="18"/>
      <c r="C1023" s="8"/>
      <c r="D1023" s="15"/>
      <c r="E1023" s="16"/>
      <c r="F1023" s="16"/>
      <c r="G1023" s="16"/>
      <c r="H1023" s="16"/>
      <c r="I1023" s="15"/>
      <c r="J1023" s="51"/>
      <c r="K1023" s="2"/>
      <c r="L1023" s="20"/>
      <c r="M1023" s="14"/>
      <c r="N1023" s="14"/>
      <c r="O1023" s="20"/>
      <c r="P1023" s="16"/>
      <c r="Q1023" s="31"/>
      <c r="R1023" s="16"/>
      <c r="S1023" s="4"/>
      <c r="T1023" s="51"/>
      <c r="U1023" s="3"/>
      <c r="V1023" s="3"/>
      <c r="W1023" s="51"/>
      <c r="X1023" s="3"/>
      <c r="Y1023" s="1"/>
      <c r="Z1023" s="3"/>
      <c r="AA1023" s="3"/>
      <c r="AB1023" s="3"/>
      <c r="AC1023" s="3"/>
      <c r="AD1023" s="3"/>
      <c r="AE1023" s="12"/>
      <c r="AF1023" s="3"/>
      <c r="AG1023" s="2"/>
      <c r="AH1023" s="2"/>
      <c r="AI1023" s="2"/>
      <c r="AJ1023" s="2"/>
      <c r="AK1023" s="2"/>
      <c r="AL1023" s="51"/>
      <c r="AM1023" s="51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</row>
    <row r="1024" spans="1:121" x14ac:dyDescent="0.15">
      <c r="A1024" s="64"/>
      <c r="B1024" s="18"/>
      <c r="C1024" s="8"/>
      <c r="D1024" s="15"/>
      <c r="E1024" s="16"/>
      <c r="F1024" s="16"/>
      <c r="G1024" s="16"/>
      <c r="H1024" s="16"/>
      <c r="I1024" s="15"/>
      <c r="J1024" s="51"/>
      <c r="K1024" s="2"/>
      <c r="L1024" s="20"/>
      <c r="M1024" s="14"/>
      <c r="N1024" s="14"/>
      <c r="O1024" s="20"/>
      <c r="P1024" s="16"/>
      <c r="Q1024" s="31"/>
      <c r="R1024" s="16"/>
      <c r="S1024" s="4"/>
      <c r="T1024" s="51"/>
      <c r="U1024" s="3"/>
      <c r="V1024" s="3"/>
      <c r="W1024" s="51"/>
      <c r="X1024" s="3"/>
      <c r="Y1024" s="1"/>
      <c r="Z1024" s="3"/>
      <c r="AA1024" s="3"/>
      <c r="AB1024" s="3"/>
      <c r="AC1024" s="3"/>
      <c r="AD1024" s="3"/>
      <c r="AE1024" s="12"/>
      <c r="AF1024" s="3"/>
      <c r="AG1024" s="2"/>
      <c r="AH1024" s="2"/>
      <c r="AI1024" s="2"/>
      <c r="AJ1024" s="2"/>
      <c r="AK1024" s="2"/>
      <c r="AL1024" s="51"/>
      <c r="AM1024" s="51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</row>
    <row r="1025" spans="1:121" x14ac:dyDescent="0.15">
      <c r="A1025" s="64"/>
      <c r="B1025" s="18"/>
      <c r="C1025" s="8"/>
      <c r="D1025" s="15"/>
      <c r="E1025" s="16"/>
      <c r="F1025" s="16"/>
      <c r="G1025" s="16"/>
      <c r="H1025" s="16"/>
      <c r="I1025" s="15"/>
      <c r="J1025" s="51"/>
      <c r="K1025" s="2"/>
      <c r="L1025" s="20"/>
      <c r="M1025" s="14"/>
      <c r="N1025" s="14"/>
      <c r="O1025" s="20"/>
      <c r="P1025" s="16"/>
      <c r="Q1025" s="31"/>
      <c r="R1025" s="16"/>
      <c r="S1025" s="4"/>
      <c r="T1025" s="51"/>
      <c r="U1025" s="3"/>
      <c r="V1025" s="3"/>
      <c r="W1025" s="51"/>
      <c r="X1025" s="3"/>
      <c r="Y1025" s="1"/>
      <c r="Z1025" s="3"/>
      <c r="AA1025" s="3"/>
      <c r="AB1025" s="3"/>
      <c r="AC1025" s="3"/>
      <c r="AD1025" s="3"/>
      <c r="AE1025" s="12"/>
      <c r="AF1025" s="3"/>
      <c r="AG1025" s="2"/>
      <c r="AH1025" s="2"/>
      <c r="AI1025" s="2"/>
      <c r="AJ1025" s="2"/>
      <c r="AK1025" s="2"/>
      <c r="AL1025" s="51"/>
      <c r="AM1025" s="51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</row>
    <row r="1026" spans="1:121" x14ac:dyDescent="0.15">
      <c r="A1026" s="64"/>
      <c r="B1026" s="18"/>
      <c r="C1026" s="8"/>
      <c r="D1026" s="15"/>
      <c r="E1026" s="16"/>
      <c r="F1026" s="16"/>
      <c r="G1026" s="16"/>
      <c r="H1026" s="16"/>
      <c r="I1026" s="15"/>
      <c r="J1026" s="51"/>
      <c r="K1026" s="2"/>
      <c r="L1026" s="20"/>
      <c r="M1026" s="14"/>
      <c r="N1026" s="14"/>
      <c r="O1026" s="20"/>
      <c r="P1026" s="16"/>
      <c r="Q1026" s="31"/>
      <c r="R1026" s="16"/>
      <c r="S1026" s="4"/>
      <c r="T1026" s="51"/>
      <c r="U1026" s="3"/>
      <c r="V1026" s="3"/>
      <c r="W1026" s="51"/>
      <c r="X1026" s="3"/>
      <c r="Y1026" s="1"/>
      <c r="Z1026" s="3"/>
      <c r="AA1026" s="3"/>
      <c r="AB1026" s="3"/>
      <c r="AC1026" s="3"/>
      <c r="AD1026" s="3"/>
      <c r="AE1026" s="12"/>
      <c r="AF1026" s="3"/>
      <c r="AG1026" s="2"/>
      <c r="AH1026" s="2"/>
      <c r="AI1026" s="2"/>
      <c r="AJ1026" s="2"/>
      <c r="AK1026" s="2"/>
      <c r="AL1026" s="51"/>
      <c r="AM1026" s="51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</row>
    <row r="1027" spans="1:121" x14ac:dyDescent="0.15">
      <c r="A1027" s="64"/>
      <c r="B1027" s="18"/>
      <c r="C1027" s="8"/>
      <c r="D1027" s="15"/>
      <c r="E1027" s="16"/>
      <c r="F1027" s="16"/>
      <c r="G1027" s="16"/>
      <c r="H1027" s="16"/>
      <c r="I1027" s="15"/>
      <c r="J1027" s="51"/>
      <c r="K1027" s="2"/>
      <c r="L1027" s="20"/>
      <c r="M1027" s="14"/>
      <c r="N1027" s="14"/>
      <c r="O1027" s="20"/>
      <c r="P1027" s="16"/>
      <c r="Q1027" s="31"/>
      <c r="R1027" s="16"/>
      <c r="S1027" s="4"/>
      <c r="T1027" s="51"/>
      <c r="U1027" s="3"/>
      <c r="V1027" s="3"/>
      <c r="W1027" s="51"/>
      <c r="X1027" s="3"/>
      <c r="Y1027" s="1"/>
      <c r="Z1027" s="3"/>
      <c r="AA1027" s="3"/>
      <c r="AB1027" s="3"/>
      <c r="AC1027" s="3"/>
      <c r="AD1027" s="3"/>
      <c r="AE1027" s="12"/>
      <c r="AF1027" s="3"/>
      <c r="AG1027" s="2"/>
      <c r="AH1027" s="2"/>
      <c r="AI1027" s="2"/>
      <c r="AJ1027" s="2"/>
      <c r="AK1027" s="2"/>
      <c r="AL1027" s="51"/>
      <c r="AM1027" s="51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</row>
    <row r="1028" spans="1:121" x14ac:dyDescent="0.15">
      <c r="A1028" s="64"/>
      <c r="B1028" s="18"/>
      <c r="C1028" s="8"/>
      <c r="D1028" s="15"/>
      <c r="E1028" s="16"/>
      <c r="F1028" s="16"/>
      <c r="G1028" s="16"/>
      <c r="H1028" s="16"/>
      <c r="I1028" s="15"/>
      <c r="J1028" s="51"/>
      <c r="K1028" s="2"/>
      <c r="L1028" s="20"/>
      <c r="M1028" s="14"/>
      <c r="N1028" s="14"/>
      <c r="O1028" s="20"/>
      <c r="P1028" s="16"/>
      <c r="Q1028" s="31"/>
      <c r="R1028" s="16"/>
      <c r="S1028" s="4"/>
      <c r="T1028" s="51"/>
      <c r="U1028" s="3"/>
      <c r="V1028" s="3"/>
      <c r="W1028" s="51"/>
      <c r="X1028" s="3"/>
      <c r="Y1028" s="1"/>
      <c r="Z1028" s="3"/>
      <c r="AA1028" s="3"/>
      <c r="AB1028" s="3"/>
      <c r="AC1028" s="3"/>
      <c r="AD1028" s="3"/>
      <c r="AE1028" s="12"/>
      <c r="AF1028" s="3"/>
      <c r="AG1028" s="2"/>
      <c r="AH1028" s="2"/>
      <c r="AI1028" s="2"/>
      <c r="AJ1028" s="2"/>
      <c r="AK1028" s="2"/>
      <c r="AL1028" s="51"/>
      <c r="AM1028" s="51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</row>
    <row r="1029" spans="1:121" x14ac:dyDescent="0.15">
      <c r="A1029" s="64"/>
      <c r="B1029" s="18"/>
      <c r="C1029" s="8"/>
      <c r="D1029" s="15"/>
      <c r="E1029" s="16"/>
      <c r="F1029" s="16"/>
      <c r="G1029" s="16"/>
      <c r="H1029" s="16"/>
      <c r="I1029" s="15"/>
      <c r="J1029" s="51"/>
      <c r="K1029" s="2"/>
      <c r="L1029" s="20"/>
      <c r="M1029" s="14"/>
      <c r="N1029" s="14"/>
      <c r="O1029" s="20"/>
      <c r="P1029" s="16"/>
      <c r="Q1029" s="31"/>
      <c r="R1029" s="16"/>
      <c r="S1029" s="4"/>
      <c r="T1029" s="51"/>
      <c r="U1029" s="3"/>
      <c r="V1029" s="3"/>
      <c r="W1029" s="51"/>
      <c r="X1029" s="3"/>
      <c r="Y1029" s="1"/>
      <c r="Z1029" s="3"/>
      <c r="AA1029" s="3"/>
      <c r="AB1029" s="3"/>
      <c r="AC1029" s="3"/>
      <c r="AD1029" s="3"/>
      <c r="AE1029" s="12"/>
      <c r="AF1029" s="3"/>
      <c r="AG1029" s="2"/>
      <c r="AH1029" s="2"/>
      <c r="AI1029" s="2"/>
      <c r="AJ1029" s="2"/>
      <c r="AK1029" s="2"/>
      <c r="AL1029" s="51"/>
      <c r="AM1029" s="51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</row>
    <row r="1030" spans="1:121" x14ac:dyDescent="0.15">
      <c r="A1030" s="64"/>
      <c r="B1030" s="18"/>
      <c r="C1030" s="8"/>
      <c r="D1030" s="15"/>
      <c r="E1030" s="16"/>
      <c r="F1030" s="16"/>
      <c r="G1030" s="16"/>
      <c r="H1030" s="16"/>
      <c r="I1030" s="15"/>
      <c r="J1030" s="51"/>
      <c r="K1030" s="2"/>
      <c r="L1030" s="20"/>
      <c r="M1030" s="14"/>
      <c r="N1030" s="14"/>
      <c r="O1030" s="20"/>
      <c r="P1030" s="16"/>
      <c r="Q1030" s="31"/>
      <c r="R1030" s="16"/>
      <c r="S1030" s="4"/>
      <c r="T1030" s="51"/>
      <c r="U1030" s="3"/>
      <c r="V1030" s="3"/>
      <c r="W1030" s="51"/>
      <c r="X1030" s="3"/>
      <c r="Y1030" s="1"/>
      <c r="Z1030" s="3"/>
      <c r="AA1030" s="3"/>
      <c r="AB1030" s="3"/>
      <c r="AC1030" s="3"/>
      <c r="AD1030" s="3"/>
      <c r="AE1030" s="12"/>
      <c r="AF1030" s="3"/>
      <c r="AG1030" s="2"/>
      <c r="AH1030" s="2"/>
      <c r="AI1030" s="2"/>
      <c r="AJ1030" s="2"/>
      <c r="AK1030" s="2"/>
      <c r="AL1030" s="51"/>
      <c r="AM1030" s="51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</row>
    <row r="1031" spans="1:121" x14ac:dyDescent="0.15">
      <c r="A1031" s="64"/>
      <c r="B1031" s="18"/>
      <c r="C1031" s="8"/>
      <c r="D1031" s="15"/>
      <c r="E1031" s="16"/>
      <c r="F1031" s="16"/>
      <c r="G1031" s="16"/>
      <c r="H1031" s="16"/>
      <c r="I1031" s="15"/>
      <c r="J1031" s="51"/>
      <c r="K1031" s="2"/>
      <c r="L1031" s="20"/>
      <c r="M1031" s="14"/>
      <c r="N1031" s="14"/>
      <c r="O1031" s="20"/>
      <c r="P1031" s="16"/>
      <c r="Q1031" s="31"/>
      <c r="R1031" s="16"/>
      <c r="S1031" s="4"/>
      <c r="T1031" s="51"/>
      <c r="U1031" s="3"/>
      <c r="V1031" s="3"/>
      <c r="W1031" s="51"/>
      <c r="X1031" s="3"/>
      <c r="Y1031" s="1"/>
      <c r="Z1031" s="3"/>
      <c r="AA1031" s="3"/>
      <c r="AB1031" s="3"/>
      <c r="AC1031" s="3"/>
      <c r="AD1031" s="3"/>
      <c r="AE1031" s="12"/>
      <c r="AF1031" s="3"/>
      <c r="AG1031" s="2"/>
      <c r="AH1031" s="2"/>
      <c r="AI1031" s="2"/>
      <c r="AJ1031" s="2"/>
      <c r="AK1031" s="2"/>
      <c r="AL1031" s="51"/>
      <c r="AM1031" s="51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</row>
    <row r="1032" spans="1:121" x14ac:dyDescent="0.15">
      <c r="A1032" s="64"/>
      <c r="B1032" s="18"/>
      <c r="C1032" s="8"/>
      <c r="D1032" s="15"/>
      <c r="E1032" s="16"/>
      <c r="F1032" s="16"/>
      <c r="G1032" s="16"/>
      <c r="H1032" s="16"/>
      <c r="I1032" s="15"/>
      <c r="J1032" s="51"/>
      <c r="K1032" s="2"/>
      <c r="L1032" s="20"/>
      <c r="M1032" s="14"/>
      <c r="N1032" s="14"/>
      <c r="O1032" s="20"/>
      <c r="P1032" s="16"/>
      <c r="Q1032" s="31"/>
      <c r="R1032" s="16"/>
      <c r="S1032" s="4"/>
      <c r="T1032" s="51"/>
      <c r="U1032" s="3"/>
      <c r="V1032" s="3"/>
      <c r="W1032" s="51"/>
      <c r="X1032" s="3"/>
      <c r="Y1032" s="1"/>
      <c r="Z1032" s="3"/>
      <c r="AA1032" s="3"/>
      <c r="AB1032" s="3"/>
      <c r="AC1032" s="3"/>
      <c r="AD1032" s="3"/>
      <c r="AE1032" s="12"/>
      <c r="AF1032" s="3"/>
      <c r="AG1032" s="2"/>
      <c r="AH1032" s="2"/>
      <c r="AI1032" s="2"/>
      <c r="AJ1032" s="2"/>
      <c r="AK1032" s="2"/>
      <c r="AL1032" s="51"/>
      <c r="AM1032" s="51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</row>
    <row r="1033" spans="1:121" x14ac:dyDescent="0.15">
      <c r="A1033" s="64"/>
      <c r="B1033" s="18"/>
      <c r="C1033" s="8"/>
      <c r="D1033" s="15"/>
      <c r="E1033" s="16"/>
      <c r="F1033" s="16"/>
      <c r="G1033" s="16"/>
      <c r="H1033" s="16"/>
      <c r="I1033" s="15"/>
      <c r="J1033" s="51"/>
      <c r="K1033" s="2"/>
      <c r="L1033" s="20"/>
      <c r="M1033" s="14"/>
      <c r="N1033" s="14"/>
      <c r="O1033" s="20"/>
      <c r="P1033" s="16"/>
      <c r="Q1033" s="31"/>
      <c r="R1033" s="16"/>
      <c r="S1033" s="4"/>
      <c r="T1033" s="51"/>
      <c r="U1033" s="3"/>
      <c r="V1033" s="3"/>
      <c r="W1033" s="51"/>
      <c r="X1033" s="3"/>
      <c r="Y1033" s="1"/>
      <c r="Z1033" s="3"/>
      <c r="AA1033" s="3"/>
      <c r="AB1033" s="3"/>
      <c r="AC1033" s="3"/>
      <c r="AD1033" s="3"/>
      <c r="AE1033" s="12"/>
      <c r="AF1033" s="3"/>
      <c r="AG1033" s="2"/>
      <c r="AH1033" s="2"/>
      <c r="AI1033" s="2"/>
      <c r="AJ1033" s="2"/>
      <c r="AK1033" s="2"/>
      <c r="AL1033" s="51"/>
      <c r="AM1033" s="51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</row>
    <row r="1034" spans="1:121" x14ac:dyDescent="0.15">
      <c r="A1034" s="64"/>
      <c r="B1034" s="18"/>
      <c r="C1034" s="8"/>
      <c r="D1034" s="15"/>
      <c r="E1034" s="16"/>
      <c r="F1034" s="16"/>
      <c r="G1034" s="16"/>
      <c r="H1034" s="16"/>
      <c r="I1034" s="15"/>
      <c r="J1034" s="51"/>
      <c r="K1034" s="2"/>
      <c r="L1034" s="20"/>
      <c r="M1034" s="14"/>
      <c r="N1034" s="14"/>
      <c r="O1034" s="20"/>
      <c r="P1034" s="16"/>
      <c r="Q1034" s="31"/>
      <c r="R1034" s="16"/>
      <c r="S1034" s="4"/>
      <c r="T1034" s="51"/>
      <c r="U1034" s="3"/>
      <c r="V1034" s="3"/>
      <c r="W1034" s="51"/>
      <c r="X1034" s="3"/>
      <c r="Y1034" s="1"/>
      <c r="Z1034" s="3"/>
      <c r="AA1034" s="3"/>
      <c r="AB1034" s="3"/>
      <c r="AC1034" s="3"/>
      <c r="AD1034" s="3"/>
      <c r="AE1034" s="12"/>
      <c r="AF1034" s="3"/>
      <c r="AG1034" s="2"/>
      <c r="AH1034" s="2"/>
      <c r="AI1034" s="2"/>
      <c r="AJ1034" s="2"/>
      <c r="AK1034" s="2"/>
      <c r="AL1034" s="51"/>
      <c r="AM1034" s="51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</row>
    <row r="1035" spans="1:121" x14ac:dyDescent="0.15">
      <c r="A1035" s="64"/>
      <c r="B1035" s="18"/>
      <c r="C1035" s="8"/>
      <c r="D1035" s="15"/>
      <c r="E1035" s="16"/>
      <c r="F1035" s="16"/>
      <c r="G1035" s="16"/>
      <c r="H1035" s="16"/>
      <c r="I1035" s="15"/>
      <c r="J1035" s="51"/>
      <c r="K1035" s="2"/>
      <c r="L1035" s="20"/>
      <c r="M1035" s="14"/>
      <c r="N1035" s="14"/>
      <c r="O1035" s="20"/>
      <c r="P1035" s="16"/>
      <c r="Q1035" s="31"/>
      <c r="R1035" s="16"/>
      <c r="S1035" s="4"/>
      <c r="T1035" s="51"/>
      <c r="U1035" s="3"/>
      <c r="V1035" s="3"/>
      <c r="W1035" s="51"/>
      <c r="X1035" s="3"/>
      <c r="Y1035" s="1"/>
      <c r="Z1035" s="3"/>
      <c r="AA1035" s="3"/>
      <c r="AB1035" s="3"/>
      <c r="AC1035" s="3"/>
      <c r="AD1035" s="3"/>
      <c r="AE1035" s="12"/>
      <c r="AF1035" s="3"/>
      <c r="AG1035" s="2"/>
      <c r="AH1035" s="2"/>
      <c r="AI1035" s="2"/>
      <c r="AJ1035" s="2"/>
      <c r="AK1035" s="2"/>
      <c r="AL1035" s="51"/>
      <c r="AM1035" s="51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</row>
    <row r="1036" spans="1:121" x14ac:dyDescent="0.15">
      <c r="A1036" s="64"/>
      <c r="B1036" s="18"/>
      <c r="C1036" s="8"/>
      <c r="D1036" s="15"/>
      <c r="E1036" s="16"/>
      <c r="F1036" s="16"/>
      <c r="G1036" s="16"/>
      <c r="H1036" s="16"/>
      <c r="I1036" s="15"/>
      <c r="J1036" s="51"/>
      <c r="K1036" s="2"/>
      <c r="L1036" s="20"/>
      <c r="M1036" s="14"/>
      <c r="N1036" s="14"/>
      <c r="O1036" s="20"/>
      <c r="P1036" s="16"/>
      <c r="Q1036" s="31"/>
      <c r="R1036" s="16"/>
      <c r="S1036" s="4"/>
      <c r="T1036" s="51"/>
      <c r="U1036" s="3"/>
      <c r="V1036" s="3"/>
      <c r="W1036" s="51"/>
      <c r="X1036" s="3"/>
      <c r="Y1036" s="1"/>
      <c r="Z1036" s="3"/>
      <c r="AA1036" s="3"/>
      <c r="AB1036" s="3"/>
      <c r="AC1036" s="3"/>
      <c r="AD1036" s="3"/>
      <c r="AE1036" s="12"/>
      <c r="AF1036" s="3"/>
      <c r="AG1036" s="2"/>
      <c r="AH1036" s="2"/>
      <c r="AI1036" s="2"/>
      <c r="AJ1036" s="2"/>
      <c r="AK1036" s="2"/>
      <c r="AL1036" s="51"/>
      <c r="AM1036" s="51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</row>
    <row r="1037" spans="1:121" x14ac:dyDescent="0.15">
      <c r="A1037" s="64"/>
      <c r="B1037" s="18"/>
      <c r="C1037" s="8"/>
      <c r="D1037" s="15"/>
      <c r="E1037" s="16"/>
      <c r="F1037" s="16"/>
      <c r="G1037" s="16"/>
      <c r="H1037" s="16"/>
      <c r="I1037" s="15"/>
      <c r="J1037" s="51"/>
      <c r="K1037" s="2"/>
      <c r="L1037" s="20"/>
      <c r="M1037" s="14"/>
      <c r="N1037" s="14"/>
      <c r="O1037" s="20"/>
      <c r="P1037" s="16"/>
      <c r="Q1037" s="31"/>
      <c r="R1037" s="16"/>
      <c r="S1037" s="4"/>
      <c r="T1037" s="51"/>
      <c r="U1037" s="3"/>
      <c r="V1037" s="3"/>
      <c r="W1037" s="51"/>
      <c r="X1037" s="3"/>
      <c r="Y1037" s="1"/>
      <c r="Z1037" s="3"/>
      <c r="AA1037" s="3"/>
      <c r="AB1037" s="3"/>
      <c r="AC1037" s="3"/>
      <c r="AD1037" s="3"/>
      <c r="AE1037" s="12"/>
      <c r="AF1037" s="3"/>
      <c r="AG1037" s="2"/>
      <c r="AH1037" s="2"/>
      <c r="AI1037" s="2"/>
      <c r="AJ1037" s="2"/>
      <c r="AK1037" s="2"/>
      <c r="AL1037" s="51"/>
      <c r="AM1037" s="51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</row>
    <row r="1038" spans="1:121" x14ac:dyDescent="0.15">
      <c r="A1038" s="64"/>
      <c r="B1038" s="18"/>
      <c r="C1038" s="8"/>
      <c r="D1038" s="15"/>
      <c r="E1038" s="16"/>
      <c r="F1038" s="16"/>
      <c r="G1038" s="16"/>
      <c r="H1038" s="16"/>
      <c r="I1038" s="15"/>
      <c r="J1038" s="51"/>
      <c r="K1038" s="2"/>
      <c r="L1038" s="20"/>
      <c r="M1038" s="14"/>
      <c r="N1038" s="14"/>
      <c r="O1038" s="20"/>
      <c r="P1038" s="16"/>
      <c r="Q1038" s="31"/>
      <c r="R1038" s="16"/>
      <c r="S1038" s="4"/>
      <c r="T1038" s="51"/>
      <c r="U1038" s="3"/>
      <c r="V1038" s="3"/>
      <c r="W1038" s="51"/>
      <c r="X1038" s="3"/>
      <c r="Y1038" s="1"/>
      <c r="Z1038" s="3"/>
      <c r="AA1038" s="3"/>
      <c r="AB1038" s="3"/>
      <c r="AC1038" s="3"/>
      <c r="AD1038" s="3"/>
      <c r="AE1038" s="12"/>
      <c r="AF1038" s="3"/>
      <c r="AG1038" s="2"/>
      <c r="AH1038" s="2"/>
      <c r="AI1038" s="2"/>
      <c r="AJ1038" s="2"/>
      <c r="AK1038" s="2"/>
      <c r="AL1038" s="51"/>
      <c r="AM1038" s="51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</row>
    <row r="1039" spans="1:121" x14ac:dyDescent="0.15">
      <c r="A1039" s="64"/>
      <c r="B1039" s="18"/>
      <c r="C1039" s="8"/>
      <c r="D1039" s="15"/>
      <c r="E1039" s="16"/>
      <c r="F1039" s="16"/>
      <c r="G1039" s="16"/>
      <c r="H1039" s="16"/>
      <c r="I1039" s="15"/>
      <c r="J1039" s="51"/>
      <c r="K1039" s="2"/>
      <c r="L1039" s="20"/>
      <c r="M1039" s="14"/>
      <c r="N1039" s="14"/>
      <c r="O1039" s="20"/>
      <c r="P1039" s="16"/>
      <c r="Q1039" s="31"/>
      <c r="R1039" s="16"/>
      <c r="S1039" s="4"/>
      <c r="T1039" s="51"/>
      <c r="U1039" s="3"/>
      <c r="V1039" s="3"/>
      <c r="W1039" s="51"/>
      <c r="X1039" s="3"/>
      <c r="Y1039" s="1"/>
      <c r="Z1039" s="3"/>
      <c r="AA1039" s="3"/>
      <c r="AB1039" s="3"/>
      <c r="AC1039" s="3"/>
      <c r="AD1039" s="3"/>
      <c r="AE1039" s="12"/>
      <c r="AF1039" s="3"/>
      <c r="AG1039" s="2"/>
      <c r="AH1039" s="2"/>
      <c r="AI1039" s="2"/>
      <c r="AJ1039" s="2"/>
      <c r="AK1039" s="2"/>
      <c r="AL1039" s="51"/>
      <c r="AM1039" s="51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</row>
    <row r="1040" spans="1:121" x14ac:dyDescent="0.15">
      <c r="A1040" s="64"/>
      <c r="B1040" s="18"/>
      <c r="C1040" s="8"/>
      <c r="D1040" s="15"/>
      <c r="E1040" s="16"/>
      <c r="F1040" s="16"/>
      <c r="G1040" s="16"/>
      <c r="H1040" s="16"/>
      <c r="I1040" s="15"/>
      <c r="J1040" s="51"/>
      <c r="K1040" s="2"/>
      <c r="L1040" s="20"/>
      <c r="M1040" s="14"/>
      <c r="N1040" s="14"/>
      <c r="O1040" s="20"/>
      <c r="P1040" s="16"/>
      <c r="Q1040" s="31"/>
      <c r="R1040" s="16"/>
      <c r="S1040" s="4"/>
      <c r="T1040" s="51"/>
      <c r="U1040" s="3"/>
      <c r="V1040" s="3"/>
      <c r="W1040" s="51"/>
      <c r="X1040" s="3"/>
      <c r="Y1040" s="1"/>
      <c r="Z1040" s="3"/>
      <c r="AA1040" s="3"/>
      <c r="AB1040" s="3"/>
      <c r="AC1040" s="3"/>
      <c r="AD1040" s="3"/>
      <c r="AE1040" s="12"/>
      <c r="AF1040" s="3"/>
      <c r="AG1040" s="2"/>
      <c r="AH1040" s="2"/>
      <c r="AI1040" s="2"/>
      <c r="AJ1040" s="2"/>
      <c r="AK1040" s="2"/>
      <c r="AL1040" s="51"/>
      <c r="AM1040" s="51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</row>
    <row r="1041" spans="1:121" x14ac:dyDescent="0.15">
      <c r="A1041" s="64"/>
      <c r="B1041" s="18"/>
      <c r="C1041" s="8"/>
      <c r="D1041" s="15"/>
      <c r="E1041" s="16"/>
      <c r="F1041" s="16"/>
      <c r="G1041" s="16"/>
      <c r="H1041" s="16"/>
      <c r="I1041" s="15"/>
      <c r="J1041" s="51"/>
      <c r="K1041" s="2"/>
      <c r="L1041" s="20"/>
      <c r="M1041" s="14"/>
      <c r="N1041" s="14"/>
      <c r="O1041" s="20"/>
      <c r="P1041" s="16"/>
      <c r="Q1041" s="31"/>
      <c r="R1041" s="16"/>
      <c r="S1041" s="4"/>
      <c r="T1041" s="51"/>
      <c r="U1041" s="3"/>
      <c r="V1041" s="3"/>
      <c r="W1041" s="51"/>
      <c r="X1041" s="3"/>
      <c r="Y1041" s="1"/>
      <c r="Z1041" s="3"/>
      <c r="AA1041" s="3"/>
      <c r="AB1041" s="3"/>
      <c r="AC1041" s="3"/>
      <c r="AD1041" s="3"/>
      <c r="AE1041" s="12"/>
      <c r="AF1041" s="3"/>
      <c r="AG1041" s="2"/>
      <c r="AH1041" s="2"/>
      <c r="AI1041" s="2"/>
      <c r="AJ1041" s="2"/>
      <c r="AK1041" s="2"/>
      <c r="AL1041" s="51"/>
      <c r="AM1041" s="51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</row>
    <row r="1042" spans="1:121" x14ac:dyDescent="0.15">
      <c r="A1042" s="64"/>
      <c r="B1042" s="18"/>
      <c r="C1042" s="8"/>
      <c r="D1042" s="15"/>
      <c r="E1042" s="16"/>
      <c r="F1042" s="16"/>
      <c r="G1042" s="16"/>
      <c r="H1042" s="16"/>
      <c r="I1042" s="15"/>
      <c r="J1042" s="51"/>
      <c r="K1042" s="2"/>
      <c r="L1042" s="20"/>
      <c r="M1042" s="14"/>
      <c r="N1042" s="14"/>
      <c r="O1042" s="20"/>
      <c r="P1042" s="16"/>
      <c r="Q1042" s="31"/>
      <c r="R1042" s="16"/>
      <c r="S1042" s="4"/>
      <c r="T1042" s="51"/>
      <c r="U1042" s="3"/>
      <c r="V1042" s="3"/>
      <c r="W1042" s="51"/>
      <c r="X1042" s="3"/>
      <c r="Y1042" s="1"/>
      <c r="Z1042" s="3"/>
      <c r="AA1042" s="3"/>
      <c r="AB1042" s="3"/>
      <c r="AC1042" s="3"/>
      <c r="AD1042" s="3"/>
      <c r="AE1042" s="12"/>
      <c r="AF1042" s="3"/>
      <c r="AG1042" s="2"/>
      <c r="AH1042" s="2"/>
      <c r="AI1042" s="2"/>
      <c r="AJ1042" s="2"/>
      <c r="AK1042" s="2"/>
      <c r="AL1042" s="51"/>
      <c r="AM1042" s="51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</row>
    <row r="1043" spans="1:121" x14ac:dyDescent="0.15">
      <c r="A1043" s="64"/>
      <c r="B1043" s="18"/>
      <c r="C1043" s="8"/>
      <c r="D1043" s="15"/>
      <c r="E1043" s="16"/>
      <c r="F1043" s="16"/>
      <c r="G1043" s="16"/>
      <c r="H1043" s="16"/>
      <c r="I1043" s="15"/>
      <c r="J1043" s="51"/>
      <c r="K1043" s="2"/>
      <c r="L1043" s="20"/>
      <c r="M1043" s="14"/>
      <c r="N1043" s="14"/>
      <c r="O1043" s="20"/>
      <c r="P1043" s="16"/>
      <c r="Q1043" s="31"/>
      <c r="R1043" s="16"/>
      <c r="S1043" s="4"/>
      <c r="T1043" s="51"/>
      <c r="U1043" s="3"/>
      <c r="V1043" s="3"/>
      <c r="W1043" s="51"/>
      <c r="X1043" s="3"/>
      <c r="Y1043" s="1"/>
      <c r="Z1043" s="3"/>
      <c r="AA1043" s="3"/>
      <c r="AB1043" s="3"/>
      <c r="AC1043" s="3"/>
      <c r="AD1043" s="3"/>
      <c r="AE1043" s="12"/>
      <c r="AF1043" s="3"/>
      <c r="AG1043" s="2"/>
      <c r="AH1043" s="2"/>
      <c r="AI1043" s="2"/>
      <c r="AJ1043" s="2"/>
      <c r="AK1043" s="2"/>
      <c r="AL1043" s="51"/>
      <c r="AM1043" s="51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</row>
    <row r="1044" spans="1:121" x14ac:dyDescent="0.15">
      <c r="A1044" s="64"/>
      <c r="B1044" s="18"/>
      <c r="C1044" s="8"/>
      <c r="D1044" s="15"/>
      <c r="E1044" s="16"/>
      <c r="F1044" s="16"/>
      <c r="G1044" s="16"/>
      <c r="H1044" s="16"/>
      <c r="I1044" s="15"/>
      <c r="J1044" s="51"/>
      <c r="K1044" s="2"/>
      <c r="L1044" s="20"/>
      <c r="M1044" s="14"/>
      <c r="N1044" s="14"/>
      <c r="O1044" s="20"/>
      <c r="P1044" s="16"/>
      <c r="Q1044" s="31"/>
      <c r="R1044" s="16"/>
      <c r="S1044" s="4"/>
      <c r="T1044" s="51"/>
      <c r="U1044" s="3"/>
      <c r="V1044" s="3"/>
      <c r="W1044" s="51"/>
      <c r="X1044" s="3"/>
      <c r="Y1044" s="1"/>
      <c r="Z1044" s="3"/>
      <c r="AA1044" s="3"/>
      <c r="AB1044" s="3"/>
      <c r="AC1044" s="3"/>
      <c r="AD1044" s="3"/>
      <c r="AE1044" s="12"/>
      <c r="AF1044" s="3"/>
      <c r="AG1044" s="2"/>
      <c r="AH1044" s="2"/>
      <c r="AI1044" s="2"/>
      <c r="AJ1044" s="2"/>
      <c r="AK1044" s="2"/>
      <c r="AL1044" s="51"/>
      <c r="AM1044" s="51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</row>
    <row r="1045" spans="1:121" x14ac:dyDescent="0.15">
      <c r="A1045" s="64"/>
      <c r="B1045" s="18"/>
      <c r="C1045" s="8"/>
      <c r="D1045" s="15"/>
      <c r="E1045" s="16"/>
      <c r="F1045" s="16"/>
      <c r="G1045" s="16"/>
      <c r="H1045" s="16"/>
      <c r="I1045" s="15"/>
      <c r="J1045" s="51"/>
      <c r="K1045" s="2"/>
      <c r="L1045" s="20"/>
      <c r="M1045" s="14"/>
      <c r="N1045" s="14"/>
      <c r="O1045" s="20"/>
      <c r="P1045" s="16"/>
      <c r="Q1045" s="31"/>
      <c r="R1045" s="16"/>
      <c r="S1045" s="4"/>
      <c r="T1045" s="51"/>
      <c r="U1045" s="3"/>
      <c r="V1045" s="3"/>
      <c r="W1045" s="51"/>
      <c r="X1045" s="3"/>
      <c r="Y1045" s="1"/>
      <c r="Z1045" s="3"/>
      <c r="AA1045" s="3"/>
      <c r="AB1045" s="3"/>
      <c r="AC1045" s="3"/>
      <c r="AD1045" s="3"/>
      <c r="AE1045" s="12"/>
      <c r="AF1045" s="3"/>
      <c r="AG1045" s="2"/>
      <c r="AH1045" s="2"/>
      <c r="AI1045" s="2"/>
      <c r="AJ1045" s="2"/>
      <c r="AK1045" s="2"/>
      <c r="AL1045" s="51"/>
      <c r="AM1045" s="51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</row>
    <row r="1046" spans="1:121" x14ac:dyDescent="0.15">
      <c r="A1046" s="64"/>
      <c r="B1046" s="18"/>
      <c r="C1046" s="8"/>
      <c r="D1046" s="15"/>
      <c r="E1046" s="16"/>
      <c r="F1046" s="16"/>
      <c r="G1046" s="16"/>
      <c r="H1046" s="16"/>
      <c r="I1046" s="15"/>
      <c r="J1046" s="51"/>
      <c r="K1046" s="2"/>
      <c r="L1046" s="20"/>
      <c r="M1046" s="14"/>
      <c r="N1046" s="14"/>
      <c r="O1046" s="20"/>
      <c r="P1046" s="16"/>
      <c r="Q1046" s="31"/>
      <c r="R1046" s="16"/>
      <c r="S1046" s="4"/>
      <c r="T1046" s="51"/>
      <c r="U1046" s="3"/>
      <c r="V1046" s="3"/>
      <c r="W1046" s="51"/>
      <c r="X1046" s="3"/>
      <c r="Y1046" s="1"/>
      <c r="Z1046" s="3"/>
      <c r="AA1046" s="3"/>
      <c r="AB1046" s="3"/>
      <c r="AC1046" s="3"/>
      <c r="AD1046" s="3"/>
      <c r="AE1046" s="12"/>
      <c r="AF1046" s="3"/>
      <c r="AG1046" s="2"/>
      <c r="AH1046" s="2"/>
      <c r="AI1046" s="2"/>
      <c r="AJ1046" s="2"/>
      <c r="AK1046" s="2"/>
      <c r="AL1046" s="51"/>
      <c r="AM1046" s="51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</row>
    <row r="1047" spans="1:121" x14ac:dyDescent="0.15">
      <c r="A1047" s="64"/>
      <c r="B1047" s="18"/>
      <c r="C1047" s="8"/>
      <c r="D1047" s="15"/>
      <c r="E1047" s="16"/>
      <c r="F1047" s="16"/>
      <c r="G1047" s="16"/>
      <c r="H1047" s="16"/>
      <c r="I1047" s="15"/>
      <c r="J1047" s="51"/>
      <c r="K1047" s="2"/>
      <c r="L1047" s="20"/>
      <c r="M1047" s="14"/>
      <c r="N1047" s="14"/>
      <c r="O1047" s="20"/>
      <c r="P1047" s="16"/>
      <c r="Q1047" s="31"/>
      <c r="R1047" s="16"/>
      <c r="S1047" s="4"/>
      <c r="T1047" s="51"/>
      <c r="U1047" s="3"/>
      <c r="V1047" s="3"/>
      <c r="W1047" s="51"/>
      <c r="X1047" s="3"/>
      <c r="Y1047" s="1"/>
      <c r="Z1047" s="3"/>
      <c r="AA1047" s="3"/>
      <c r="AB1047" s="3"/>
      <c r="AC1047" s="3"/>
      <c r="AD1047" s="3"/>
      <c r="AE1047" s="12"/>
      <c r="AF1047" s="3"/>
      <c r="AG1047" s="2"/>
      <c r="AH1047" s="2"/>
      <c r="AI1047" s="2"/>
      <c r="AJ1047" s="2"/>
      <c r="AK1047" s="2"/>
      <c r="AL1047" s="51"/>
      <c r="AM1047" s="51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</row>
    <row r="1048" spans="1:121" x14ac:dyDescent="0.15">
      <c r="A1048" s="64"/>
      <c r="B1048" s="18"/>
      <c r="C1048" s="8"/>
      <c r="D1048" s="15"/>
      <c r="E1048" s="16"/>
      <c r="F1048" s="16"/>
      <c r="G1048" s="16"/>
      <c r="H1048" s="16"/>
      <c r="I1048" s="15"/>
      <c r="J1048" s="51"/>
      <c r="K1048" s="2"/>
      <c r="L1048" s="20"/>
      <c r="M1048" s="14"/>
      <c r="N1048" s="14"/>
      <c r="O1048" s="20"/>
      <c r="P1048" s="16"/>
      <c r="Q1048" s="31"/>
      <c r="R1048" s="16"/>
      <c r="S1048" s="4"/>
      <c r="T1048" s="51"/>
      <c r="U1048" s="3"/>
      <c r="V1048" s="3"/>
      <c r="W1048" s="51"/>
      <c r="X1048" s="3"/>
      <c r="Y1048" s="1"/>
      <c r="Z1048" s="3"/>
      <c r="AA1048" s="3"/>
      <c r="AB1048" s="3"/>
      <c r="AC1048" s="3"/>
      <c r="AD1048" s="3"/>
      <c r="AE1048" s="12"/>
      <c r="AF1048" s="3"/>
      <c r="AG1048" s="2"/>
      <c r="AH1048" s="2"/>
      <c r="AI1048" s="2"/>
      <c r="AJ1048" s="2"/>
      <c r="AK1048" s="2"/>
      <c r="AL1048" s="51"/>
      <c r="AM1048" s="51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</row>
    <row r="1049" spans="1:121" x14ac:dyDescent="0.15">
      <c r="A1049" s="64"/>
      <c r="B1049" s="18"/>
      <c r="C1049" s="8"/>
      <c r="D1049" s="15"/>
      <c r="E1049" s="16"/>
      <c r="F1049" s="16"/>
      <c r="G1049" s="16"/>
      <c r="H1049" s="16"/>
      <c r="I1049" s="15"/>
      <c r="J1049" s="51"/>
      <c r="K1049" s="2"/>
      <c r="L1049" s="20"/>
      <c r="M1049" s="14"/>
      <c r="N1049" s="14"/>
      <c r="O1049" s="20"/>
      <c r="P1049" s="16"/>
      <c r="Q1049" s="31"/>
      <c r="R1049" s="16"/>
      <c r="S1049" s="4"/>
      <c r="T1049" s="51"/>
      <c r="U1049" s="3"/>
      <c r="V1049" s="3"/>
      <c r="W1049" s="51"/>
      <c r="X1049" s="3"/>
      <c r="Y1049" s="1"/>
      <c r="Z1049" s="3"/>
      <c r="AA1049" s="3"/>
      <c r="AB1049" s="3"/>
      <c r="AC1049" s="3"/>
      <c r="AD1049" s="3"/>
      <c r="AE1049" s="12"/>
      <c r="AF1049" s="3"/>
      <c r="AG1049" s="2"/>
      <c r="AH1049" s="2"/>
      <c r="AI1049" s="2"/>
      <c r="AJ1049" s="2"/>
      <c r="AK1049" s="2"/>
      <c r="AL1049" s="51"/>
      <c r="AM1049" s="51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</row>
    <row r="1050" spans="1:121" x14ac:dyDescent="0.15">
      <c r="A1050" s="64"/>
      <c r="B1050" s="18"/>
      <c r="C1050" s="8"/>
      <c r="D1050" s="15"/>
      <c r="E1050" s="16"/>
      <c r="F1050" s="16"/>
      <c r="G1050" s="16"/>
      <c r="H1050" s="16"/>
      <c r="I1050" s="15"/>
      <c r="J1050" s="51"/>
      <c r="K1050" s="2"/>
      <c r="L1050" s="20"/>
      <c r="M1050" s="14"/>
      <c r="N1050" s="14"/>
      <c r="O1050" s="20"/>
      <c r="P1050" s="16"/>
      <c r="Q1050" s="31"/>
      <c r="R1050" s="16"/>
      <c r="S1050" s="4"/>
      <c r="T1050" s="51"/>
      <c r="U1050" s="3"/>
      <c r="V1050" s="3"/>
      <c r="W1050" s="51"/>
      <c r="X1050" s="3"/>
      <c r="Y1050" s="1"/>
      <c r="Z1050" s="3"/>
      <c r="AA1050" s="3"/>
      <c r="AB1050" s="3"/>
      <c r="AC1050" s="3"/>
      <c r="AD1050" s="3"/>
      <c r="AE1050" s="12"/>
      <c r="AF1050" s="3"/>
      <c r="AG1050" s="2"/>
      <c r="AH1050" s="2"/>
      <c r="AI1050" s="2"/>
      <c r="AJ1050" s="2"/>
      <c r="AK1050" s="2"/>
      <c r="AL1050" s="51"/>
      <c r="AM1050" s="51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</row>
    <row r="1051" spans="1:121" x14ac:dyDescent="0.15">
      <c r="A1051" s="64"/>
      <c r="B1051" s="18"/>
      <c r="C1051" s="8"/>
      <c r="D1051" s="15"/>
      <c r="E1051" s="16"/>
      <c r="F1051" s="16"/>
      <c r="G1051" s="16"/>
      <c r="H1051" s="16"/>
      <c r="I1051" s="15"/>
      <c r="J1051" s="51"/>
      <c r="K1051" s="2"/>
      <c r="L1051" s="20"/>
      <c r="M1051" s="14"/>
      <c r="N1051" s="14"/>
      <c r="O1051" s="20"/>
      <c r="P1051" s="16"/>
      <c r="Q1051" s="31"/>
      <c r="R1051" s="16"/>
      <c r="S1051" s="4"/>
      <c r="T1051" s="51"/>
      <c r="U1051" s="3"/>
      <c r="V1051" s="3"/>
      <c r="W1051" s="51"/>
      <c r="X1051" s="3"/>
      <c r="Y1051" s="1"/>
      <c r="Z1051" s="3"/>
      <c r="AA1051" s="3"/>
      <c r="AB1051" s="3"/>
      <c r="AC1051" s="3"/>
      <c r="AD1051" s="3"/>
      <c r="AE1051" s="12"/>
      <c r="AF1051" s="3"/>
      <c r="AG1051" s="2"/>
      <c r="AH1051" s="2"/>
      <c r="AI1051" s="2"/>
      <c r="AJ1051" s="2"/>
      <c r="AK1051" s="2"/>
      <c r="AL1051" s="51"/>
      <c r="AM1051" s="51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</row>
    <row r="1052" spans="1:121" x14ac:dyDescent="0.15">
      <c r="A1052" s="64"/>
      <c r="B1052" s="18"/>
      <c r="C1052" s="8"/>
      <c r="D1052" s="15"/>
      <c r="E1052" s="16"/>
      <c r="F1052" s="16"/>
      <c r="G1052" s="16"/>
      <c r="H1052" s="16"/>
      <c r="I1052" s="15"/>
      <c r="J1052" s="51"/>
      <c r="K1052" s="2"/>
      <c r="L1052" s="20"/>
      <c r="M1052" s="14"/>
      <c r="N1052" s="14"/>
      <c r="O1052" s="20"/>
      <c r="P1052" s="16"/>
      <c r="Q1052" s="31"/>
      <c r="R1052" s="16"/>
      <c r="S1052" s="4"/>
      <c r="T1052" s="51"/>
      <c r="U1052" s="3"/>
      <c r="V1052" s="3"/>
      <c r="W1052" s="51"/>
      <c r="X1052" s="3"/>
      <c r="Y1052" s="1"/>
      <c r="Z1052" s="3"/>
      <c r="AA1052" s="3"/>
      <c r="AB1052" s="3"/>
      <c r="AC1052" s="3"/>
      <c r="AD1052" s="3"/>
      <c r="AE1052" s="12"/>
      <c r="AF1052" s="3"/>
      <c r="AG1052" s="2"/>
      <c r="AH1052" s="2"/>
      <c r="AI1052" s="2"/>
      <c r="AJ1052" s="2"/>
      <c r="AK1052" s="2"/>
      <c r="AL1052" s="51"/>
      <c r="AM1052" s="51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</row>
    <row r="1053" spans="1:121" x14ac:dyDescent="0.15">
      <c r="A1053" s="64"/>
      <c r="B1053" s="18"/>
      <c r="C1053" s="8"/>
      <c r="D1053" s="15"/>
      <c r="E1053" s="16"/>
      <c r="F1053" s="16"/>
      <c r="G1053" s="16"/>
      <c r="H1053" s="16"/>
      <c r="I1053" s="15"/>
      <c r="J1053" s="51"/>
      <c r="K1053" s="2"/>
      <c r="L1053" s="20"/>
      <c r="M1053" s="14"/>
      <c r="N1053" s="14"/>
      <c r="O1053" s="20"/>
      <c r="P1053" s="16"/>
      <c r="Q1053" s="31"/>
      <c r="R1053" s="16"/>
      <c r="S1053" s="4"/>
      <c r="T1053" s="51"/>
      <c r="U1053" s="3"/>
      <c r="V1053" s="3"/>
      <c r="W1053" s="51"/>
      <c r="X1053" s="3"/>
      <c r="Y1053" s="1"/>
      <c r="Z1053" s="3"/>
      <c r="AA1053" s="3"/>
      <c r="AB1053" s="3"/>
      <c r="AC1053" s="3"/>
      <c r="AD1053" s="3"/>
      <c r="AE1053" s="12"/>
      <c r="AF1053" s="3"/>
      <c r="AG1053" s="2"/>
      <c r="AH1053" s="2"/>
      <c r="AI1053" s="2"/>
      <c r="AJ1053" s="2"/>
      <c r="AK1053" s="2"/>
      <c r="AL1053" s="51"/>
      <c r="AM1053" s="51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</row>
    <row r="1054" spans="1:121" x14ac:dyDescent="0.15">
      <c r="A1054" s="64"/>
      <c r="B1054" s="18"/>
      <c r="C1054" s="8"/>
      <c r="D1054" s="15"/>
      <c r="E1054" s="16"/>
      <c r="F1054" s="16"/>
      <c r="G1054" s="16"/>
      <c r="H1054" s="16"/>
      <c r="I1054" s="15"/>
      <c r="J1054" s="51"/>
      <c r="K1054" s="2"/>
      <c r="L1054" s="20"/>
      <c r="M1054" s="14"/>
      <c r="N1054" s="14"/>
      <c r="O1054" s="20"/>
      <c r="P1054" s="16"/>
      <c r="Q1054" s="31"/>
      <c r="R1054" s="16"/>
      <c r="S1054" s="4"/>
      <c r="T1054" s="51"/>
      <c r="U1054" s="3"/>
      <c r="V1054" s="3"/>
      <c r="W1054" s="51"/>
      <c r="X1054" s="3"/>
      <c r="Y1054" s="1"/>
      <c r="Z1054" s="3"/>
      <c r="AA1054" s="3"/>
      <c r="AB1054" s="3"/>
      <c r="AC1054" s="3"/>
      <c r="AD1054" s="3"/>
      <c r="AE1054" s="12"/>
      <c r="AF1054" s="3"/>
      <c r="AG1054" s="2"/>
      <c r="AH1054" s="2"/>
      <c r="AI1054" s="2"/>
      <c r="AJ1054" s="2"/>
      <c r="AK1054" s="2"/>
      <c r="AL1054" s="51"/>
      <c r="AM1054" s="51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</row>
    <row r="1055" spans="1:121" x14ac:dyDescent="0.15">
      <c r="A1055" s="64"/>
      <c r="B1055" s="18"/>
      <c r="C1055" s="8"/>
      <c r="D1055" s="15"/>
      <c r="E1055" s="16"/>
      <c r="F1055" s="16"/>
      <c r="G1055" s="16"/>
      <c r="H1055" s="16"/>
      <c r="I1055" s="15"/>
      <c r="J1055" s="51"/>
      <c r="K1055" s="2"/>
      <c r="L1055" s="20"/>
      <c r="M1055" s="14"/>
      <c r="N1055" s="14"/>
      <c r="O1055" s="20"/>
      <c r="P1055" s="16"/>
      <c r="Q1055" s="31"/>
      <c r="R1055" s="16"/>
      <c r="S1055" s="4"/>
      <c r="T1055" s="51"/>
      <c r="U1055" s="3"/>
      <c r="V1055" s="3"/>
      <c r="W1055" s="51"/>
      <c r="X1055" s="3"/>
      <c r="Y1055" s="1"/>
      <c r="Z1055" s="3"/>
      <c r="AA1055" s="3"/>
      <c r="AB1055" s="3"/>
      <c r="AC1055" s="3"/>
      <c r="AD1055" s="3"/>
      <c r="AE1055" s="12"/>
      <c r="AF1055" s="3"/>
      <c r="AG1055" s="2"/>
      <c r="AH1055" s="2"/>
      <c r="AI1055" s="2"/>
      <c r="AJ1055" s="2"/>
      <c r="AK1055" s="2"/>
      <c r="AL1055" s="51"/>
      <c r="AM1055" s="51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</row>
    <row r="1056" spans="1:121" x14ac:dyDescent="0.15">
      <c r="A1056" s="64"/>
      <c r="B1056" s="18"/>
      <c r="C1056" s="8"/>
      <c r="D1056" s="15"/>
      <c r="E1056" s="16"/>
      <c r="F1056" s="16"/>
      <c r="G1056" s="16"/>
      <c r="H1056" s="16"/>
      <c r="I1056" s="15"/>
      <c r="J1056" s="51"/>
      <c r="K1056" s="2"/>
      <c r="L1056" s="20"/>
      <c r="M1056" s="14"/>
      <c r="N1056" s="14"/>
      <c r="O1056" s="20"/>
      <c r="P1056" s="16"/>
      <c r="Q1056" s="31"/>
      <c r="R1056" s="16"/>
      <c r="S1056" s="4"/>
      <c r="T1056" s="51"/>
      <c r="U1056" s="3"/>
      <c r="V1056" s="3"/>
      <c r="W1056" s="51"/>
      <c r="X1056" s="3"/>
      <c r="Y1056" s="1"/>
      <c r="Z1056" s="3"/>
      <c r="AA1056" s="3"/>
      <c r="AB1056" s="3"/>
      <c r="AC1056" s="3"/>
      <c r="AD1056" s="3"/>
      <c r="AE1056" s="12"/>
      <c r="AF1056" s="3"/>
      <c r="AG1056" s="2"/>
      <c r="AH1056" s="2"/>
      <c r="AI1056" s="2"/>
      <c r="AJ1056" s="2"/>
      <c r="AK1056" s="2"/>
      <c r="AL1056" s="51"/>
      <c r="AM1056" s="51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</row>
    <row r="1057" spans="1:121" x14ac:dyDescent="0.15">
      <c r="A1057" s="64"/>
      <c r="B1057" s="18"/>
      <c r="C1057" s="8"/>
      <c r="D1057" s="15"/>
      <c r="E1057" s="16"/>
      <c r="F1057" s="16"/>
      <c r="G1057" s="16"/>
      <c r="H1057" s="16"/>
      <c r="I1057" s="15"/>
      <c r="J1057" s="51"/>
      <c r="K1057" s="2"/>
      <c r="L1057" s="20"/>
      <c r="M1057" s="14"/>
      <c r="N1057" s="14"/>
      <c r="O1057" s="20"/>
      <c r="P1057" s="16"/>
      <c r="Q1057" s="31"/>
      <c r="R1057" s="16"/>
      <c r="S1057" s="4"/>
      <c r="T1057" s="51"/>
      <c r="U1057" s="3"/>
      <c r="V1057" s="3"/>
      <c r="W1057" s="51"/>
      <c r="X1057" s="3"/>
      <c r="Y1057" s="1"/>
      <c r="Z1057" s="3"/>
      <c r="AA1057" s="3"/>
      <c r="AB1057" s="3"/>
      <c r="AC1057" s="3"/>
      <c r="AD1057" s="3"/>
      <c r="AE1057" s="12"/>
      <c r="AF1057" s="3"/>
      <c r="AG1057" s="2"/>
      <c r="AH1057" s="2"/>
      <c r="AI1057" s="2"/>
      <c r="AJ1057" s="2"/>
      <c r="AK1057" s="2"/>
      <c r="AL1057" s="51"/>
      <c r="AM1057" s="51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</row>
    <row r="1058" spans="1:121" x14ac:dyDescent="0.15">
      <c r="A1058" s="64"/>
      <c r="B1058" s="18"/>
      <c r="C1058" s="8"/>
      <c r="D1058" s="15"/>
      <c r="E1058" s="16"/>
      <c r="F1058" s="16"/>
      <c r="G1058" s="16"/>
      <c r="H1058" s="16"/>
      <c r="I1058" s="15"/>
      <c r="J1058" s="51"/>
      <c r="K1058" s="2"/>
      <c r="L1058" s="20"/>
      <c r="M1058" s="14"/>
      <c r="N1058" s="14"/>
      <c r="O1058" s="20"/>
      <c r="P1058" s="16"/>
      <c r="Q1058" s="31"/>
      <c r="R1058" s="16"/>
      <c r="S1058" s="4"/>
      <c r="T1058" s="51"/>
      <c r="U1058" s="3"/>
      <c r="V1058" s="3"/>
      <c r="W1058" s="51"/>
      <c r="X1058" s="3"/>
      <c r="Y1058" s="1"/>
      <c r="Z1058" s="3"/>
      <c r="AA1058" s="3"/>
      <c r="AB1058" s="3"/>
      <c r="AC1058" s="3"/>
      <c r="AD1058" s="3"/>
      <c r="AE1058" s="12"/>
      <c r="AF1058" s="3"/>
      <c r="AG1058" s="2"/>
      <c r="AH1058" s="2"/>
      <c r="AI1058" s="2"/>
      <c r="AJ1058" s="2"/>
      <c r="AK1058" s="2"/>
      <c r="AL1058" s="51"/>
      <c r="AM1058" s="51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</row>
    <row r="1059" spans="1:121" x14ac:dyDescent="0.15">
      <c r="A1059" s="64"/>
      <c r="B1059" s="18"/>
      <c r="C1059" s="8"/>
      <c r="D1059" s="15"/>
      <c r="E1059" s="16"/>
      <c r="F1059" s="16"/>
      <c r="G1059" s="16"/>
      <c r="H1059" s="16"/>
      <c r="I1059" s="15"/>
      <c r="J1059" s="51"/>
      <c r="K1059" s="2"/>
      <c r="L1059" s="20"/>
      <c r="M1059" s="14"/>
      <c r="N1059" s="14"/>
      <c r="O1059" s="20"/>
      <c r="P1059" s="16"/>
      <c r="Q1059" s="31"/>
      <c r="R1059" s="16"/>
      <c r="S1059" s="4"/>
      <c r="T1059" s="51"/>
      <c r="U1059" s="3"/>
      <c r="V1059" s="3"/>
      <c r="W1059" s="51"/>
      <c r="X1059" s="3"/>
      <c r="Y1059" s="1"/>
      <c r="Z1059" s="3"/>
      <c r="AA1059" s="3"/>
      <c r="AB1059" s="3"/>
      <c r="AC1059" s="3"/>
      <c r="AD1059" s="3"/>
      <c r="AE1059" s="12"/>
      <c r="AF1059" s="3"/>
      <c r="AG1059" s="2"/>
      <c r="AH1059" s="2"/>
      <c r="AI1059" s="2"/>
      <c r="AJ1059" s="2"/>
      <c r="AK1059" s="2"/>
      <c r="AL1059" s="51"/>
      <c r="AM1059" s="51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</row>
    <row r="1060" spans="1:121" x14ac:dyDescent="0.15">
      <c r="A1060" s="64"/>
      <c r="B1060" s="18"/>
      <c r="C1060" s="8"/>
      <c r="D1060" s="15"/>
      <c r="E1060" s="16"/>
      <c r="F1060" s="16"/>
      <c r="G1060" s="16"/>
      <c r="H1060" s="16"/>
      <c r="I1060" s="15"/>
      <c r="J1060" s="51"/>
      <c r="K1060" s="2"/>
      <c r="L1060" s="20"/>
      <c r="M1060" s="14"/>
      <c r="N1060" s="14"/>
      <c r="O1060" s="20"/>
      <c r="P1060" s="16"/>
      <c r="Q1060" s="31"/>
      <c r="R1060" s="16"/>
      <c r="S1060" s="4"/>
      <c r="T1060" s="51"/>
      <c r="U1060" s="3"/>
      <c r="V1060" s="3"/>
      <c r="W1060" s="51"/>
      <c r="X1060" s="3"/>
      <c r="Y1060" s="1"/>
      <c r="Z1060" s="3"/>
      <c r="AA1060" s="3"/>
      <c r="AB1060" s="3"/>
      <c r="AC1060" s="3"/>
      <c r="AD1060" s="3"/>
      <c r="AE1060" s="12"/>
      <c r="AF1060" s="3"/>
      <c r="AG1060" s="2"/>
      <c r="AH1060" s="2"/>
      <c r="AI1060" s="2"/>
      <c r="AJ1060" s="2"/>
      <c r="AK1060" s="2"/>
      <c r="AL1060" s="51"/>
      <c r="AM1060" s="51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</row>
    <row r="1061" spans="1:121" x14ac:dyDescent="0.15">
      <c r="A1061" s="64"/>
      <c r="B1061" s="18"/>
      <c r="C1061" s="8"/>
      <c r="D1061" s="15"/>
      <c r="E1061" s="16"/>
      <c r="F1061" s="16"/>
      <c r="G1061" s="16"/>
      <c r="H1061" s="16"/>
      <c r="I1061" s="15"/>
      <c r="J1061" s="51"/>
      <c r="K1061" s="2"/>
      <c r="L1061" s="20"/>
      <c r="M1061" s="14"/>
      <c r="N1061" s="14"/>
      <c r="O1061" s="20"/>
      <c r="P1061" s="16"/>
      <c r="Q1061" s="31"/>
      <c r="R1061" s="16"/>
      <c r="S1061" s="4"/>
      <c r="T1061" s="51"/>
      <c r="U1061" s="3"/>
      <c r="V1061" s="3"/>
      <c r="W1061" s="51"/>
      <c r="X1061" s="3"/>
      <c r="Y1061" s="1"/>
      <c r="Z1061" s="3"/>
      <c r="AA1061" s="3"/>
      <c r="AB1061" s="3"/>
      <c r="AC1061" s="3"/>
      <c r="AD1061" s="3"/>
      <c r="AE1061" s="12"/>
      <c r="AF1061" s="3"/>
      <c r="AG1061" s="2"/>
      <c r="AH1061" s="2"/>
      <c r="AI1061" s="2"/>
      <c r="AJ1061" s="2"/>
      <c r="AK1061" s="2"/>
      <c r="AL1061" s="51"/>
      <c r="AM1061" s="51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</row>
    <row r="1062" spans="1:121" x14ac:dyDescent="0.15">
      <c r="A1062" s="64"/>
      <c r="B1062" s="18"/>
      <c r="C1062" s="8"/>
      <c r="D1062" s="15"/>
      <c r="E1062" s="16"/>
      <c r="F1062" s="16"/>
      <c r="G1062" s="16"/>
      <c r="H1062" s="16"/>
      <c r="I1062" s="15"/>
      <c r="J1062" s="51"/>
      <c r="K1062" s="2"/>
      <c r="L1062" s="20"/>
      <c r="M1062" s="14"/>
      <c r="N1062" s="14"/>
      <c r="O1062" s="20"/>
      <c r="P1062" s="16"/>
      <c r="Q1062" s="31"/>
      <c r="R1062" s="16"/>
      <c r="S1062" s="4"/>
      <c r="T1062" s="51"/>
      <c r="U1062" s="3"/>
      <c r="V1062" s="3"/>
      <c r="W1062" s="51"/>
      <c r="X1062" s="3"/>
      <c r="Y1062" s="1"/>
      <c r="Z1062" s="3"/>
      <c r="AA1062" s="3"/>
      <c r="AB1062" s="3"/>
      <c r="AC1062" s="3"/>
      <c r="AD1062" s="3"/>
      <c r="AE1062" s="12"/>
      <c r="AF1062" s="3"/>
      <c r="AG1062" s="2"/>
      <c r="AH1062" s="2"/>
      <c r="AI1062" s="2"/>
      <c r="AJ1062" s="2"/>
      <c r="AK1062" s="2"/>
      <c r="AL1062" s="51"/>
      <c r="AM1062" s="51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</row>
    <row r="1063" spans="1:121" x14ac:dyDescent="0.15">
      <c r="A1063" s="64"/>
      <c r="B1063" s="18"/>
      <c r="C1063" s="8"/>
      <c r="D1063" s="15"/>
      <c r="E1063" s="16"/>
      <c r="F1063" s="16"/>
      <c r="G1063" s="16"/>
      <c r="H1063" s="16"/>
      <c r="I1063" s="15"/>
      <c r="J1063" s="51"/>
      <c r="K1063" s="2"/>
      <c r="L1063" s="20"/>
      <c r="M1063" s="14"/>
      <c r="N1063" s="14"/>
      <c r="O1063" s="20"/>
      <c r="P1063" s="16"/>
      <c r="Q1063" s="31"/>
      <c r="R1063" s="16"/>
      <c r="S1063" s="4"/>
      <c r="T1063" s="51"/>
      <c r="U1063" s="3"/>
      <c r="V1063" s="3"/>
      <c r="W1063" s="51"/>
      <c r="X1063" s="3"/>
      <c r="Y1063" s="1"/>
      <c r="Z1063" s="3"/>
      <c r="AA1063" s="3"/>
      <c r="AB1063" s="3"/>
      <c r="AC1063" s="3"/>
      <c r="AD1063" s="3"/>
      <c r="AE1063" s="12"/>
      <c r="AF1063" s="3"/>
      <c r="AG1063" s="2"/>
      <c r="AH1063" s="2"/>
      <c r="AI1063" s="2"/>
      <c r="AJ1063" s="2"/>
      <c r="AK1063" s="2"/>
      <c r="AL1063" s="51"/>
      <c r="AM1063" s="51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</row>
    <row r="1064" spans="1:121" x14ac:dyDescent="0.15">
      <c r="A1064" s="64"/>
      <c r="B1064" s="18"/>
      <c r="C1064" s="8"/>
      <c r="D1064" s="15"/>
      <c r="E1064" s="16"/>
      <c r="F1064" s="16"/>
      <c r="G1064" s="16"/>
      <c r="H1064" s="16"/>
      <c r="I1064" s="15"/>
      <c r="J1064" s="51"/>
      <c r="K1064" s="2"/>
      <c r="L1064" s="20"/>
      <c r="M1064" s="14"/>
      <c r="N1064" s="14"/>
      <c r="O1064" s="20"/>
      <c r="P1064" s="16"/>
      <c r="Q1064" s="31"/>
      <c r="R1064" s="16"/>
      <c r="S1064" s="4"/>
      <c r="T1064" s="51"/>
      <c r="U1064" s="3"/>
      <c r="V1064" s="3"/>
      <c r="W1064" s="51"/>
      <c r="X1064" s="3"/>
      <c r="Y1064" s="1"/>
      <c r="Z1064" s="3"/>
      <c r="AA1064" s="3"/>
      <c r="AB1064" s="3"/>
      <c r="AC1064" s="3"/>
      <c r="AD1064" s="3"/>
      <c r="AE1064" s="12"/>
      <c r="AF1064" s="3"/>
      <c r="AG1064" s="2"/>
      <c r="AH1064" s="2"/>
      <c r="AI1064" s="2"/>
      <c r="AJ1064" s="2"/>
      <c r="AK1064" s="2"/>
      <c r="AL1064" s="51"/>
      <c r="AM1064" s="51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</row>
    <row r="1065" spans="1:121" x14ac:dyDescent="0.15">
      <c r="A1065" s="64"/>
      <c r="B1065" s="18"/>
      <c r="C1065" s="8"/>
      <c r="D1065" s="15"/>
      <c r="E1065" s="16"/>
      <c r="F1065" s="16"/>
      <c r="G1065" s="16"/>
      <c r="H1065" s="16"/>
      <c r="I1065" s="15"/>
      <c r="J1065" s="51"/>
      <c r="K1065" s="2"/>
      <c r="L1065" s="20"/>
      <c r="M1065" s="14"/>
      <c r="N1065" s="14"/>
      <c r="O1065" s="20"/>
      <c r="P1065" s="16"/>
      <c r="Q1065" s="31"/>
      <c r="R1065" s="16"/>
      <c r="S1065" s="4"/>
      <c r="T1065" s="51"/>
      <c r="U1065" s="3"/>
      <c r="V1065" s="3"/>
      <c r="W1065" s="51"/>
      <c r="X1065" s="3"/>
      <c r="Y1065" s="1"/>
      <c r="Z1065" s="3"/>
      <c r="AA1065" s="3"/>
      <c r="AB1065" s="3"/>
      <c r="AC1065" s="3"/>
      <c r="AD1065" s="3"/>
      <c r="AE1065" s="12"/>
      <c r="AF1065" s="3"/>
      <c r="AG1065" s="2"/>
      <c r="AH1065" s="2"/>
      <c r="AI1065" s="2"/>
      <c r="AJ1065" s="2"/>
      <c r="AK1065" s="2"/>
      <c r="AL1065" s="51"/>
      <c r="AM1065" s="51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</row>
    <row r="1066" spans="1:121" x14ac:dyDescent="0.15">
      <c r="A1066" s="64"/>
      <c r="B1066" s="18"/>
      <c r="C1066" s="8"/>
      <c r="D1066" s="15"/>
      <c r="E1066" s="16"/>
      <c r="F1066" s="16"/>
      <c r="G1066" s="16"/>
      <c r="H1066" s="16"/>
      <c r="I1066" s="15"/>
      <c r="J1066" s="51"/>
      <c r="K1066" s="2"/>
      <c r="L1066" s="20"/>
      <c r="M1066" s="14"/>
      <c r="N1066" s="14"/>
      <c r="O1066" s="20"/>
      <c r="P1066" s="16"/>
      <c r="Q1066" s="31"/>
      <c r="R1066" s="16"/>
      <c r="S1066" s="4"/>
      <c r="T1066" s="51"/>
      <c r="U1066" s="3"/>
      <c r="V1066" s="3"/>
      <c r="W1066" s="51"/>
      <c r="X1066" s="3"/>
      <c r="Y1066" s="1"/>
      <c r="Z1066" s="3"/>
      <c r="AA1066" s="3"/>
      <c r="AB1066" s="3"/>
      <c r="AC1066" s="3"/>
      <c r="AD1066" s="3"/>
      <c r="AE1066" s="12"/>
      <c r="AF1066" s="3"/>
      <c r="AG1066" s="2"/>
      <c r="AH1066" s="2"/>
      <c r="AI1066" s="2"/>
      <c r="AJ1066" s="2"/>
      <c r="AK1066" s="2"/>
      <c r="AL1066" s="51"/>
      <c r="AM1066" s="51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</row>
    <row r="1067" spans="1:121" x14ac:dyDescent="0.15">
      <c r="A1067" s="64"/>
      <c r="B1067" s="18"/>
      <c r="C1067" s="8"/>
      <c r="D1067" s="15"/>
      <c r="E1067" s="16"/>
      <c r="F1067" s="16"/>
      <c r="G1067" s="16"/>
      <c r="H1067" s="16"/>
      <c r="I1067" s="15"/>
      <c r="J1067" s="51"/>
      <c r="K1067" s="2"/>
      <c r="L1067" s="20"/>
      <c r="M1067" s="14"/>
      <c r="N1067" s="14"/>
      <c r="O1067" s="20"/>
      <c r="P1067" s="16"/>
      <c r="Q1067" s="31"/>
      <c r="R1067" s="16"/>
      <c r="S1067" s="4"/>
      <c r="T1067" s="51"/>
      <c r="U1067" s="3"/>
      <c r="V1067" s="3"/>
      <c r="W1067" s="51"/>
      <c r="X1067" s="3"/>
      <c r="Y1067" s="1"/>
      <c r="Z1067" s="3"/>
      <c r="AA1067" s="3"/>
      <c r="AB1067" s="3"/>
      <c r="AC1067" s="3"/>
      <c r="AD1067" s="3"/>
      <c r="AE1067" s="12"/>
      <c r="AF1067" s="3"/>
      <c r="AG1067" s="2"/>
      <c r="AH1067" s="2"/>
      <c r="AI1067" s="2"/>
      <c r="AJ1067" s="2"/>
      <c r="AK1067" s="2"/>
      <c r="AL1067" s="51"/>
      <c r="AM1067" s="51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</row>
    <row r="1068" spans="1:121" x14ac:dyDescent="0.15">
      <c r="A1068" s="64"/>
      <c r="B1068" s="18"/>
      <c r="C1068" s="8"/>
      <c r="D1068" s="15"/>
      <c r="E1068" s="16"/>
      <c r="F1068" s="16"/>
      <c r="G1068" s="16"/>
      <c r="H1068" s="16"/>
      <c r="I1068" s="15"/>
      <c r="J1068" s="51"/>
      <c r="K1068" s="2"/>
      <c r="L1068" s="20"/>
      <c r="M1068" s="14"/>
      <c r="N1068" s="14"/>
      <c r="O1068" s="20"/>
      <c r="P1068" s="16"/>
      <c r="Q1068" s="31"/>
      <c r="R1068" s="16"/>
      <c r="S1068" s="4"/>
      <c r="T1068" s="51"/>
      <c r="U1068" s="3"/>
      <c r="V1068" s="3"/>
      <c r="W1068" s="51"/>
      <c r="X1068" s="3"/>
      <c r="Y1068" s="1"/>
      <c r="Z1068" s="3"/>
      <c r="AA1068" s="3"/>
      <c r="AB1068" s="3"/>
      <c r="AC1068" s="3"/>
      <c r="AD1068" s="3"/>
      <c r="AE1068" s="12"/>
      <c r="AF1068" s="3"/>
      <c r="AG1068" s="2"/>
      <c r="AH1068" s="2"/>
      <c r="AI1068" s="2"/>
      <c r="AJ1068" s="2"/>
      <c r="AK1068" s="2"/>
      <c r="AL1068" s="51"/>
      <c r="AM1068" s="51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</row>
    <row r="1069" spans="1:121" x14ac:dyDescent="0.15">
      <c r="A1069" s="64"/>
      <c r="B1069" s="18"/>
      <c r="C1069" s="8"/>
      <c r="D1069" s="15"/>
      <c r="E1069" s="16"/>
      <c r="F1069" s="16"/>
      <c r="G1069" s="16"/>
      <c r="H1069" s="16"/>
      <c r="I1069" s="15"/>
      <c r="J1069" s="51"/>
      <c r="K1069" s="2"/>
      <c r="L1069" s="20"/>
      <c r="M1069" s="14"/>
      <c r="N1069" s="14"/>
      <c r="O1069" s="20"/>
      <c r="P1069" s="16"/>
      <c r="Q1069" s="31"/>
      <c r="R1069" s="16"/>
      <c r="S1069" s="4"/>
      <c r="T1069" s="51"/>
      <c r="U1069" s="3"/>
      <c r="V1069" s="3"/>
      <c r="W1069" s="51"/>
      <c r="X1069" s="3"/>
      <c r="Y1069" s="1"/>
      <c r="Z1069" s="3"/>
      <c r="AA1069" s="3"/>
      <c r="AB1069" s="3"/>
      <c r="AC1069" s="3"/>
      <c r="AD1069" s="3"/>
      <c r="AE1069" s="12"/>
      <c r="AF1069" s="3"/>
      <c r="AG1069" s="2"/>
      <c r="AH1069" s="2"/>
      <c r="AI1069" s="2"/>
      <c r="AJ1069" s="2"/>
      <c r="AK1069" s="2"/>
      <c r="AL1069" s="51"/>
      <c r="AM1069" s="51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</row>
    <row r="1070" spans="1:121" x14ac:dyDescent="0.15">
      <c r="A1070" s="64"/>
      <c r="B1070" s="18"/>
      <c r="C1070" s="8"/>
      <c r="D1070" s="15"/>
      <c r="E1070" s="16"/>
      <c r="F1070" s="16"/>
      <c r="G1070" s="16"/>
      <c r="H1070" s="16"/>
      <c r="I1070" s="15"/>
      <c r="J1070" s="51"/>
      <c r="K1070" s="2"/>
      <c r="L1070" s="20"/>
      <c r="M1070" s="14"/>
      <c r="N1070" s="14"/>
      <c r="O1070" s="20"/>
      <c r="P1070" s="16"/>
      <c r="Q1070" s="31"/>
      <c r="R1070" s="16"/>
      <c r="S1070" s="4"/>
      <c r="T1070" s="51"/>
      <c r="U1070" s="3"/>
      <c r="V1070" s="3"/>
      <c r="W1070" s="51"/>
      <c r="X1070" s="3"/>
      <c r="Y1070" s="1"/>
      <c r="Z1070" s="3"/>
      <c r="AA1070" s="3"/>
      <c r="AB1070" s="3"/>
      <c r="AC1070" s="3"/>
      <c r="AD1070" s="3"/>
      <c r="AE1070" s="12"/>
      <c r="AF1070" s="3"/>
      <c r="AG1070" s="2"/>
      <c r="AH1070" s="2"/>
      <c r="AI1070" s="2"/>
      <c r="AJ1070" s="2"/>
      <c r="AK1070" s="2"/>
      <c r="AL1070" s="51"/>
      <c r="AM1070" s="51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</row>
    <row r="1071" spans="1:121" x14ac:dyDescent="0.15">
      <c r="A1071" s="64"/>
      <c r="B1071" s="18"/>
      <c r="C1071" s="8"/>
      <c r="D1071" s="15"/>
      <c r="E1071" s="16"/>
      <c r="F1071" s="16"/>
      <c r="G1071" s="16"/>
      <c r="H1071" s="16"/>
      <c r="I1071" s="15"/>
      <c r="J1071" s="51"/>
      <c r="K1071" s="2"/>
      <c r="L1071" s="20"/>
      <c r="M1071" s="14"/>
      <c r="N1071" s="14"/>
      <c r="O1071" s="20"/>
      <c r="P1071" s="16"/>
      <c r="Q1071" s="31"/>
      <c r="R1071" s="16"/>
      <c r="S1071" s="4"/>
      <c r="T1071" s="51"/>
      <c r="U1071" s="3"/>
      <c r="V1071" s="3"/>
      <c r="W1071" s="51"/>
      <c r="X1071" s="3"/>
      <c r="Y1071" s="1"/>
      <c r="Z1071" s="3"/>
      <c r="AA1071" s="3"/>
      <c r="AB1071" s="3"/>
      <c r="AC1071" s="3"/>
      <c r="AD1071" s="3"/>
      <c r="AE1071" s="12"/>
      <c r="AF1071" s="3"/>
      <c r="AG1071" s="2"/>
      <c r="AH1071" s="2"/>
      <c r="AI1071" s="2"/>
      <c r="AJ1071" s="2"/>
      <c r="AK1071" s="2"/>
      <c r="AL1071" s="51"/>
      <c r="AM1071" s="51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</row>
    <row r="1072" spans="1:121" x14ac:dyDescent="0.15">
      <c r="A1072" s="64"/>
      <c r="B1072" s="18"/>
      <c r="C1072" s="8"/>
      <c r="D1072" s="15"/>
      <c r="E1072" s="16"/>
      <c r="F1072" s="16"/>
      <c r="G1072" s="16"/>
      <c r="H1072" s="16"/>
      <c r="I1072" s="15"/>
      <c r="J1072" s="51"/>
      <c r="K1072" s="2"/>
      <c r="L1072" s="20"/>
      <c r="M1072" s="14"/>
      <c r="N1072" s="14"/>
      <c r="O1072" s="20"/>
      <c r="P1072" s="16"/>
      <c r="Q1072" s="31"/>
      <c r="R1072" s="16"/>
      <c r="S1072" s="4"/>
      <c r="T1072" s="51"/>
      <c r="U1072" s="3"/>
      <c r="V1072" s="3"/>
      <c r="W1072" s="51"/>
      <c r="X1072" s="3"/>
      <c r="Y1072" s="1"/>
      <c r="Z1072" s="3"/>
      <c r="AA1072" s="3"/>
      <c r="AB1072" s="3"/>
      <c r="AC1072" s="3"/>
      <c r="AD1072" s="3"/>
      <c r="AE1072" s="12"/>
      <c r="AF1072" s="3"/>
      <c r="AG1072" s="2"/>
      <c r="AH1072" s="2"/>
      <c r="AI1072" s="2"/>
      <c r="AJ1072" s="2"/>
      <c r="AK1072" s="2"/>
      <c r="AL1072" s="51"/>
      <c r="AM1072" s="51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</row>
    <row r="1073" spans="1:121" x14ac:dyDescent="0.15">
      <c r="A1073" s="64"/>
      <c r="B1073" s="18"/>
      <c r="C1073" s="8"/>
      <c r="D1073" s="15"/>
      <c r="E1073" s="16"/>
      <c r="F1073" s="16"/>
      <c r="G1073" s="16"/>
      <c r="H1073" s="16"/>
      <c r="I1073" s="15"/>
      <c r="J1073" s="51"/>
      <c r="K1073" s="2"/>
      <c r="L1073" s="20"/>
      <c r="M1073" s="14"/>
      <c r="N1073" s="14"/>
      <c r="O1073" s="20"/>
      <c r="P1073" s="16"/>
      <c r="Q1073" s="31"/>
      <c r="R1073" s="16"/>
      <c r="S1073" s="4"/>
      <c r="T1073" s="51"/>
      <c r="U1073" s="3"/>
      <c r="V1073" s="3"/>
      <c r="W1073" s="51"/>
      <c r="X1073" s="3"/>
      <c r="Y1073" s="1"/>
      <c r="Z1073" s="3"/>
      <c r="AA1073" s="3"/>
      <c r="AB1073" s="3"/>
      <c r="AC1073" s="3"/>
      <c r="AD1073" s="3"/>
      <c r="AE1073" s="12"/>
      <c r="AF1073" s="3"/>
      <c r="AG1073" s="2"/>
      <c r="AH1073" s="2"/>
      <c r="AI1073" s="2"/>
      <c r="AJ1073" s="2"/>
      <c r="AK1073" s="2"/>
      <c r="AL1073" s="51"/>
      <c r="AM1073" s="51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</row>
    <row r="1074" spans="1:121" x14ac:dyDescent="0.15">
      <c r="A1074" s="64"/>
      <c r="B1074" s="18"/>
      <c r="C1074" s="8"/>
      <c r="D1074" s="15"/>
      <c r="E1074" s="16"/>
      <c r="F1074" s="16"/>
      <c r="G1074" s="16"/>
      <c r="H1074" s="16"/>
      <c r="I1074" s="15"/>
      <c r="J1074" s="51"/>
      <c r="K1074" s="2"/>
      <c r="L1074" s="20"/>
      <c r="M1074" s="14"/>
      <c r="N1074" s="14"/>
      <c r="O1074" s="20"/>
      <c r="P1074" s="16"/>
      <c r="Q1074" s="31"/>
      <c r="R1074" s="16"/>
      <c r="S1074" s="4"/>
      <c r="T1074" s="51"/>
      <c r="U1074" s="3"/>
      <c r="V1074" s="3"/>
      <c r="W1074" s="51"/>
      <c r="X1074" s="3"/>
      <c r="Y1074" s="1"/>
      <c r="Z1074" s="3"/>
      <c r="AA1074" s="3"/>
      <c r="AB1074" s="3"/>
      <c r="AC1074" s="3"/>
      <c r="AD1074" s="3"/>
      <c r="AE1074" s="12"/>
      <c r="AF1074" s="3"/>
      <c r="AG1074" s="2"/>
      <c r="AH1074" s="2"/>
      <c r="AI1074" s="2"/>
      <c r="AJ1074" s="2"/>
      <c r="AK1074" s="2"/>
      <c r="AL1074" s="51"/>
      <c r="AM1074" s="51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</row>
    <row r="1075" spans="1:121" x14ac:dyDescent="0.15">
      <c r="A1075" s="64"/>
      <c r="B1075" s="18"/>
      <c r="C1075" s="8"/>
      <c r="D1075" s="15"/>
      <c r="E1075" s="16"/>
      <c r="F1075" s="16"/>
      <c r="G1075" s="16"/>
      <c r="H1075" s="16"/>
      <c r="I1075" s="15"/>
      <c r="J1075" s="51"/>
      <c r="K1075" s="2"/>
      <c r="L1075" s="20"/>
      <c r="M1075" s="14"/>
      <c r="N1075" s="14"/>
      <c r="O1075" s="20"/>
      <c r="P1075" s="16"/>
      <c r="Q1075" s="31"/>
      <c r="R1075" s="16"/>
      <c r="S1075" s="4"/>
      <c r="T1075" s="51"/>
      <c r="U1075" s="3"/>
      <c r="V1075" s="3"/>
      <c r="W1075" s="51"/>
      <c r="X1075" s="3"/>
      <c r="Y1075" s="1"/>
      <c r="Z1075" s="3"/>
      <c r="AA1075" s="3"/>
      <c r="AB1075" s="3"/>
      <c r="AC1075" s="3"/>
      <c r="AD1075" s="3"/>
      <c r="AE1075" s="12"/>
      <c r="AF1075" s="3"/>
      <c r="AG1075" s="2"/>
      <c r="AH1075" s="2"/>
      <c r="AI1075" s="2"/>
      <c r="AJ1075" s="2"/>
      <c r="AK1075" s="2"/>
      <c r="AL1075" s="51"/>
      <c r="AM1075" s="51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</row>
    <row r="1076" spans="1:121" x14ac:dyDescent="0.15">
      <c r="A1076" s="64"/>
      <c r="B1076" s="18"/>
      <c r="C1076" s="8"/>
      <c r="D1076" s="15"/>
      <c r="E1076" s="16"/>
      <c r="F1076" s="16"/>
      <c r="G1076" s="16"/>
      <c r="H1076" s="16"/>
      <c r="I1076" s="15"/>
      <c r="J1076" s="51"/>
      <c r="K1076" s="2"/>
      <c r="L1076" s="20"/>
      <c r="M1076" s="14"/>
      <c r="N1076" s="14"/>
      <c r="O1076" s="20"/>
      <c r="P1076" s="16"/>
      <c r="Q1076" s="31"/>
      <c r="R1076" s="16"/>
      <c r="S1076" s="4"/>
      <c r="T1076" s="51"/>
      <c r="U1076" s="3"/>
      <c r="V1076" s="3"/>
      <c r="W1076" s="51"/>
      <c r="X1076" s="3"/>
      <c r="Y1076" s="1"/>
      <c r="Z1076" s="3"/>
      <c r="AA1076" s="3"/>
      <c r="AB1076" s="3"/>
      <c r="AC1076" s="3"/>
      <c r="AD1076" s="3"/>
      <c r="AE1076" s="12"/>
      <c r="AF1076" s="3"/>
      <c r="AG1076" s="2"/>
      <c r="AH1076" s="2"/>
      <c r="AI1076" s="2"/>
      <c r="AJ1076" s="2"/>
      <c r="AK1076" s="2"/>
      <c r="AL1076" s="51"/>
      <c r="AM1076" s="51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</row>
    <row r="1077" spans="1:121" x14ac:dyDescent="0.15">
      <c r="A1077" s="64"/>
      <c r="B1077" s="18"/>
      <c r="C1077" s="8"/>
      <c r="D1077" s="15"/>
      <c r="E1077" s="16"/>
      <c r="F1077" s="16"/>
      <c r="G1077" s="16"/>
      <c r="H1077" s="16"/>
      <c r="I1077" s="15"/>
      <c r="J1077" s="51"/>
      <c r="K1077" s="2"/>
      <c r="L1077" s="20"/>
      <c r="M1077" s="14"/>
      <c r="N1077" s="14"/>
      <c r="O1077" s="20"/>
      <c r="P1077" s="16"/>
      <c r="Q1077" s="31"/>
      <c r="R1077" s="16"/>
      <c r="S1077" s="4"/>
      <c r="T1077" s="51"/>
      <c r="U1077" s="3"/>
      <c r="V1077" s="3"/>
      <c r="W1077" s="51"/>
      <c r="X1077" s="3"/>
      <c r="Y1077" s="1"/>
      <c r="Z1077" s="3"/>
      <c r="AA1077" s="3"/>
      <c r="AB1077" s="3"/>
      <c r="AC1077" s="3"/>
      <c r="AD1077" s="3"/>
      <c r="AE1077" s="12"/>
      <c r="AF1077" s="3"/>
      <c r="AG1077" s="2"/>
      <c r="AH1077" s="2"/>
      <c r="AI1077" s="2"/>
      <c r="AJ1077" s="2"/>
      <c r="AK1077" s="2"/>
      <c r="AL1077" s="51"/>
      <c r="AM1077" s="51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</row>
    <row r="1078" spans="1:121" x14ac:dyDescent="0.15">
      <c r="A1078" s="64"/>
      <c r="B1078" s="18"/>
      <c r="C1078" s="8"/>
      <c r="D1078" s="15"/>
      <c r="E1078" s="16"/>
      <c r="F1078" s="16"/>
      <c r="G1078" s="16"/>
      <c r="H1078" s="16"/>
      <c r="I1078" s="15"/>
      <c r="J1078" s="51"/>
      <c r="K1078" s="2"/>
      <c r="L1078" s="20"/>
      <c r="M1078" s="14"/>
      <c r="N1078" s="14"/>
      <c r="O1078" s="20"/>
      <c r="P1078" s="16"/>
      <c r="Q1078" s="31"/>
      <c r="R1078" s="16"/>
      <c r="S1078" s="4"/>
      <c r="T1078" s="51"/>
      <c r="U1078" s="3"/>
      <c r="V1078" s="3"/>
      <c r="W1078" s="51"/>
      <c r="X1078" s="3"/>
      <c r="Y1078" s="1"/>
      <c r="Z1078" s="3"/>
      <c r="AA1078" s="3"/>
      <c r="AB1078" s="3"/>
      <c r="AC1078" s="3"/>
      <c r="AD1078" s="3"/>
      <c r="AE1078" s="12"/>
      <c r="AF1078" s="3"/>
      <c r="AG1078" s="2"/>
      <c r="AH1078" s="2"/>
      <c r="AI1078" s="2"/>
      <c r="AJ1078" s="2"/>
      <c r="AK1078" s="2"/>
      <c r="AL1078" s="51"/>
      <c r="AM1078" s="51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</row>
    <row r="1079" spans="1:121" x14ac:dyDescent="0.15">
      <c r="A1079" s="64"/>
      <c r="B1079" s="18"/>
      <c r="C1079" s="8"/>
      <c r="D1079" s="15"/>
      <c r="E1079" s="16"/>
      <c r="F1079" s="16"/>
      <c r="G1079" s="16"/>
      <c r="H1079" s="16"/>
      <c r="I1079" s="15"/>
      <c r="J1079" s="51"/>
      <c r="K1079" s="2"/>
      <c r="L1079" s="20"/>
      <c r="M1079" s="14"/>
      <c r="N1079" s="14"/>
      <c r="O1079" s="20"/>
      <c r="P1079" s="16"/>
      <c r="Q1079" s="31"/>
      <c r="R1079" s="16"/>
      <c r="S1079" s="4"/>
      <c r="T1079" s="51"/>
      <c r="U1079" s="3"/>
      <c r="V1079" s="3"/>
      <c r="W1079" s="51"/>
      <c r="X1079" s="3"/>
      <c r="Y1079" s="1"/>
      <c r="Z1079" s="3"/>
      <c r="AA1079" s="3"/>
      <c r="AB1079" s="3"/>
      <c r="AC1079" s="3"/>
      <c r="AD1079" s="3"/>
      <c r="AE1079" s="12"/>
      <c r="AF1079" s="3"/>
      <c r="AG1079" s="2"/>
      <c r="AH1079" s="2"/>
      <c r="AI1079" s="2"/>
      <c r="AJ1079" s="2"/>
      <c r="AK1079" s="2"/>
      <c r="AL1079" s="51"/>
      <c r="AM1079" s="51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</row>
    <row r="1080" spans="1:121" x14ac:dyDescent="0.15">
      <c r="A1080" s="64"/>
      <c r="B1080" s="18"/>
      <c r="C1080" s="8"/>
      <c r="D1080" s="15"/>
      <c r="E1080" s="16"/>
      <c r="F1080" s="16"/>
      <c r="G1080" s="16"/>
      <c r="H1080" s="16"/>
      <c r="I1080" s="15"/>
      <c r="J1080" s="51"/>
      <c r="K1080" s="2"/>
      <c r="L1080" s="20"/>
      <c r="M1080" s="14"/>
      <c r="N1080" s="14"/>
      <c r="O1080" s="20"/>
      <c r="P1080" s="16"/>
      <c r="Q1080" s="31"/>
      <c r="R1080" s="16"/>
      <c r="S1080" s="4"/>
      <c r="T1080" s="51"/>
      <c r="U1080" s="3"/>
      <c r="V1080" s="3"/>
      <c r="W1080" s="51"/>
      <c r="X1080" s="3"/>
      <c r="Y1080" s="1"/>
      <c r="Z1080" s="3"/>
      <c r="AA1080" s="3"/>
      <c r="AB1080" s="3"/>
      <c r="AC1080" s="3"/>
      <c r="AD1080" s="3"/>
      <c r="AE1080" s="12"/>
      <c r="AF1080" s="3"/>
      <c r="AG1080" s="2"/>
      <c r="AH1080" s="2"/>
      <c r="AI1080" s="2"/>
      <c r="AJ1080" s="2"/>
      <c r="AK1080" s="2"/>
      <c r="AL1080" s="51"/>
      <c r="AM1080" s="51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</row>
    <row r="1081" spans="1:121" x14ac:dyDescent="0.15">
      <c r="A1081" s="64"/>
      <c r="B1081" s="18"/>
      <c r="C1081" s="8"/>
      <c r="D1081" s="15"/>
      <c r="E1081" s="16"/>
      <c r="F1081" s="16"/>
      <c r="G1081" s="16"/>
      <c r="H1081" s="16"/>
      <c r="I1081" s="15"/>
      <c r="J1081" s="51"/>
      <c r="K1081" s="2"/>
      <c r="L1081" s="20"/>
      <c r="M1081" s="14"/>
      <c r="N1081" s="14"/>
      <c r="O1081" s="20"/>
      <c r="P1081" s="16"/>
      <c r="Q1081" s="31"/>
      <c r="R1081" s="16"/>
      <c r="S1081" s="4"/>
      <c r="T1081" s="51"/>
      <c r="U1081" s="3"/>
      <c r="V1081" s="3"/>
      <c r="W1081" s="51"/>
      <c r="X1081" s="3"/>
      <c r="Y1081" s="1"/>
      <c r="Z1081" s="3"/>
      <c r="AA1081" s="3"/>
      <c r="AB1081" s="3"/>
      <c r="AC1081" s="3"/>
      <c r="AD1081" s="3"/>
      <c r="AE1081" s="12"/>
      <c r="AF1081" s="3"/>
      <c r="AG1081" s="2"/>
      <c r="AH1081" s="2"/>
      <c r="AI1081" s="2"/>
      <c r="AJ1081" s="2"/>
      <c r="AK1081" s="2"/>
      <c r="AL1081" s="51"/>
      <c r="AM1081" s="51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</row>
    <row r="1082" spans="1:121" x14ac:dyDescent="0.15">
      <c r="A1082" s="64"/>
      <c r="B1082" s="18"/>
      <c r="C1082" s="8"/>
      <c r="D1082" s="15"/>
      <c r="E1082" s="16"/>
      <c r="F1082" s="16"/>
      <c r="G1082" s="16"/>
      <c r="H1082" s="16"/>
      <c r="I1082" s="15"/>
      <c r="J1082" s="51"/>
      <c r="K1082" s="2"/>
      <c r="L1082" s="20"/>
      <c r="M1082" s="14"/>
      <c r="N1082" s="14"/>
      <c r="O1082" s="20"/>
      <c r="P1082" s="16"/>
      <c r="Q1082" s="31"/>
      <c r="R1082" s="16"/>
      <c r="S1082" s="4"/>
      <c r="T1082" s="51"/>
      <c r="U1082" s="3"/>
      <c r="V1082" s="3"/>
      <c r="W1082" s="51"/>
      <c r="X1082" s="3"/>
      <c r="Y1082" s="1"/>
      <c r="Z1082" s="3"/>
      <c r="AA1082" s="3"/>
      <c r="AB1082" s="3"/>
      <c r="AC1082" s="3"/>
      <c r="AD1082" s="3"/>
      <c r="AE1082" s="12"/>
      <c r="AF1082" s="3"/>
      <c r="AG1082" s="2"/>
      <c r="AH1082" s="2"/>
      <c r="AI1082" s="2"/>
      <c r="AJ1082" s="2"/>
      <c r="AK1082" s="2"/>
      <c r="AL1082" s="51"/>
      <c r="AM1082" s="51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</row>
    <row r="1083" spans="1:121" x14ac:dyDescent="0.15">
      <c r="A1083" s="64"/>
      <c r="B1083" s="18"/>
      <c r="C1083" s="8"/>
      <c r="D1083" s="15"/>
      <c r="E1083" s="16"/>
      <c r="F1083" s="16"/>
      <c r="G1083" s="16"/>
      <c r="H1083" s="16"/>
      <c r="I1083" s="15"/>
      <c r="J1083" s="51"/>
      <c r="K1083" s="2"/>
      <c r="L1083" s="20"/>
      <c r="M1083" s="14"/>
      <c r="N1083" s="14"/>
      <c r="O1083" s="20"/>
      <c r="P1083" s="16"/>
      <c r="Q1083" s="31"/>
      <c r="R1083" s="16"/>
      <c r="S1083" s="4"/>
      <c r="T1083" s="51"/>
      <c r="U1083" s="3"/>
      <c r="V1083" s="3"/>
      <c r="W1083" s="51"/>
      <c r="X1083" s="3"/>
      <c r="Y1083" s="1"/>
      <c r="Z1083" s="3"/>
      <c r="AA1083" s="3"/>
      <c r="AB1083" s="3"/>
      <c r="AC1083" s="3"/>
      <c r="AD1083" s="3"/>
      <c r="AE1083" s="12"/>
      <c r="AF1083" s="3"/>
      <c r="AG1083" s="2"/>
      <c r="AH1083" s="2"/>
      <c r="AI1083" s="2"/>
      <c r="AJ1083" s="2"/>
      <c r="AK1083" s="2"/>
      <c r="AL1083" s="51"/>
      <c r="AM1083" s="51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</row>
    <row r="1084" spans="1:121" x14ac:dyDescent="0.15">
      <c r="A1084" s="64"/>
      <c r="B1084" s="18"/>
      <c r="C1084" s="8"/>
      <c r="D1084" s="15"/>
      <c r="E1084" s="16"/>
      <c r="F1084" s="16"/>
      <c r="G1084" s="16"/>
      <c r="H1084" s="16"/>
      <c r="I1084" s="15"/>
      <c r="J1084" s="51"/>
      <c r="K1084" s="2"/>
      <c r="L1084" s="20"/>
      <c r="M1084" s="14"/>
      <c r="N1084" s="14"/>
      <c r="O1084" s="20"/>
      <c r="P1084" s="16"/>
      <c r="Q1084" s="31"/>
      <c r="R1084" s="16"/>
      <c r="S1084" s="4"/>
      <c r="T1084" s="51"/>
      <c r="U1084" s="3"/>
      <c r="V1084" s="3"/>
      <c r="W1084" s="51"/>
      <c r="X1084" s="3"/>
      <c r="Y1084" s="1"/>
      <c r="Z1084" s="3"/>
      <c r="AA1084" s="3"/>
      <c r="AB1084" s="3"/>
      <c r="AC1084" s="3"/>
      <c r="AD1084" s="3"/>
      <c r="AE1084" s="12"/>
      <c r="AF1084" s="3"/>
      <c r="AG1084" s="2"/>
      <c r="AH1084" s="2"/>
      <c r="AI1084" s="2"/>
      <c r="AJ1084" s="2"/>
      <c r="AK1084" s="2"/>
      <c r="AL1084" s="51"/>
      <c r="AM1084" s="51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</row>
    <row r="1085" spans="1:121" x14ac:dyDescent="0.15">
      <c r="A1085" s="64"/>
      <c r="B1085" s="18"/>
      <c r="C1085" s="8"/>
      <c r="D1085" s="15"/>
      <c r="E1085" s="16"/>
      <c r="F1085" s="16"/>
      <c r="G1085" s="16"/>
      <c r="H1085" s="16"/>
      <c r="I1085" s="15"/>
      <c r="J1085" s="51"/>
      <c r="K1085" s="2"/>
      <c r="L1085" s="20"/>
      <c r="M1085" s="14"/>
      <c r="N1085" s="14"/>
      <c r="O1085" s="20"/>
      <c r="P1085" s="16"/>
      <c r="Q1085" s="31"/>
      <c r="R1085" s="16"/>
      <c r="S1085" s="4"/>
      <c r="T1085" s="51"/>
      <c r="U1085" s="3"/>
      <c r="V1085" s="3"/>
      <c r="W1085" s="51"/>
      <c r="X1085" s="3"/>
      <c r="Y1085" s="1"/>
      <c r="Z1085" s="3"/>
      <c r="AA1085" s="3"/>
      <c r="AB1085" s="3"/>
      <c r="AC1085" s="3"/>
      <c r="AD1085" s="3"/>
      <c r="AE1085" s="12"/>
      <c r="AF1085" s="3"/>
      <c r="AG1085" s="2"/>
      <c r="AH1085" s="2"/>
      <c r="AI1085" s="2"/>
      <c r="AJ1085" s="2"/>
      <c r="AK1085" s="2"/>
      <c r="AL1085" s="51"/>
      <c r="AM1085" s="51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</row>
    <row r="1086" spans="1:121" x14ac:dyDescent="0.15">
      <c r="A1086" s="64"/>
      <c r="B1086" s="18"/>
      <c r="C1086" s="8"/>
      <c r="D1086" s="15"/>
      <c r="E1086" s="16"/>
      <c r="F1086" s="16"/>
      <c r="G1086" s="16"/>
      <c r="H1086" s="16"/>
      <c r="I1086" s="15"/>
      <c r="J1086" s="51"/>
      <c r="K1086" s="2"/>
      <c r="L1086" s="20"/>
      <c r="M1086" s="14"/>
      <c r="N1086" s="14"/>
      <c r="O1086" s="20"/>
      <c r="P1086" s="16"/>
      <c r="Q1086" s="31"/>
      <c r="R1086" s="16"/>
      <c r="S1086" s="4"/>
      <c r="T1086" s="51"/>
      <c r="U1086" s="3"/>
      <c r="V1086" s="3"/>
      <c r="W1086" s="51"/>
      <c r="X1086" s="3"/>
      <c r="Y1086" s="1"/>
      <c r="Z1086" s="3"/>
      <c r="AA1086" s="3"/>
      <c r="AB1086" s="3"/>
      <c r="AC1086" s="3"/>
      <c r="AD1086" s="3"/>
      <c r="AE1086" s="12"/>
      <c r="AF1086" s="3"/>
      <c r="AG1086" s="2"/>
      <c r="AH1086" s="2"/>
      <c r="AI1086" s="2"/>
      <c r="AJ1086" s="2"/>
      <c r="AK1086" s="2"/>
      <c r="AL1086" s="51"/>
      <c r="AM1086" s="51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</row>
    <row r="1087" spans="1:121" x14ac:dyDescent="0.15">
      <c r="A1087" s="64"/>
      <c r="B1087" s="18"/>
      <c r="C1087" s="8"/>
      <c r="D1087" s="15"/>
      <c r="E1087" s="16"/>
      <c r="F1087" s="16"/>
      <c r="G1087" s="16"/>
      <c r="H1087" s="16"/>
      <c r="I1087" s="15"/>
      <c r="J1087" s="51"/>
      <c r="K1087" s="2"/>
      <c r="L1087" s="20"/>
      <c r="M1087" s="14"/>
      <c r="N1087" s="14"/>
      <c r="O1087" s="20"/>
      <c r="P1087" s="16"/>
      <c r="Q1087" s="31"/>
      <c r="R1087" s="16"/>
      <c r="S1087" s="4"/>
      <c r="T1087" s="51"/>
      <c r="U1087" s="3"/>
      <c r="V1087" s="3"/>
      <c r="W1087" s="51"/>
      <c r="X1087" s="3"/>
      <c r="Y1087" s="1"/>
      <c r="Z1087" s="3"/>
      <c r="AA1087" s="3"/>
      <c r="AB1087" s="3"/>
      <c r="AC1087" s="3"/>
      <c r="AD1087" s="3"/>
      <c r="AE1087" s="12"/>
      <c r="AF1087" s="3"/>
      <c r="AG1087" s="2"/>
      <c r="AH1087" s="2"/>
      <c r="AI1087" s="2"/>
      <c r="AJ1087" s="2"/>
      <c r="AK1087" s="2"/>
      <c r="AL1087" s="51"/>
      <c r="AM1087" s="51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</row>
    <row r="1088" spans="1:121" x14ac:dyDescent="0.15">
      <c r="A1088" s="64"/>
      <c r="B1088" s="18"/>
      <c r="C1088" s="8"/>
      <c r="D1088" s="15"/>
      <c r="E1088" s="16"/>
      <c r="F1088" s="16"/>
      <c r="G1088" s="16"/>
      <c r="H1088" s="16"/>
      <c r="I1088" s="15"/>
      <c r="J1088" s="51"/>
      <c r="K1088" s="2"/>
      <c r="L1088" s="20"/>
      <c r="M1088" s="14"/>
      <c r="N1088" s="14"/>
      <c r="O1088" s="20"/>
      <c r="P1088" s="16"/>
      <c r="Q1088" s="31"/>
      <c r="R1088" s="16"/>
      <c r="S1088" s="4"/>
      <c r="T1088" s="51"/>
      <c r="U1088" s="3"/>
      <c r="V1088" s="3"/>
      <c r="W1088" s="51"/>
      <c r="X1088" s="3"/>
      <c r="Y1088" s="1"/>
      <c r="Z1088" s="3"/>
      <c r="AA1088" s="3"/>
      <c r="AB1088" s="3"/>
      <c r="AC1088" s="3"/>
      <c r="AD1088" s="3"/>
      <c r="AE1088" s="12"/>
      <c r="AF1088" s="3"/>
      <c r="AG1088" s="2"/>
      <c r="AH1088" s="2"/>
      <c r="AI1088" s="2"/>
      <c r="AJ1088" s="2"/>
      <c r="AK1088" s="2"/>
      <c r="AL1088" s="51"/>
      <c r="AM1088" s="51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</row>
    <row r="1089" spans="1:121" x14ac:dyDescent="0.15">
      <c r="A1089" s="64"/>
      <c r="B1089" s="18"/>
      <c r="C1089" s="8"/>
      <c r="D1089" s="15"/>
      <c r="E1089" s="16"/>
      <c r="F1089" s="16"/>
      <c r="G1089" s="16"/>
      <c r="H1089" s="16"/>
      <c r="I1089" s="15"/>
      <c r="J1089" s="51"/>
      <c r="K1089" s="2"/>
      <c r="L1089" s="20"/>
      <c r="M1089" s="14"/>
      <c r="N1089" s="14"/>
      <c r="O1089" s="20"/>
      <c r="P1089" s="16"/>
      <c r="Q1089" s="31"/>
      <c r="R1089" s="16"/>
      <c r="S1089" s="4"/>
      <c r="T1089" s="51"/>
      <c r="U1089" s="3"/>
      <c r="V1089" s="3"/>
      <c r="W1089" s="51"/>
      <c r="X1089" s="3"/>
      <c r="Y1089" s="1"/>
      <c r="Z1089" s="3"/>
      <c r="AA1089" s="3"/>
      <c r="AB1089" s="3"/>
      <c r="AC1089" s="3"/>
      <c r="AD1089" s="3"/>
      <c r="AE1089" s="12"/>
      <c r="AF1089" s="3"/>
      <c r="AG1089" s="2"/>
      <c r="AH1089" s="2"/>
      <c r="AI1089" s="2"/>
      <c r="AJ1089" s="2"/>
      <c r="AK1089" s="2"/>
      <c r="AL1089" s="51"/>
      <c r="AM1089" s="51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</row>
    <row r="1090" spans="1:121" x14ac:dyDescent="0.15">
      <c r="A1090" s="64"/>
      <c r="B1090" s="18"/>
      <c r="C1090" s="8"/>
      <c r="D1090" s="15"/>
      <c r="E1090" s="16"/>
      <c r="F1090" s="16"/>
      <c r="G1090" s="16"/>
      <c r="H1090" s="16"/>
      <c r="I1090" s="15"/>
      <c r="J1090" s="51"/>
      <c r="K1090" s="2"/>
      <c r="L1090" s="20"/>
      <c r="M1090" s="14"/>
      <c r="N1090" s="14"/>
      <c r="O1090" s="20"/>
      <c r="P1090" s="16"/>
      <c r="Q1090" s="31"/>
      <c r="R1090" s="16"/>
      <c r="S1090" s="4"/>
      <c r="T1090" s="51"/>
      <c r="U1090" s="3"/>
      <c r="V1090" s="3"/>
      <c r="W1090" s="51"/>
      <c r="X1090" s="3"/>
      <c r="Y1090" s="1"/>
      <c r="Z1090" s="3"/>
      <c r="AA1090" s="3"/>
      <c r="AB1090" s="3"/>
      <c r="AC1090" s="3"/>
      <c r="AD1090" s="3"/>
      <c r="AE1090" s="12"/>
      <c r="AF1090" s="3"/>
      <c r="AG1090" s="2"/>
      <c r="AH1090" s="2"/>
      <c r="AI1090" s="2"/>
      <c r="AJ1090" s="2"/>
      <c r="AK1090" s="2"/>
      <c r="AL1090" s="51"/>
      <c r="AM1090" s="51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</row>
    <row r="1091" spans="1:121" x14ac:dyDescent="0.15">
      <c r="A1091" s="64"/>
      <c r="B1091" s="18"/>
      <c r="C1091" s="8"/>
      <c r="D1091" s="15"/>
      <c r="E1091" s="16"/>
      <c r="F1091" s="16"/>
      <c r="G1091" s="16"/>
      <c r="H1091" s="16"/>
      <c r="I1091" s="15"/>
      <c r="J1091" s="51"/>
      <c r="K1091" s="2"/>
      <c r="L1091" s="20"/>
      <c r="M1091" s="14"/>
      <c r="N1091" s="14"/>
      <c r="O1091" s="20"/>
      <c r="P1091" s="16"/>
      <c r="Q1091" s="31"/>
      <c r="R1091" s="16"/>
      <c r="S1091" s="4"/>
      <c r="T1091" s="51"/>
      <c r="U1091" s="3"/>
      <c r="V1091" s="3"/>
      <c r="W1091" s="51"/>
      <c r="X1091" s="3"/>
      <c r="Y1091" s="1"/>
      <c r="Z1091" s="3"/>
      <c r="AA1091" s="3"/>
      <c r="AB1091" s="3"/>
      <c r="AC1091" s="3"/>
      <c r="AD1091" s="3"/>
      <c r="AE1091" s="12"/>
      <c r="AF1091" s="3"/>
      <c r="AG1091" s="2"/>
      <c r="AH1091" s="2"/>
      <c r="AI1091" s="2"/>
      <c r="AJ1091" s="2"/>
      <c r="AK1091" s="2"/>
      <c r="AL1091" s="51"/>
      <c r="AM1091" s="51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</row>
    <row r="1092" spans="1:121" x14ac:dyDescent="0.15">
      <c r="A1092" s="64"/>
      <c r="B1092" s="18"/>
      <c r="C1092" s="8"/>
      <c r="D1092" s="15"/>
      <c r="E1092" s="16"/>
      <c r="F1092" s="16"/>
      <c r="G1092" s="16"/>
      <c r="H1092" s="16"/>
      <c r="I1092" s="15"/>
      <c r="J1092" s="51"/>
      <c r="K1092" s="2"/>
      <c r="L1092" s="20"/>
      <c r="M1092" s="14"/>
      <c r="N1092" s="14"/>
      <c r="O1092" s="20"/>
      <c r="P1092" s="16"/>
      <c r="Q1092" s="31"/>
      <c r="R1092" s="16"/>
      <c r="S1092" s="4"/>
      <c r="T1092" s="51"/>
      <c r="U1092" s="3"/>
      <c r="V1092" s="3"/>
      <c r="W1092" s="51"/>
      <c r="X1092" s="3"/>
      <c r="Y1092" s="1"/>
      <c r="Z1092" s="3"/>
      <c r="AA1092" s="3"/>
      <c r="AB1092" s="3"/>
      <c r="AC1092" s="3"/>
      <c r="AD1092" s="3"/>
      <c r="AE1092" s="12"/>
      <c r="AF1092" s="3"/>
      <c r="AG1092" s="2"/>
      <c r="AH1092" s="2"/>
      <c r="AI1092" s="2"/>
      <c r="AJ1092" s="2"/>
      <c r="AK1092" s="2"/>
      <c r="AL1092" s="51"/>
      <c r="AM1092" s="51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</row>
    <row r="1093" spans="1:121" x14ac:dyDescent="0.15">
      <c r="A1093" s="64"/>
      <c r="B1093" s="18"/>
      <c r="C1093" s="8"/>
      <c r="D1093" s="15"/>
      <c r="E1093" s="16"/>
      <c r="F1093" s="16"/>
      <c r="G1093" s="16"/>
      <c r="H1093" s="16"/>
      <c r="I1093" s="15"/>
      <c r="J1093" s="51"/>
      <c r="K1093" s="2"/>
      <c r="L1093" s="20"/>
      <c r="M1093" s="14"/>
      <c r="N1093" s="14"/>
      <c r="O1093" s="20"/>
      <c r="P1093" s="16"/>
      <c r="Q1093" s="31"/>
      <c r="R1093" s="16"/>
      <c r="S1093" s="4"/>
      <c r="T1093" s="51"/>
      <c r="U1093" s="3"/>
      <c r="V1093" s="3"/>
      <c r="W1093" s="51"/>
      <c r="X1093" s="3"/>
      <c r="Y1093" s="1"/>
      <c r="Z1093" s="3"/>
      <c r="AA1093" s="3"/>
      <c r="AB1093" s="3"/>
      <c r="AC1093" s="3"/>
      <c r="AD1093" s="3"/>
      <c r="AE1093" s="12"/>
      <c r="AF1093" s="3"/>
      <c r="AG1093" s="2"/>
      <c r="AH1093" s="2"/>
      <c r="AI1093" s="2"/>
      <c r="AJ1093" s="2"/>
      <c r="AK1093" s="2"/>
      <c r="AL1093" s="51"/>
      <c r="AM1093" s="51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</row>
    <row r="1094" spans="1:121" x14ac:dyDescent="0.15">
      <c r="A1094" s="64"/>
      <c r="B1094" s="18"/>
      <c r="C1094" s="8"/>
      <c r="D1094" s="15"/>
      <c r="E1094" s="16"/>
      <c r="F1094" s="16"/>
      <c r="G1094" s="16"/>
      <c r="H1094" s="16"/>
      <c r="I1094" s="15"/>
      <c r="J1094" s="51"/>
      <c r="K1094" s="2"/>
      <c r="L1094" s="20"/>
      <c r="M1094" s="14"/>
      <c r="N1094" s="14"/>
      <c r="O1094" s="20"/>
      <c r="P1094" s="16"/>
      <c r="Q1094" s="31"/>
      <c r="R1094" s="16"/>
      <c r="S1094" s="4"/>
      <c r="T1094" s="51"/>
      <c r="U1094" s="3"/>
      <c r="V1094" s="3"/>
      <c r="W1094" s="51"/>
      <c r="X1094" s="3"/>
      <c r="Y1094" s="1"/>
      <c r="Z1094" s="3"/>
      <c r="AA1094" s="3"/>
      <c r="AB1094" s="3"/>
      <c r="AC1094" s="3"/>
      <c r="AD1094" s="3"/>
      <c r="AE1094" s="12"/>
      <c r="AF1094" s="3"/>
      <c r="AG1094" s="2"/>
      <c r="AH1094" s="2"/>
      <c r="AI1094" s="2"/>
      <c r="AJ1094" s="2"/>
      <c r="AK1094" s="2"/>
      <c r="AL1094" s="51"/>
      <c r="AM1094" s="51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</row>
    <row r="1095" spans="1:121" x14ac:dyDescent="0.15">
      <c r="A1095" s="64"/>
      <c r="B1095" s="18"/>
      <c r="C1095" s="8"/>
      <c r="D1095" s="15"/>
      <c r="E1095" s="16"/>
      <c r="F1095" s="16"/>
      <c r="G1095" s="16"/>
      <c r="H1095" s="16"/>
      <c r="I1095" s="15"/>
      <c r="J1095" s="51"/>
      <c r="K1095" s="2"/>
      <c r="L1095" s="20"/>
      <c r="M1095" s="14"/>
      <c r="N1095" s="14"/>
      <c r="O1095" s="20"/>
      <c r="P1095" s="16"/>
      <c r="Q1095" s="31"/>
      <c r="R1095" s="16"/>
      <c r="S1095" s="4"/>
      <c r="T1095" s="51"/>
      <c r="U1095" s="3"/>
      <c r="V1095" s="3"/>
      <c r="W1095" s="51"/>
      <c r="X1095" s="3"/>
      <c r="Y1095" s="1"/>
      <c r="Z1095" s="3"/>
      <c r="AA1095" s="3"/>
      <c r="AB1095" s="3"/>
      <c r="AC1095" s="3"/>
      <c r="AD1095" s="3"/>
      <c r="AE1095" s="12"/>
      <c r="AF1095" s="3"/>
      <c r="AG1095" s="2"/>
      <c r="AH1095" s="2"/>
      <c r="AI1095" s="2"/>
      <c r="AJ1095" s="2"/>
      <c r="AK1095" s="2"/>
      <c r="AL1095" s="51"/>
      <c r="AM1095" s="51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</row>
    <row r="1096" spans="1:121" x14ac:dyDescent="0.15">
      <c r="A1096" s="64"/>
      <c r="B1096" s="18"/>
      <c r="C1096" s="8"/>
      <c r="D1096" s="15"/>
      <c r="E1096" s="16"/>
      <c r="F1096" s="16"/>
      <c r="G1096" s="16"/>
      <c r="H1096" s="16"/>
      <c r="I1096" s="15"/>
      <c r="J1096" s="51"/>
      <c r="K1096" s="2"/>
      <c r="L1096" s="20"/>
      <c r="M1096" s="14"/>
      <c r="N1096" s="14"/>
      <c r="O1096" s="20"/>
      <c r="P1096" s="16"/>
      <c r="Q1096" s="31"/>
      <c r="R1096" s="16"/>
      <c r="S1096" s="4"/>
      <c r="T1096" s="51"/>
      <c r="U1096" s="3"/>
      <c r="V1096" s="3"/>
      <c r="W1096" s="51"/>
      <c r="X1096" s="3"/>
      <c r="Y1096" s="1"/>
      <c r="Z1096" s="3"/>
      <c r="AA1096" s="3"/>
      <c r="AB1096" s="3"/>
      <c r="AC1096" s="3"/>
      <c r="AD1096" s="3"/>
      <c r="AE1096" s="12"/>
      <c r="AF1096" s="3"/>
      <c r="AG1096" s="2"/>
      <c r="AH1096" s="2"/>
      <c r="AI1096" s="2"/>
      <c r="AJ1096" s="2"/>
      <c r="AK1096" s="2"/>
      <c r="AL1096" s="51"/>
      <c r="AM1096" s="51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</row>
    <row r="1097" spans="1:121" x14ac:dyDescent="0.15">
      <c r="A1097" s="64"/>
      <c r="B1097" s="18"/>
      <c r="C1097" s="8"/>
      <c r="D1097" s="15"/>
      <c r="E1097" s="16"/>
      <c r="F1097" s="16"/>
      <c r="G1097" s="16"/>
      <c r="H1097" s="16"/>
      <c r="I1097" s="15"/>
      <c r="J1097" s="51"/>
      <c r="K1097" s="2"/>
      <c r="L1097" s="20"/>
      <c r="M1097" s="14"/>
      <c r="N1097" s="14"/>
      <c r="O1097" s="20"/>
      <c r="P1097" s="16"/>
      <c r="Q1097" s="31"/>
      <c r="R1097" s="16"/>
      <c r="S1097" s="4"/>
      <c r="T1097" s="51"/>
      <c r="U1097" s="3"/>
      <c r="V1097" s="3"/>
      <c r="W1097" s="51"/>
      <c r="X1097" s="3"/>
      <c r="Y1097" s="1"/>
      <c r="Z1097" s="3"/>
      <c r="AA1097" s="3"/>
      <c r="AB1097" s="3"/>
      <c r="AC1097" s="3"/>
      <c r="AD1097" s="3"/>
      <c r="AE1097" s="12"/>
      <c r="AF1097" s="3"/>
      <c r="AG1097" s="2"/>
      <c r="AH1097" s="2"/>
      <c r="AI1097" s="2"/>
      <c r="AJ1097" s="2"/>
      <c r="AK1097" s="2"/>
      <c r="AL1097" s="51"/>
      <c r="AM1097" s="51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</row>
    <row r="1098" spans="1:121" x14ac:dyDescent="0.15">
      <c r="A1098" s="64"/>
      <c r="B1098" s="18"/>
      <c r="C1098" s="8"/>
      <c r="D1098" s="15"/>
      <c r="E1098" s="16"/>
      <c r="F1098" s="16"/>
      <c r="G1098" s="16"/>
      <c r="H1098" s="16"/>
      <c r="I1098" s="15"/>
      <c r="J1098" s="51"/>
      <c r="K1098" s="2"/>
      <c r="L1098" s="20"/>
      <c r="M1098" s="14"/>
      <c r="N1098" s="14"/>
      <c r="O1098" s="20"/>
      <c r="P1098" s="16"/>
      <c r="Q1098" s="31"/>
      <c r="R1098" s="16"/>
      <c r="S1098" s="4"/>
      <c r="T1098" s="51"/>
      <c r="U1098" s="3"/>
      <c r="V1098" s="3"/>
      <c r="W1098" s="51"/>
      <c r="X1098" s="3"/>
      <c r="Y1098" s="1"/>
      <c r="Z1098" s="3"/>
      <c r="AA1098" s="3"/>
      <c r="AB1098" s="3"/>
      <c r="AC1098" s="3"/>
      <c r="AD1098" s="3"/>
      <c r="AE1098" s="12"/>
      <c r="AF1098" s="3"/>
      <c r="AG1098" s="2"/>
      <c r="AH1098" s="2"/>
      <c r="AI1098" s="2"/>
      <c r="AJ1098" s="2"/>
      <c r="AK1098" s="2"/>
      <c r="AL1098" s="51"/>
      <c r="AM1098" s="51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</row>
    <row r="1099" spans="1:121" x14ac:dyDescent="0.15">
      <c r="A1099" s="64"/>
      <c r="B1099" s="18"/>
      <c r="C1099" s="8"/>
      <c r="D1099" s="15"/>
      <c r="E1099" s="16"/>
      <c r="F1099" s="16"/>
      <c r="G1099" s="16"/>
      <c r="H1099" s="16"/>
      <c r="I1099" s="15"/>
      <c r="J1099" s="51"/>
      <c r="K1099" s="2"/>
      <c r="L1099" s="20"/>
      <c r="M1099" s="14"/>
      <c r="N1099" s="14"/>
      <c r="O1099" s="20"/>
      <c r="P1099" s="16"/>
      <c r="Q1099" s="31"/>
      <c r="R1099" s="16"/>
      <c r="S1099" s="4"/>
      <c r="T1099" s="51"/>
      <c r="U1099" s="3"/>
      <c r="V1099" s="3"/>
      <c r="W1099" s="51"/>
      <c r="X1099" s="3"/>
      <c r="Y1099" s="1"/>
      <c r="Z1099" s="3"/>
      <c r="AA1099" s="3"/>
      <c r="AB1099" s="3"/>
      <c r="AC1099" s="3"/>
      <c r="AD1099" s="3"/>
      <c r="AE1099" s="12"/>
      <c r="AF1099" s="3"/>
      <c r="AG1099" s="2"/>
      <c r="AH1099" s="2"/>
      <c r="AI1099" s="2"/>
      <c r="AJ1099" s="2"/>
      <c r="AK1099" s="2"/>
      <c r="AL1099" s="51"/>
      <c r="AM1099" s="51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</row>
    <row r="1100" spans="1:121" x14ac:dyDescent="0.15">
      <c r="A1100" s="64"/>
      <c r="B1100" s="18"/>
      <c r="C1100" s="8"/>
      <c r="D1100" s="15"/>
      <c r="E1100" s="16"/>
      <c r="F1100" s="16"/>
      <c r="G1100" s="16"/>
      <c r="H1100" s="16"/>
      <c r="I1100" s="15"/>
      <c r="J1100" s="51"/>
      <c r="K1100" s="2"/>
      <c r="L1100" s="20"/>
      <c r="M1100" s="14"/>
      <c r="N1100" s="14"/>
      <c r="O1100" s="20"/>
      <c r="P1100" s="16"/>
      <c r="Q1100" s="31"/>
      <c r="R1100" s="16"/>
      <c r="S1100" s="4"/>
      <c r="T1100" s="51"/>
      <c r="U1100" s="3"/>
      <c r="V1100" s="3"/>
      <c r="W1100" s="51"/>
      <c r="X1100" s="3"/>
      <c r="Y1100" s="1"/>
      <c r="Z1100" s="3"/>
      <c r="AA1100" s="3"/>
      <c r="AB1100" s="3"/>
      <c r="AC1100" s="3"/>
      <c r="AD1100" s="3"/>
      <c r="AE1100" s="12"/>
      <c r="AF1100" s="3"/>
      <c r="AG1100" s="2"/>
      <c r="AH1100" s="2"/>
      <c r="AI1100" s="2"/>
      <c r="AJ1100" s="2"/>
      <c r="AK1100" s="2"/>
      <c r="AL1100" s="51"/>
      <c r="AM1100" s="51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</row>
    <row r="1101" spans="1:121" x14ac:dyDescent="0.15">
      <c r="A1101" s="64"/>
      <c r="B1101" s="18"/>
      <c r="C1101" s="8"/>
      <c r="D1101" s="15"/>
      <c r="E1101" s="16"/>
      <c r="F1101" s="16"/>
      <c r="G1101" s="16"/>
      <c r="H1101" s="16"/>
      <c r="I1101" s="15"/>
      <c r="J1101" s="51"/>
      <c r="K1101" s="2"/>
      <c r="L1101" s="20"/>
      <c r="M1101" s="14"/>
      <c r="N1101" s="14"/>
      <c r="O1101" s="20"/>
      <c r="P1101" s="16"/>
      <c r="Q1101" s="31"/>
      <c r="R1101" s="16"/>
      <c r="S1101" s="4"/>
      <c r="T1101" s="51"/>
      <c r="U1101" s="3"/>
      <c r="V1101" s="3"/>
      <c r="W1101" s="51"/>
      <c r="X1101" s="3"/>
      <c r="Y1101" s="1"/>
      <c r="Z1101" s="3"/>
      <c r="AA1101" s="3"/>
      <c r="AB1101" s="3"/>
      <c r="AC1101" s="3"/>
      <c r="AD1101" s="3"/>
      <c r="AE1101" s="12"/>
      <c r="AF1101" s="3"/>
      <c r="AG1101" s="2"/>
      <c r="AH1101" s="2"/>
      <c r="AI1101" s="2"/>
      <c r="AJ1101" s="2"/>
      <c r="AK1101" s="2"/>
      <c r="AL1101" s="51"/>
      <c r="AM1101" s="51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</row>
    <row r="1102" spans="1:121" x14ac:dyDescent="0.15">
      <c r="A1102" s="64"/>
      <c r="B1102" s="18"/>
      <c r="C1102" s="8"/>
      <c r="D1102" s="15"/>
      <c r="E1102" s="16"/>
      <c r="F1102" s="16"/>
      <c r="G1102" s="16"/>
      <c r="H1102" s="16"/>
      <c r="I1102" s="15"/>
      <c r="J1102" s="51"/>
      <c r="K1102" s="2"/>
      <c r="L1102" s="20"/>
      <c r="M1102" s="14"/>
      <c r="N1102" s="14"/>
      <c r="O1102" s="20"/>
      <c r="P1102" s="16"/>
      <c r="Q1102" s="31"/>
      <c r="R1102" s="16"/>
      <c r="S1102" s="4"/>
      <c r="T1102" s="51"/>
      <c r="U1102" s="3"/>
      <c r="V1102" s="3"/>
      <c r="W1102" s="51"/>
      <c r="X1102" s="3"/>
      <c r="Y1102" s="1"/>
      <c r="Z1102" s="3"/>
      <c r="AA1102" s="3"/>
      <c r="AB1102" s="3"/>
      <c r="AC1102" s="3"/>
      <c r="AD1102" s="3"/>
      <c r="AE1102" s="12"/>
      <c r="AF1102" s="3"/>
      <c r="AG1102" s="2"/>
      <c r="AH1102" s="2"/>
      <c r="AI1102" s="2"/>
      <c r="AJ1102" s="2"/>
      <c r="AK1102" s="2"/>
      <c r="AL1102" s="51"/>
      <c r="AM1102" s="51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</row>
    <row r="1103" spans="1:121" x14ac:dyDescent="0.15">
      <c r="A1103" s="64"/>
      <c r="B1103" s="18"/>
      <c r="C1103" s="8"/>
      <c r="D1103" s="15"/>
      <c r="E1103" s="16"/>
      <c r="F1103" s="16"/>
      <c r="G1103" s="16"/>
      <c r="H1103" s="16"/>
      <c r="I1103" s="15"/>
      <c r="J1103" s="51"/>
      <c r="K1103" s="2"/>
      <c r="L1103" s="20"/>
      <c r="M1103" s="14"/>
      <c r="N1103" s="14"/>
      <c r="O1103" s="20"/>
      <c r="P1103" s="16"/>
      <c r="Q1103" s="31"/>
      <c r="R1103" s="16"/>
      <c r="S1103" s="4"/>
      <c r="T1103" s="51"/>
      <c r="U1103" s="3"/>
      <c r="V1103" s="3"/>
      <c r="W1103" s="51"/>
      <c r="X1103" s="3"/>
      <c r="Y1103" s="1"/>
      <c r="Z1103" s="3"/>
      <c r="AA1103" s="3"/>
      <c r="AB1103" s="3"/>
      <c r="AC1103" s="3"/>
      <c r="AD1103" s="3"/>
      <c r="AE1103" s="12"/>
      <c r="AF1103" s="3"/>
      <c r="AG1103" s="2"/>
      <c r="AH1103" s="2"/>
      <c r="AI1103" s="2"/>
      <c r="AJ1103" s="2"/>
      <c r="AK1103" s="2"/>
      <c r="AL1103" s="51"/>
      <c r="AM1103" s="51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</row>
    <row r="1104" spans="1:121" x14ac:dyDescent="0.15">
      <c r="A1104" s="64"/>
      <c r="B1104" s="18"/>
      <c r="C1104" s="8"/>
      <c r="D1104" s="15"/>
      <c r="E1104" s="16"/>
      <c r="F1104" s="16"/>
      <c r="G1104" s="16"/>
      <c r="H1104" s="16"/>
      <c r="I1104" s="15"/>
      <c r="J1104" s="51"/>
      <c r="K1104" s="2"/>
      <c r="L1104" s="20"/>
      <c r="M1104" s="14"/>
      <c r="N1104" s="14"/>
      <c r="O1104" s="20"/>
      <c r="P1104" s="16"/>
      <c r="Q1104" s="31"/>
      <c r="R1104" s="16"/>
      <c r="S1104" s="4"/>
      <c r="T1104" s="51"/>
      <c r="U1104" s="3"/>
      <c r="V1104" s="3"/>
      <c r="W1104" s="51"/>
      <c r="X1104" s="3"/>
      <c r="Y1104" s="1"/>
      <c r="Z1104" s="3"/>
      <c r="AA1104" s="3"/>
      <c r="AB1104" s="3"/>
      <c r="AC1104" s="3"/>
      <c r="AD1104" s="3"/>
      <c r="AE1104" s="12"/>
      <c r="AF1104" s="3"/>
      <c r="AG1104" s="2"/>
      <c r="AH1104" s="2"/>
      <c r="AI1104" s="2"/>
      <c r="AJ1104" s="2"/>
      <c r="AK1104" s="2"/>
      <c r="AL1104" s="51"/>
      <c r="AM1104" s="51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</row>
    <row r="1105" spans="1:121" x14ac:dyDescent="0.15">
      <c r="A1105" s="64"/>
      <c r="B1105" s="18"/>
      <c r="C1105" s="8"/>
      <c r="D1105" s="15"/>
      <c r="E1105" s="16"/>
      <c r="F1105" s="16"/>
      <c r="G1105" s="16"/>
      <c r="H1105" s="16"/>
      <c r="I1105" s="15"/>
      <c r="J1105" s="51"/>
      <c r="K1105" s="2"/>
      <c r="L1105" s="20"/>
      <c r="M1105" s="14"/>
      <c r="N1105" s="14"/>
      <c r="O1105" s="20"/>
      <c r="P1105" s="16"/>
      <c r="Q1105" s="31"/>
      <c r="R1105" s="16"/>
      <c r="S1105" s="4"/>
      <c r="T1105" s="51"/>
      <c r="U1105" s="3"/>
      <c r="V1105" s="3"/>
      <c r="W1105" s="51"/>
      <c r="X1105" s="3"/>
      <c r="Y1105" s="1"/>
      <c r="Z1105" s="3"/>
      <c r="AA1105" s="3"/>
      <c r="AB1105" s="3"/>
      <c r="AC1105" s="3"/>
      <c r="AD1105" s="3"/>
      <c r="AE1105" s="12"/>
      <c r="AF1105" s="3"/>
      <c r="AG1105" s="2"/>
      <c r="AH1105" s="2"/>
      <c r="AI1105" s="2"/>
      <c r="AJ1105" s="2"/>
      <c r="AK1105" s="2"/>
      <c r="AL1105" s="51"/>
      <c r="AM1105" s="51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</row>
    <row r="1106" spans="1:121" x14ac:dyDescent="0.15">
      <c r="A1106" s="64"/>
      <c r="B1106" s="18"/>
      <c r="C1106" s="8"/>
      <c r="D1106" s="15"/>
      <c r="E1106" s="16"/>
      <c r="F1106" s="16"/>
      <c r="G1106" s="16"/>
      <c r="H1106" s="16"/>
      <c r="I1106" s="15"/>
      <c r="J1106" s="51"/>
      <c r="K1106" s="2"/>
      <c r="L1106" s="20"/>
      <c r="M1106" s="14"/>
      <c r="N1106" s="14"/>
      <c r="O1106" s="20"/>
      <c r="P1106" s="16"/>
      <c r="Q1106" s="31"/>
      <c r="R1106" s="16"/>
      <c r="S1106" s="4"/>
      <c r="T1106" s="51"/>
      <c r="U1106" s="3"/>
      <c r="V1106" s="3"/>
      <c r="W1106" s="51"/>
      <c r="X1106" s="3"/>
      <c r="Y1106" s="1"/>
      <c r="Z1106" s="3"/>
      <c r="AA1106" s="3"/>
      <c r="AB1106" s="3"/>
      <c r="AC1106" s="3"/>
      <c r="AD1106" s="3"/>
      <c r="AE1106" s="12"/>
      <c r="AF1106" s="3"/>
      <c r="AG1106" s="2"/>
      <c r="AH1106" s="2"/>
      <c r="AI1106" s="2"/>
      <c r="AJ1106" s="2"/>
      <c r="AK1106" s="2"/>
      <c r="AL1106" s="51"/>
      <c r="AM1106" s="51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</row>
    <row r="1107" spans="1:121" x14ac:dyDescent="0.15">
      <c r="A1107" s="64"/>
      <c r="B1107" s="18"/>
      <c r="C1107" s="8"/>
      <c r="D1107" s="15"/>
      <c r="E1107" s="16"/>
      <c r="F1107" s="16"/>
      <c r="G1107" s="16"/>
      <c r="H1107" s="16"/>
      <c r="I1107" s="15"/>
      <c r="J1107" s="51"/>
      <c r="K1107" s="2"/>
      <c r="L1107" s="20"/>
      <c r="M1107" s="14"/>
      <c r="N1107" s="14"/>
      <c r="O1107" s="20"/>
      <c r="P1107" s="16"/>
      <c r="Q1107" s="31"/>
      <c r="R1107" s="16"/>
      <c r="S1107" s="4"/>
      <c r="T1107" s="51"/>
      <c r="U1107" s="3"/>
      <c r="V1107" s="3"/>
      <c r="W1107" s="51"/>
      <c r="X1107" s="3"/>
      <c r="Y1107" s="1"/>
      <c r="Z1107" s="3"/>
      <c r="AA1107" s="3"/>
      <c r="AB1107" s="3"/>
      <c r="AC1107" s="3"/>
      <c r="AD1107" s="3"/>
      <c r="AE1107" s="12"/>
      <c r="AF1107" s="3"/>
      <c r="AG1107" s="2"/>
      <c r="AH1107" s="2"/>
      <c r="AI1107" s="2"/>
      <c r="AJ1107" s="2"/>
      <c r="AK1107" s="2"/>
      <c r="AL1107" s="51"/>
      <c r="AM1107" s="51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</row>
    <row r="1108" spans="1:121" x14ac:dyDescent="0.15">
      <c r="A1108" s="64"/>
      <c r="B1108" s="18"/>
      <c r="C1108" s="8"/>
      <c r="D1108" s="15"/>
      <c r="E1108" s="16"/>
      <c r="F1108" s="16"/>
      <c r="G1108" s="16"/>
      <c r="H1108" s="16"/>
      <c r="I1108" s="15"/>
      <c r="J1108" s="51"/>
      <c r="K1108" s="2"/>
      <c r="L1108" s="20"/>
      <c r="M1108" s="14"/>
      <c r="N1108" s="14"/>
      <c r="O1108" s="20"/>
      <c r="P1108" s="16"/>
      <c r="Q1108" s="31"/>
      <c r="R1108" s="16"/>
      <c r="S1108" s="4"/>
      <c r="T1108" s="51"/>
      <c r="U1108" s="38"/>
      <c r="V1108" s="38"/>
      <c r="W1108" s="50"/>
      <c r="X1108" s="38"/>
      <c r="Y1108" s="41"/>
      <c r="Z1108" s="38"/>
      <c r="AA1108" s="38"/>
      <c r="AB1108" s="38"/>
      <c r="AC1108" s="38"/>
      <c r="AD1108" s="38"/>
      <c r="AE1108" s="39"/>
      <c r="AF1108" s="38"/>
      <c r="AG1108" s="40"/>
      <c r="AH1108" s="40"/>
      <c r="AI1108" s="40"/>
      <c r="AJ1108" s="40"/>
      <c r="AK1108" s="40"/>
      <c r="AL1108" s="50"/>
      <c r="AM1108" s="5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</row>
    <row r="1109" spans="1:121" x14ac:dyDescent="0.15">
      <c r="A1109" s="64"/>
      <c r="B1109" s="18"/>
      <c r="C1109" s="8"/>
      <c r="D1109" s="15"/>
      <c r="E1109" s="16"/>
      <c r="F1109" s="16"/>
      <c r="G1109" s="16"/>
      <c r="H1109" s="16"/>
      <c r="I1109" s="15"/>
      <c r="J1109" s="51"/>
      <c r="K1109" s="2"/>
      <c r="L1109" s="20"/>
      <c r="M1109" s="14"/>
      <c r="N1109" s="14"/>
      <c r="O1109" s="20"/>
      <c r="P1109" s="16"/>
      <c r="Q1109" s="31"/>
      <c r="R1109" s="16"/>
      <c r="S1109" s="4"/>
      <c r="T1109" s="51"/>
      <c r="U1109" s="38"/>
      <c r="V1109" s="38"/>
      <c r="W1109" s="50"/>
      <c r="X1109" s="38"/>
      <c r="Y1109" s="41"/>
      <c r="Z1109" s="38"/>
      <c r="AA1109" s="38"/>
      <c r="AB1109" s="38"/>
      <c r="AC1109" s="38"/>
      <c r="AD1109" s="38"/>
      <c r="AE1109" s="39"/>
      <c r="AF1109" s="38"/>
      <c r="AG1109" s="40"/>
      <c r="AH1109" s="40"/>
      <c r="AI1109" s="40"/>
      <c r="AJ1109" s="40"/>
      <c r="AK1109" s="40"/>
      <c r="AL1109" s="50"/>
      <c r="AM1109" s="5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</row>
    <row r="1110" spans="1:121" ht="15" x14ac:dyDescent="0.2">
      <c r="A1110" s="157"/>
      <c r="B1110" s="158"/>
      <c r="C1110" s="159"/>
      <c r="D1110" s="160"/>
      <c r="E1110" s="161"/>
      <c r="F1110" s="161"/>
      <c r="G1110" s="161"/>
      <c r="H1110" s="161"/>
      <c r="I1110" s="160"/>
      <c r="J1110" s="162"/>
      <c r="K1110" s="163"/>
      <c r="L1110" s="164"/>
      <c r="M1110" s="165"/>
      <c r="N1110" s="165"/>
      <c r="O1110" s="164"/>
      <c r="P1110" s="161"/>
      <c r="Q1110" s="166"/>
      <c r="R1110" s="161"/>
      <c r="S1110" s="167"/>
      <c r="T1110" s="162"/>
      <c r="U1110" s="3"/>
      <c r="V1110" s="3"/>
      <c r="W1110" s="51"/>
      <c r="X1110" s="3"/>
      <c r="Y1110" s="1"/>
      <c r="Z1110" s="3"/>
      <c r="AA1110" s="3"/>
      <c r="AB1110" s="3"/>
      <c r="AC1110" s="3"/>
      <c r="AD1110" s="3"/>
      <c r="AE1110" s="12"/>
      <c r="AF1110" s="3"/>
      <c r="AG1110" s="2"/>
      <c r="AH1110" s="2"/>
      <c r="AI1110" s="2"/>
      <c r="AJ1110" s="2"/>
      <c r="AK1110" s="2"/>
      <c r="AL1110" s="51"/>
      <c r="AM1110" s="51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</row>
    <row r="1111" spans="1:121" x14ac:dyDescent="0.15">
      <c r="A1111" s="64"/>
      <c r="B1111" s="18"/>
      <c r="C1111" s="8"/>
      <c r="D1111" s="15"/>
      <c r="E1111" s="16"/>
      <c r="F1111" s="16"/>
      <c r="G1111" s="16"/>
      <c r="H1111" s="16"/>
      <c r="I1111" s="15"/>
      <c r="J1111" s="51"/>
      <c r="K1111" s="2"/>
      <c r="L1111" s="20"/>
      <c r="M1111" s="14"/>
      <c r="N1111" s="14"/>
      <c r="O1111" s="20"/>
      <c r="P1111" s="16"/>
      <c r="Q1111" s="31"/>
      <c r="R1111" s="16"/>
      <c r="S1111" s="4"/>
      <c r="T1111" s="51"/>
      <c r="U1111" s="3"/>
      <c r="V1111" s="3"/>
      <c r="W1111" s="51"/>
      <c r="X1111" s="3"/>
      <c r="Y1111" s="1"/>
      <c r="Z1111" s="3"/>
      <c r="AA1111" s="3"/>
      <c r="AB1111" s="3"/>
      <c r="AC1111" s="3"/>
      <c r="AD1111" s="3"/>
      <c r="AE1111" s="12"/>
      <c r="AF1111" s="3"/>
      <c r="AG1111" s="2"/>
      <c r="AH1111" s="2"/>
      <c r="AI1111" s="2"/>
      <c r="AJ1111" s="2"/>
      <c r="AK1111" s="2"/>
      <c r="AL1111" s="51"/>
      <c r="AM1111" s="51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</row>
    <row r="1112" spans="1:121" x14ac:dyDescent="0.15">
      <c r="A1112" s="64"/>
      <c r="B1112" s="18"/>
      <c r="C1112" s="8"/>
      <c r="D1112" s="15"/>
      <c r="E1112" s="16"/>
      <c r="F1112" s="16"/>
      <c r="G1112" s="16"/>
      <c r="H1112" s="16"/>
      <c r="I1112" s="15"/>
      <c r="J1112" s="51"/>
      <c r="K1112" s="2"/>
      <c r="L1112" s="20"/>
      <c r="M1112" s="14"/>
      <c r="N1112" s="14"/>
      <c r="O1112" s="20"/>
      <c r="P1112" s="16"/>
      <c r="Q1112" s="31"/>
      <c r="R1112" s="16"/>
      <c r="S1112" s="4"/>
      <c r="T1112" s="51"/>
      <c r="U1112" s="3"/>
      <c r="V1112" s="3"/>
      <c r="W1112" s="51"/>
      <c r="X1112" s="3"/>
      <c r="Y1112" s="1"/>
      <c r="Z1112" s="3"/>
      <c r="AA1112" s="3"/>
      <c r="AB1112" s="3"/>
      <c r="AC1112" s="3"/>
      <c r="AD1112" s="3"/>
      <c r="AE1112" s="12"/>
      <c r="AF1112" s="3"/>
      <c r="AG1112" s="2"/>
      <c r="AH1112" s="2"/>
      <c r="AI1112" s="2"/>
      <c r="AJ1112" s="2"/>
      <c r="AK1112" s="2"/>
      <c r="AL1112" s="51"/>
      <c r="AM1112" s="51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</row>
    <row r="1113" spans="1:121" x14ac:dyDescent="0.15">
      <c r="A1113" s="64"/>
      <c r="B1113" s="18"/>
      <c r="C1113" s="8"/>
      <c r="D1113" s="15"/>
      <c r="E1113" s="16"/>
      <c r="F1113" s="16"/>
      <c r="G1113" s="16"/>
      <c r="H1113" s="16"/>
      <c r="I1113" s="15"/>
      <c r="J1113" s="51"/>
      <c r="K1113" s="2"/>
      <c r="L1113" s="20"/>
      <c r="M1113" s="14"/>
      <c r="N1113" s="14"/>
      <c r="O1113" s="20"/>
      <c r="P1113" s="16"/>
      <c r="Q1113" s="31"/>
      <c r="R1113" s="16"/>
      <c r="S1113" s="4"/>
      <c r="T1113" s="51"/>
      <c r="U1113" s="3"/>
      <c r="V1113" s="3"/>
      <c r="W1113" s="51"/>
      <c r="X1113" s="3"/>
      <c r="Y1113" s="1"/>
      <c r="Z1113" s="3"/>
      <c r="AA1113" s="3"/>
      <c r="AB1113" s="3"/>
      <c r="AC1113" s="3"/>
      <c r="AD1113" s="3"/>
      <c r="AE1113" s="12"/>
      <c r="AF1113" s="3"/>
      <c r="AG1113" s="2"/>
      <c r="AH1113" s="2"/>
      <c r="AI1113" s="2"/>
      <c r="AJ1113" s="2"/>
      <c r="AK1113" s="2"/>
      <c r="AL1113" s="51"/>
      <c r="AM1113" s="51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</row>
    <row r="1114" spans="1:121" x14ac:dyDescent="0.15">
      <c r="A1114" s="64"/>
      <c r="B1114" s="18"/>
      <c r="C1114" s="8"/>
      <c r="D1114" s="15"/>
      <c r="E1114" s="16"/>
      <c r="F1114" s="16"/>
      <c r="G1114" s="16"/>
      <c r="H1114" s="16"/>
      <c r="I1114" s="15"/>
      <c r="J1114" s="51"/>
      <c r="K1114" s="2"/>
      <c r="L1114" s="20"/>
      <c r="M1114" s="14"/>
      <c r="N1114" s="14"/>
      <c r="O1114" s="20"/>
      <c r="P1114" s="16"/>
      <c r="Q1114" s="31"/>
      <c r="R1114" s="16"/>
      <c r="S1114" s="4"/>
      <c r="T1114" s="51"/>
      <c r="U1114" s="3"/>
      <c r="V1114" s="3"/>
      <c r="W1114" s="51"/>
      <c r="X1114" s="3"/>
      <c r="Y1114" s="1"/>
      <c r="Z1114" s="3"/>
      <c r="AA1114" s="3"/>
      <c r="AB1114" s="3"/>
      <c r="AC1114" s="3"/>
      <c r="AD1114" s="3"/>
      <c r="AE1114" s="12"/>
      <c r="AF1114" s="3"/>
      <c r="AG1114" s="2"/>
      <c r="AH1114" s="2"/>
      <c r="AI1114" s="2"/>
      <c r="AJ1114" s="2"/>
      <c r="AK1114" s="2"/>
      <c r="AL1114" s="51"/>
      <c r="AM1114" s="51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</row>
    <row r="1115" spans="1:121" x14ac:dyDescent="0.15">
      <c r="A1115" s="64"/>
      <c r="B1115" s="18"/>
      <c r="C1115" s="8"/>
      <c r="D1115" s="15"/>
      <c r="E1115" s="16"/>
      <c r="F1115" s="16"/>
      <c r="G1115" s="16"/>
      <c r="H1115" s="16"/>
      <c r="I1115" s="15"/>
      <c r="J1115" s="51"/>
      <c r="K1115" s="2"/>
      <c r="L1115" s="20"/>
      <c r="M1115" s="14"/>
      <c r="N1115" s="14"/>
      <c r="O1115" s="20"/>
      <c r="P1115" s="16"/>
      <c r="Q1115" s="31"/>
      <c r="R1115" s="16"/>
      <c r="S1115" s="4"/>
      <c r="T1115" s="51"/>
      <c r="U1115" s="3"/>
      <c r="V1115" s="3"/>
      <c r="W1115" s="51"/>
      <c r="X1115" s="3"/>
      <c r="Y1115" s="1"/>
      <c r="Z1115" s="3"/>
      <c r="AA1115" s="3"/>
      <c r="AB1115" s="3"/>
      <c r="AC1115" s="3"/>
      <c r="AD1115" s="3"/>
      <c r="AE1115" s="12"/>
      <c r="AF1115" s="3"/>
      <c r="AG1115" s="2"/>
      <c r="AH1115" s="2"/>
      <c r="AI1115" s="2"/>
      <c r="AJ1115" s="2"/>
      <c r="AK1115" s="2"/>
      <c r="AL1115" s="51"/>
      <c r="AM1115" s="51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</row>
    <row r="1116" spans="1:121" x14ac:dyDescent="0.15">
      <c r="A1116" s="64"/>
      <c r="B1116" s="18"/>
      <c r="C1116" s="8"/>
      <c r="D1116" s="15"/>
      <c r="E1116" s="16"/>
      <c r="F1116" s="16"/>
      <c r="G1116" s="16"/>
      <c r="H1116" s="16"/>
      <c r="I1116" s="15"/>
      <c r="J1116" s="51"/>
      <c r="K1116" s="2"/>
      <c r="L1116" s="20"/>
      <c r="M1116" s="14"/>
      <c r="N1116" s="14"/>
      <c r="O1116" s="20"/>
      <c r="P1116" s="16"/>
      <c r="Q1116" s="31"/>
      <c r="R1116" s="16"/>
      <c r="S1116" s="4"/>
      <c r="T1116" s="51"/>
      <c r="U1116" s="3"/>
      <c r="V1116" s="3"/>
      <c r="W1116" s="51"/>
      <c r="X1116" s="3"/>
      <c r="Y1116" s="1"/>
      <c r="Z1116" s="3"/>
      <c r="AA1116" s="3"/>
      <c r="AB1116" s="3"/>
      <c r="AC1116" s="3"/>
      <c r="AD1116" s="3"/>
      <c r="AE1116" s="12"/>
      <c r="AF1116" s="3"/>
      <c r="AG1116" s="2"/>
      <c r="AH1116" s="2"/>
      <c r="AI1116" s="2"/>
      <c r="AJ1116" s="2"/>
      <c r="AK1116" s="2"/>
      <c r="AL1116" s="51"/>
      <c r="AM1116" s="51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</row>
    <row r="1117" spans="1:121" x14ac:dyDescent="0.15">
      <c r="A1117" s="64"/>
      <c r="B1117" s="18"/>
      <c r="C1117" s="8"/>
      <c r="D1117" s="15"/>
      <c r="E1117" s="16"/>
      <c r="F1117" s="16"/>
      <c r="G1117" s="16"/>
      <c r="H1117" s="16"/>
      <c r="I1117" s="15"/>
      <c r="J1117" s="51"/>
      <c r="K1117" s="2"/>
      <c r="L1117" s="20"/>
      <c r="M1117" s="14"/>
      <c r="N1117" s="14"/>
      <c r="O1117" s="20"/>
      <c r="P1117" s="16"/>
      <c r="Q1117" s="31"/>
      <c r="R1117" s="16"/>
      <c r="S1117" s="4"/>
      <c r="T1117" s="51"/>
      <c r="U1117" s="3"/>
      <c r="V1117" s="3"/>
      <c r="W1117" s="51"/>
      <c r="X1117" s="3"/>
      <c r="Y1117" s="1"/>
      <c r="Z1117" s="3"/>
      <c r="AA1117" s="3"/>
      <c r="AB1117" s="3"/>
      <c r="AC1117" s="3"/>
      <c r="AD1117" s="3"/>
      <c r="AE1117" s="12"/>
      <c r="AF1117" s="3"/>
      <c r="AG1117" s="2"/>
      <c r="AH1117" s="2"/>
      <c r="AI1117" s="2"/>
      <c r="AJ1117" s="2"/>
      <c r="AK1117" s="2"/>
      <c r="AL1117" s="51"/>
      <c r="AM1117" s="51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</row>
    <row r="1118" spans="1:121" x14ac:dyDescent="0.15">
      <c r="A1118" s="64"/>
      <c r="B1118" s="18"/>
      <c r="C1118" s="8"/>
      <c r="D1118" s="15"/>
      <c r="E1118" s="16"/>
      <c r="F1118" s="16"/>
      <c r="G1118" s="16"/>
      <c r="H1118" s="16"/>
      <c r="I1118" s="15"/>
      <c r="J1118" s="51"/>
      <c r="K1118" s="2"/>
      <c r="L1118" s="20"/>
      <c r="M1118" s="14"/>
      <c r="N1118" s="14"/>
      <c r="O1118" s="20"/>
      <c r="P1118" s="16"/>
      <c r="Q1118" s="31"/>
      <c r="R1118" s="16"/>
      <c r="S1118" s="4"/>
      <c r="T1118" s="51"/>
      <c r="U1118" s="3"/>
      <c r="V1118" s="3"/>
      <c r="W1118" s="51"/>
      <c r="X1118" s="3"/>
      <c r="Y1118" s="1"/>
      <c r="Z1118" s="3"/>
      <c r="AA1118" s="3"/>
      <c r="AB1118" s="3"/>
      <c r="AC1118" s="3"/>
      <c r="AD1118" s="3"/>
      <c r="AE1118" s="12"/>
      <c r="AF1118" s="3"/>
      <c r="AG1118" s="2"/>
      <c r="AH1118" s="2"/>
      <c r="AI1118" s="2"/>
      <c r="AJ1118" s="2"/>
      <c r="AK1118" s="2"/>
      <c r="AL1118" s="51"/>
      <c r="AM1118" s="51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</row>
    <row r="1119" spans="1:121" x14ac:dyDescent="0.15">
      <c r="A1119" s="64"/>
      <c r="B1119" s="18"/>
      <c r="C1119" s="8"/>
      <c r="D1119" s="15"/>
      <c r="E1119" s="16"/>
      <c r="F1119" s="16"/>
      <c r="G1119" s="16"/>
      <c r="H1119" s="16"/>
      <c r="I1119" s="15"/>
      <c r="J1119" s="51"/>
      <c r="K1119" s="2"/>
      <c r="L1119" s="20"/>
      <c r="M1119" s="14"/>
      <c r="N1119" s="14"/>
      <c r="O1119" s="20"/>
      <c r="P1119" s="16"/>
      <c r="Q1119" s="31"/>
      <c r="R1119" s="16"/>
      <c r="S1119" s="4"/>
      <c r="T1119" s="51"/>
      <c r="U1119" s="3"/>
      <c r="V1119" s="3"/>
      <c r="W1119" s="51"/>
      <c r="X1119" s="3"/>
      <c r="Y1119" s="1"/>
      <c r="Z1119" s="3"/>
      <c r="AA1119" s="3"/>
      <c r="AB1119" s="3"/>
      <c r="AC1119" s="3"/>
      <c r="AD1119" s="3"/>
      <c r="AE1119" s="12"/>
      <c r="AF1119" s="3"/>
      <c r="AG1119" s="2"/>
      <c r="AH1119" s="2"/>
      <c r="AI1119" s="2"/>
      <c r="AJ1119" s="2"/>
      <c r="AK1119" s="2"/>
      <c r="AL1119" s="51"/>
      <c r="AM1119" s="51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</row>
    <row r="1120" spans="1:121" x14ac:dyDescent="0.15">
      <c r="A1120" s="64"/>
      <c r="B1120" s="18"/>
      <c r="C1120" s="8"/>
      <c r="D1120" s="15"/>
      <c r="E1120" s="16"/>
      <c r="F1120" s="16"/>
      <c r="G1120" s="16"/>
      <c r="H1120" s="16"/>
      <c r="I1120" s="15"/>
      <c r="J1120" s="51"/>
      <c r="K1120" s="2"/>
      <c r="L1120" s="20"/>
      <c r="M1120" s="14"/>
      <c r="N1120" s="14"/>
      <c r="O1120" s="20"/>
      <c r="P1120" s="16"/>
      <c r="Q1120" s="31"/>
      <c r="R1120" s="16"/>
      <c r="S1120" s="4"/>
      <c r="T1120" s="51"/>
      <c r="U1120" s="3"/>
      <c r="V1120" s="3"/>
      <c r="W1120" s="51"/>
      <c r="X1120" s="3"/>
      <c r="Y1120" s="1"/>
      <c r="Z1120" s="3"/>
      <c r="AA1120" s="3"/>
      <c r="AB1120" s="3"/>
      <c r="AC1120" s="3"/>
      <c r="AD1120" s="3"/>
      <c r="AE1120" s="12"/>
      <c r="AF1120" s="3"/>
      <c r="AG1120" s="2"/>
      <c r="AH1120" s="2"/>
      <c r="AI1120" s="2"/>
      <c r="AJ1120" s="2"/>
      <c r="AK1120" s="2"/>
      <c r="AL1120" s="51"/>
      <c r="AM1120" s="51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</row>
    <row r="1121" spans="1:121" x14ac:dyDescent="0.15">
      <c r="A1121" s="64"/>
      <c r="B1121" s="18"/>
      <c r="C1121" s="8"/>
      <c r="D1121" s="15"/>
      <c r="E1121" s="16"/>
      <c r="F1121" s="16"/>
      <c r="G1121" s="16"/>
      <c r="H1121" s="16"/>
      <c r="I1121" s="15"/>
      <c r="J1121" s="51"/>
      <c r="K1121" s="2"/>
      <c r="L1121" s="20"/>
      <c r="M1121" s="14"/>
      <c r="N1121" s="14"/>
      <c r="O1121" s="20"/>
      <c r="P1121" s="16"/>
      <c r="Q1121" s="31"/>
      <c r="R1121" s="16"/>
      <c r="S1121" s="4"/>
      <c r="T1121" s="51"/>
      <c r="U1121" s="3"/>
      <c r="V1121" s="3"/>
      <c r="W1121" s="51"/>
      <c r="X1121" s="3"/>
      <c r="Y1121" s="1"/>
      <c r="Z1121" s="3"/>
      <c r="AA1121" s="3"/>
      <c r="AB1121" s="3"/>
      <c r="AC1121" s="3"/>
      <c r="AD1121" s="3"/>
      <c r="AE1121" s="12"/>
      <c r="AF1121" s="3"/>
      <c r="AG1121" s="2"/>
      <c r="AH1121" s="2"/>
      <c r="AI1121" s="2"/>
      <c r="AJ1121" s="2"/>
      <c r="AK1121" s="2"/>
      <c r="AL1121" s="51"/>
      <c r="AM1121" s="51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</row>
    <row r="1122" spans="1:121" x14ac:dyDescent="0.15">
      <c r="A1122" s="64"/>
      <c r="B1122" s="18"/>
      <c r="C1122" s="8"/>
      <c r="D1122" s="15"/>
      <c r="E1122" s="16"/>
      <c r="F1122" s="16"/>
      <c r="G1122" s="16"/>
      <c r="H1122" s="16"/>
      <c r="I1122" s="15"/>
      <c r="J1122" s="51"/>
      <c r="K1122" s="2"/>
      <c r="L1122" s="20"/>
      <c r="M1122" s="14"/>
      <c r="N1122" s="14"/>
      <c r="O1122" s="20"/>
      <c r="P1122" s="16"/>
      <c r="Q1122" s="31"/>
      <c r="R1122" s="16"/>
      <c r="S1122" s="4"/>
      <c r="T1122" s="51"/>
      <c r="U1122" s="3"/>
      <c r="V1122" s="3"/>
      <c r="W1122" s="51"/>
      <c r="X1122" s="3"/>
      <c r="Y1122" s="1"/>
      <c r="Z1122" s="3"/>
      <c r="AA1122" s="3"/>
      <c r="AB1122" s="3"/>
      <c r="AC1122" s="3"/>
      <c r="AD1122" s="3"/>
      <c r="AE1122" s="12"/>
      <c r="AF1122" s="3"/>
      <c r="AG1122" s="2"/>
      <c r="AH1122" s="2"/>
      <c r="AI1122" s="2"/>
      <c r="AJ1122" s="2"/>
      <c r="AK1122" s="2"/>
      <c r="AL1122" s="51"/>
      <c r="AM1122" s="51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</row>
    <row r="1123" spans="1:121" x14ac:dyDescent="0.15">
      <c r="A1123" s="64"/>
      <c r="B1123" s="18"/>
      <c r="C1123" s="8"/>
      <c r="D1123" s="15"/>
      <c r="E1123" s="16"/>
      <c r="F1123" s="16"/>
      <c r="G1123" s="16"/>
      <c r="H1123" s="16"/>
      <c r="I1123" s="15"/>
      <c r="J1123" s="51"/>
      <c r="K1123" s="2"/>
      <c r="L1123" s="20"/>
      <c r="M1123" s="14"/>
      <c r="N1123" s="14"/>
      <c r="O1123" s="20"/>
      <c r="P1123" s="16"/>
      <c r="Q1123" s="31"/>
      <c r="R1123" s="16"/>
      <c r="S1123" s="4"/>
      <c r="T1123" s="51"/>
      <c r="U1123" s="3"/>
      <c r="V1123" s="3"/>
      <c r="W1123" s="51"/>
      <c r="X1123" s="3"/>
      <c r="Y1123" s="1"/>
      <c r="Z1123" s="3"/>
      <c r="AA1123" s="3"/>
      <c r="AB1123" s="3"/>
      <c r="AC1123" s="3"/>
      <c r="AD1123" s="3"/>
      <c r="AE1123" s="12"/>
      <c r="AF1123" s="3"/>
      <c r="AG1123" s="2"/>
      <c r="AH1123" s="2"/>
      <c r="AI1123" s="2"/>
      <c r="AJ1123" s="2"/>
      <c r="AK1123" s="2"/>
      <c r="AL1123" s="51"/>
      <c r="AM1123" s="51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</row>
    <row r="1124" spans="1:121" x14ac:dyDescent="0.15">
      <c r="A1124" s="64"/>
      <c r="B1124" s="18"/>
      <c r="C1124" s="8"/>
      <c r="D1124" s="15"/>
      <c r="E1124" s="16"/>
      <c r="F1124" s="16"/>
      <c r="G1124" s="16"/>
      <c r="H1124" s="16"/>
      <c r="I1124" s="15"/>
      <c r="J1124" s="51"/>
      <c r="K1124" s="2"/>
      <c r="L1124" s="20"/>
      <c r="M1124" s="14"/>
      <c r="N1124" s="14"/>
      <c r="O1124" s="20"/>
      <c r="P1124" s="16"/>
      <c r="Q1124" s="31"/>
      <c r="R1124" s="16"/>
      <c r="S1124" s="4"/>
      <c r="T1124" s="51"/>
      <c r="U1124" s="3"/>
      <c r="V1124" s="3"/>
      <c r="W1124" s="51"/>
      <c r="X1124" s="3"/>
      <c r="Y1124" s="1"/>
      <c r="Z1124" s="3"/>
      <c r="AA1124" s="3"/>
      <c r="AB1124" s="3"/>
      <c r="AC1124" s="3"/>
      <c r="AD1124" s="3"/>
      <c r="AE1124" s="12"/>
      <c r="AF1124" s="3"/>
      <c r="AG1124" s="2"/>
      <c r="AH1124" s="2"/>
      <c r="AI1124" s="2"/>
      <c r="AJ1124" s="2"/>
      <c r="AK1124" s="2"/>
      <c r="AL1124" s="51"/>
      <c r="AM1124" s="51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</row>
    <row r="1125" spans="1:121" x14ac:dyDescent="0.15">
      <c r="A1125" s="64"/>
      <c r="B1125" s="18"/>
      <c r="C1125" s="8"/>
      <c r="D1125" s="15"/>
      <c r="E1125" s="16"/>
      <c r="F1125" s="16"/>
      <c r="G1125" s="16"/>
      <c r="H1125" s="16"/>
      <c r="I1125" s="15"/>
      <c r="J1125" s="51"/>
      <c r="K1125" s="2"/>
      <c r="L1125" s="20"/>
      <c r="M1125" s="14"/>
      <c r="N1125" s="14"/>
      <c r="O1125" s="20"/>
      <c r="P1125" s="16"/>
      <c r="Q1125" s="31"/>
      <c r="R1125" s="16"/>
      <c r="S1125" s="4"/>
      <c r="T1125" s="51"/>
      <c r="U1125" s="3"/>
      <c r="V1125" s="3"/>
      <c r="W1125" s="51"/>
      <c r="X1125" s="3"/>
      <c r="Y1125" s="1"/>
      <c r="Z1125" s="3"/>
      <c r="AA1125" s="3"/>
      <c r="AB1125" s="3"/>
      <c r="AC1125" s="3"/>
      <c r="AD1125" s="3"/>
      <c r="AE1125" s="12"/>
      <c r="AF1125" s="3"/>
      <c r="AG1125" s="2"/>
      <c r="AH1125" s="2"/>
      <c r="AI1125" s="2"/>
      <c r="AJ1125" s="2"/>
      <c r="AK1125" s="2"/>
      <c r="AL1125" s="51"/>
      <c r="AM1125" s="51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</row>
    <row r="1126" spans="1:121" x14ac:dyDescent="0.15">
      <c r="A1126" s="64"/>
      <c r="B1126" s="18"/>
      <c r="C1126" s="8"/>
      <c r="D1126" s="15"/>
      <c r="E1126" s="16"/>
      <c r="F1126" s="16"/>
      <c r="G1126" s="16"/>
      <c r="H1126" s="16"/>
      <c r="I1126" s="15"/>
      <c r="J1126" s="51"/>
      <c r="K1126" s="2"/>
      <c r="L1126" s="20"/>
      <c r="M1126" s="14"/>
      <c r="N1126" s="14"/>
      <c r="O1126" s="20"/>
      <c r="P1126" s="16"/>
      <c r="Q1126" s="31"/>
      <c r="R1126" s="16"/>
      <c r="S1126" s="4"/>
      <c r="T1126" s="51"/>
      <c r="U1126" s="3"/>
      <c r="V1126" s="3"/>
      <c r="W1126" s="51"/>
      <c r="X1126" s="3"/>
      <c r="Y1126" s="1"/>
      <c r="Z1126" s="3"/>
      <c r="AA1126" s="3"/>
      <c r="AB1126" s="3"/>
      <c r="AC1126" s="3"/>
      <c r="AD1126" s="3"/>
      <c r="AE1126" s="12"/>
      <c r="AF1126" s="3"/>
      <c r="AG1126" s="2"/>
      <c r="AH1126" s="2"/>
      <c r="AI1126" s="2"/>
      <c r="AJ1126" s="2"/>
      <c r="AK1126" s="2"/>
      <c r="AL1126" s="51"/>
      <c r="AM1126" s="51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</row>
    <row r="1127" spans="1:121" x14ac:dyDescent="0.15">
      <c r="A1127" s="64"/>
      <c r="B1127" s="18"/>
      <c r="C1127" s="8"/>
      <c r="D1127" s="15"/>
      <c r="E1127" s="16"/>
      <c r="F1127" s="16"/>
      <c r="G1127" s="16"/>
      <c r="H1127" s="16"/>
      <c r="I1127" s="15"/>
      <c r="J1127" s="51"/>
      <c r="K1127" s="2"/>
      <c r="L1127" s="20"/>
      <c r="M1127" s="14"/>
      <c r="N1127" s="14"/>
      <c r="O1127" s="20"/>
      <c r="P1127" s="16"/>
      <c r="Q1127" s="31"/>
      <c r="R1127" s="16"/>
      <c r="S1127" s="4"/>
      <c r="T1127" s="51"/>
      <c r="U1127" s="3"/>
      <c r="V1127" s="3"/>
      <c r="W1127" s="51"/>
      <c r="X1127" s="3"/>
      <c r="Y1127" s="1"/>
      <c r="Z1127" s="3"/>
      <c r="AA1127" s="3"/>
      <c r="AB1127" s="3"/>
      <c r="AC1127" s="3"/>
      <c r="AD1127" s="3"/>
      <c r="AE1127" s="12"/>
      <c r="AF1127" s="3"/>
      <c r="AG1127" s="2"/>
      <c r="AH1127" s="2"/>
      <c r="AI1127" s="2"/>
      <c r="AJ1127" s="2"/>
      <c r="AK1127" s="2"/>
      <c r="AL1127" s="51"/>
      <c r="AM1127" s="51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</row>
    <row r="1128" spans="1:121" x14ac:dyDescent="0.15">
      <c r="A1128" s="64"/>
      <c r="B1128" s="18"/>
      <c r="C1128" s="8"/>
      <c r="D1128" s="15"/>
      <c r="E1128" s="16"/>
      <c r="F1128" s="16"/>
      <c r="G1128" s="16"/>
      <c r="H1128" s="16"/>
      <c r="I1128" s="15"/>
      <c r="J1128" s="51"/>
      <c r="K1128" s="2"/>
      <c r="L1128" s="20"/>
      <c r="M1128" s="14"/>
      <c r="N1128" s="14"/>
      <c r="O1128" s="20"/>
      <c r="P1128" s="16"/>
      <c r="Q1128" s="31"/>
      <c r="R1128" s="16"/>
      <c r="S1128" s="4"/>
      <c r="T1128" s="51"/>
      <c r="U1128" s="3"/>
      <c r="V1128" s="3"/>
      <c r="W1128" s="51"/>
      <c r="X1128" s="3"/>
      <c r="Y1128" s="1"/>
      <c r="Z1128" s="3"/>
      <c r="AA1128" s="3"/>
      <c r="AB1128" s="3"/>
      <c r="AC1128" s="3"/>
      <c r="AD1128" s="3"/>
      <c r="AE1128" s="12"/>
      <c r="AF1128" s="3"/>
      <c r="AG1128" s="2"/>
      <c r="AH1128" s="2"/>
      <c r="AI1128" s="2"/>
      <c r="AJ1128" s="2"/>
      <c r="AK1128" s="2"/>
      <c r="AL1128" s="51"/>
      <c r="AM1128" s="51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</row>
    <row r="1129" spans="1:121" x14ac:dyDescent="0.15">
      <c r="A1129" s="64"/>
      <c r="B1129" s="18"/>
      <c r="C1129" s="8"/>
      <c r="D1129" s="15"/>
      <c r="E1129" s="16"/>
      <c r="F1129" s="16"/>
      <c r="G1129" s="16"/>
      <c r="H1129" s="16"/>
      <c r="I1129" s="15"/>
      <c r="J1129" s="51"/>
      <c r="K1129" s="2"/>
      <c r="L1129" s="20"/>
      <c r="M1129" s="14"/>
      <c r="N1129" s="14"/>
      <c r="O1129" s="20"/>
      <c r="P1129" s="16"/>
      <c r="Q1129" s="31"/>
      <c r="R1129" s="16"/>
      <c r="S1129" s="4"/>
      <c r="T1129" s="51"/>
      <c r="U1129" s="3"/>
      <c r="V1129" s="3"/>
      <c r="W1129" s="51"/>
      <c r="X1129" s="3"/>
      <c r="Y1129" s="1"/>
      <c r="Z1129" s="3"/>
      <c r="AA1129" s="3"/>
      <c r="AB1129" s="3"/>
      <c r="AC1129" s="3"/>
      <c r="AD1129" s="3"/>
      <c r="AE1129" s="12"/>
      <c r="AF1129" s="3"/>
      <c r="AG1129" s="2"/>
      <c r="AH1129" s="2"/>
      <c r="AI1129" s="2"/>
      <c r="AJ1129" s="2"/>
      <c r="AK1129" s="2"/>
      <c r="AL1129" s="51"/>
      <c r="AM1129" s="51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</row>
    <row r="1130" spans="1:121" x14ac:dyDescent="0.15">
      <c r="A1130" s="64"/>
      <c r="B1130" s="18"/>
      <c r="C1130" s="8"/>
      <c r="D1130" s="15"/>
      <c r="E1130" s="16"/>
      <c r="F1130" s="16"/>
      <c r="G1130" s="16"/>
      <c r="H1130" s="16"/>
      <c r="I1130" s="15"/>
      <c r="J1130" s="51"/>
      <c r="K1130" s="2"/>
      <c r="L1130" s="20"/>
      <c r="M1130" s="14"/>
      <c r="N1130" s="14"/>
      <c r="O1130" s="20"/>
      <c r="P1130" s="16"/>
      <c r="Q1130" s="31"/>
      <c r="R1130" s="16"/>
      <c r="S1130" s="4"/>
      <c r="T1130" s="51"/>
      <c r="U1130" s="3"/>
      <c r="V1130" s="3"/>
      <c r="W1130" s="51"/>
      <c r="X1130" s="3"/>
      <c r="Y1130" s="1"/>
      <c r="Z1130" s="3"/>
      <c r="AA1130" s="3"/>
      <c r="AB1130" s="3"/>
      <c r="AC1130" s="3"/>
      <c r="AD1130" s="3"/>
      <c r="AE1130" s="12"/>
      <c r="AF1130" s="3"/>
      <c r="AG1130" s="2"/>
      <c r="AH1130" s="2"/>
      <c r="AI1130" s="2"/>
      <c r="AJ1130" s="2"/>
      <c r="AK1130" s="2"/>
      <c r="AL1130" s="51"/>
      <c r="AM1130" s="51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</row>
    <row r="1131" spans="1:121" x14ac:dyDescent="0.15">
      <c r="A1131" s="64"/>
      <c r="B1131" s="18"/>
      <c r="C1131" s="8"/>
      <c r="D1131" s="15"/>
      <c r="E1131" s="16"/>
      <c r="F1131" s="16"/>
      <c r="G1131" s="16"/>
      <c r="H1131" s="16"/>
      <c r="I1131" s="15"/>
      <c r="J1131" s="51"/>
      <c r="K1131" s="2"/>
      <c r="L1131" s="20"/>
      <c r="M1131" s="14"/>
      <c r="N1131" s="14"/>
      <c r="O1131" s="20"/>
      <c r="P1131" s="16"/>
      <c r="Q1131" s="31"/>
      <c r="R1131" s="16"/>
      <c r="S1131" s="4"/>
      <c r="T1131" s="51"/>
      <c r="U1131" s="3"/>
      <c r="V1131" s="3"/>
      <c r="W1131" s="51"/>
      <c r="X1131" s="3"/>
      <c r="Y1131" s="1"/>
      <c r="Z1131" s="3"/>
      <c r="AA1131" s="3"/>
      <c r="AB1131" s="3"/>
      <c r="AC1131" s="3"/>
      <c r="AD1131" s="3"/>
      <c r="AE1131" s="12"/>
      <c r="AF1131" s="3"/>
      <c r="AG1131" s="2"/>
      <c r="AH1131" s="2"/>
      <c r="AI1131" s="2"/>
      <c r="AJ1131" s="2"/>
      <c r="AK1131" s="2"/>
      <c r="AL1131" s="51"/>
      <c r="AM1131" s="51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</row>
    <row r="1132" spans="1:121" x14ac:dyDescent="0.15">
      <c r="A1132" s="64"/>
      <c r="B1132" s="18"/>
      <c r="C1132" s="8"/>
      <c r="D1132" s="15"/>
      <c r="E1132" s="16"/>
      <c r="F1132" s="16"/>
      <c r="G1132" s="16"/>
      <c r="H1132" s="16"/>
      <c r="I1132" s="15"/>
      <c r="J1132" s="51"/>
      <c r="K1132" s="2"/>
      <c r="L1132" s="20"/>
      <c r="M1132" s="14"/>
      <c r="N1132" s="14"/>
      <c r="O1132" s="20"/>
      <c r="P1132" s="16"/>
      <c r="Q1132" s="31"/>
      <c r="R1132" s="16"/>
      <c r="S1132" s="4"/>
      <c r="T1132" s="51"/>
      <c r="U1132" s="3"/>
      <c r="V1132" s="3"/>
      <c r="W1132" s="51"/>
      <c r="X1132" s="3"/>
      <c r="Y1132" s="1"/>
      <c r="Z1132" s="3"/>
      <c r="AA1132" s="3"/>
      <c r="AB1132" s="3"/>
      <c r="AC1132" s="3"/>
      <c r="AD1132" s="3"/>
      <c r="AE1132" s="12"/>
      <c r="AF1132" s="3"/>
      <c r="AG1132" s="2"/>
      <c r="AH1132" s="2"/>
      <c r="AI1132" s="2"/>
      <c r="AJ1132" s="2"/>
      <c r="AK1132" s="2"/>
      <c r="AL1132" s="51"/>
      <c r="AM1132" s="51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</row>
    <row r="1133" spans="1:121" x14ac:dyDescent="0.15">
      <c r="A1133" s="64"/>
      <c r="B1133" s="18"/>
      <c r="C1133" s="8"/>
      <c r="D1133" s="15"/>
      <c r="E1133" s="16"/>
      <c r="F1133" s="16"/>
      <c r="G1133" s="16"/>
      <c r="H1133" s="16"/>
      <c r="I1133" s="15"/>
      <c r="J1133" s="51"/>
      <c r="K1133" s="2"/>
      <c r="L1133" s="20"/>
      <c r="M1133" s="14"/>
      <c r="N1133" s="14"/>
      <c r="O1133" s="20"/>
      <c r="P1133" s="16"/>
      <c r="Q1133" s="31"/>
      <c r="R1133" s="16"/>
      <c r="S1133" s="4"/>
      <c r="T1133" s="51"/>
      <c r="U1133" s="3"/>
      <c r="V1133" s="3"/>
      <c r="W1133" s="51"/>
      <c r="X1133" s="3"/>
      <c r="Y1133" s="1"/>
      <c r="Z1133" s="3"/>
      <c r="AA1133" s="3"/>
      <c r="AB1133" s="3"/>
      <c r="AC1133" s="3"/>
      <c r="AD1133" s="3"/>
      <c r="AE1133" s="12"/>
      <c r="AF1133" s="3"/>
      <c r="AG1133" s="2"/>
      <c r="AH1133" s="2"/>
      <c r="AI1133" s="2"/>
      <c r="AJ1133" s="2"/>
      <c r="AK1133" s="2"/>
      <c r="AL1133" s="51"/>
      <c r="AM1133" s="51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</row>
    <row r="1134" spans="1:121" x14ac:dyDescent="0.15">
      <c r="A1134" s="64"/>
      <c r="B1134" s="18"/>
      <c r="C1134" s="8"/>
      <c r="D1134" s="15"/>
      <c r="E1134" s="16"/>
      <c r="F1134" s="16"/>
      <c r="G1134" s="16"/>
      <c r="H1134" s="16"/>
      <c r="I1134" s="15"/>
      <c r="J1134" s="51"/>
      <c r="K1134" s="2"/>
      <c r="L1134" s="20"/>
      <c r="M1134" s="14"/>
      <c r="N1134" s="14"/>
      <c r="O1134" s="20"/>
      <c r="P1134" s="16"/>
      <c r="Q1134" s="31"/>
      <c r="R1134" s="16"/>
      <c r="S1134" s="4"/>
      <c r="T1134" s="51"/>
      <c r="U1134" s="3"/>
      <c r="V1134" s="3"/>
      <c r="W1134" s="51"/>
      <c r="X1134" s="3"/>
      <c r="Y1134" s="1"/>
      <c r="Z1134" s="3"/>
      <c r="AA1134" s="3"/>
      <c r="AB1134" s="3"/>
      <c r="AC1134" s="3"/>
      <c r="AD1134" s="3"/>
      <c r="AE1134" s="12"/>
      <c r="AF1134" s="3"/>
      <c r="AG1134" s="2"/>
      <c r="AH1134" s="2"/>
      <c r="AI1134" s="2"/>
      <c r="AJ1134" s="2"/>
      <c r="AK1134" s="2"/>
      <c r="AL1134" s="51"/>
      <c r="AM1134" s="51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</row>
    <row r="1135" spans="1:121" x14ac:dyDescent="0.15">
      <c r="A1135" s="64"/>
      <c r="B1135" s="18"/>
      <c r="C1135" s="8"/>
      <c r="D1135" s="15"/>
      <c r="E1135" s="16"/>
      <c r="F1135" s="16"/>
      <c r="G1135" s="16"/>
      <c r="H1135" s="16"/>
      <c r="I1135" s="15"/>
      <c r="J1135" s="51"/>
      <c r="K1135" s="2"/>
      <c r="L1135" s="20"/>
      <c r="M1135" s="14"/>
      <c r="N1135" s="14"/>
      <c r="O1135" s="20"/>
      <c r="P1135" s="16"/>
      <c r="Q1135" s="31"/>
      <c r="R1135" s="16"/>
      <c r="S1135" s="4"/>
      <c r="T1135" s="51"/>
      <c r="U1135" s="3"/>
      <c r="V1135" s="3"/>
      <c r="W1135" s="51"/>
      <c r="X1135" s="3"/>
      <c r="Y1135" s="1"/>
      <c r="Z1135" s="3"/>
      <c r="AA1135" s="3"/>
      <c r="AB1135" s="3"/>
      <c r="AC1135" s="3"/>
      <c r="AD1135" s="3"/>
      <c r="AE1135" s="12"/>
      <c r="AF1135" s="3"/>
      <c r="AG1135" s="2"/>
      <c r="AH1135" s="2"/>
      <c r="AI1135" s="2"/>
      <c r="AJ1135" s="2"/>
      <c r="AK1135" s="2"/>
      <c r="AL1135" s="51"/>
      <c r="AM1135" s="51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</row>
    <row r="1136" spans="1:121" x14ac:dyDescent="0.15">
      <c r="A1136" s="64"/>
      <c r="B1136" s="18"/>
      <c r="C1136" s="8"/>
      <c r="D1136" s="15"/>
      <c r="E1136" s="16"/>
      <c r="F1136" s="16"/>
      <c r="G1136" s="16"/>
      <c r="H1136" s="16"/>
      <c r="I1136" s="15"/>
      <c r="J1136" s="51"/>
      <c r="K1136" s="2"/>
      <c r="L1136" s="20"/>
      <c r="M1136" s="14"/>
      <c r="N1136" s="14"/>
      <c r="O1136" s="20"/>
      <c r="P1136" s="16"/>
      <c r="Q1136" s="31"/>
      <c r="R1136" s="16"/>
      <c r="S1136" s="4"/>
      <c r="T1136" s="51"/>
      <c r="U1136" s="3"/>
      <c r="V1136" s="3"/>
      <c r="W1136" s="51"/>
      <c r="X1136" s="3"/>
      <c r="Y1136" s="1"/>
      <c r="Z1136" s="3"/>
      <c r="AA1136" s="3"/>
      <c r="AB1136" s="3"/>
      <c r="AC1136" s="3"/>
      <c r="AD1136" s="3"/>
      <c r="AE1136" s="12"/>
      <c r="AF1136" s="3"/>
      <c r="AG1136" s="2"/>
      <c r="AH1136" s="2"/>
      <c r="AI1136" s="2"/>
      <c r="AJ1136" s="2"/>
      <c r="AK1136" s="2"/>
      <c r="AL1136" s="51"/>
      <c r="AM1136" s="51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</row>
    <row r="1137" spans="1:121" x14ac:dyDescent="0.15">
      <c r="A1137" s="64"/>
      <c r="B1137" s="18"/>
      <c r="C1137" s="8"/>
      <c r="D1137" s="15"/>
      <c r="E1137" s="16"/>
      <c r="F1137" s="16"/>
      <c r="G1137" s="16"/>
      <c r="H1137" s="16"/>
      <c r="I1137" s="15"/>
      <c r="J1137" s="51"/>
      <c r="K1137" s="2"/>
      <c r="L1137" s="20"/>
      <c r="M1137" s="14"/>
      <c r="N1137" s="14"/>
      <c r="O1137" s="20"/>
      <c r="P1137" s="16"/>
      <c r="Q1137" s="31"/>
      <c r="R1137" s="16"/>
      <c r="S1137" s="4"/>
      <c r="T1137" s="51"/>
      <c r="U1137" s="3"/>
      <c r="V1137" s="3"/>
      <c r="W1137" s="51"/>
      <c r="X1137" s="3"/>
      <c r="Y1137" s="1"/>
      <c r="Z1137" s="3"/>
      <c r="AA1137" s="3"/>
      <c r="AB1137" s="3"/>
      <c r="AC1137" s="3"/>
      <c r="AD1137" s="3"/>
      <c r="AE1137" s="12"/>
      <c r="AF1137" s="3"/>
      <c r="AG1137" s="2"/>
      <c r="AH1137" s="2"/>
      <c r="AI1137" s="2"/>
      <c r="AJ1137" s="2"/>
      <c r="AK1137" s="2"/>
      <c r="AL1137" s="51"/>
      <c r="AM1137" s="51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</row>
    <row r="1138" spans="1:121" x14ac:dyDescent="0.15">
      <c r="A1138" s="64"/>
      <c r="B1138" s="18"/>
      <c r="C1138" s="8"/>
      <c r="D1138" s="15"/>
      <c r="E1138" s="16"/>
      <c r="F1138" s="16"/>
      <c r="G1138" s="16"/>
      <c r="H1138" s="16"/>
      <c r="I1138" s="15"/>
      <c r="J1138" s="51"/>
      <c r="K1138" s="2"/>
      <c r="L1138" s="20"/>
      <c r="M1138" s="14"/>
      <c r="N1138" s="14"/>
      <c r="O1138" s="20"/>
      <c r="P1138" s="16"/>
      <c r="Q1138" s="31"/>
      <c r="R1138" s="16"/>
      <c r="S1138" s="4"/>
      <c r="T1138" s="51"/>
      <c r="U1138" s="3"/>
      <c r="V1138" s="3"/>
      <c r="W1138" s="51"/>
      <c r="X1138" s="3"/>
      <c r="Y1138" s="1"/>
      <c r="Z1138" s="3"/>
      <c r="AA1138" s="3"/>
      <c r="AB1138" s="3"/>
      <c r="AC1138" s="3"/>
      <c r="AD1138" s="3"/>
      <c r="AE1138" s="12"/>
      <c r="AF1138" s="3"/>
      <c r="AG1138" s="2"/>
      <c r="AH1138" s="2"/>
      <c r="AI1138" s="2"/>
      <c r="AJ1138" s="2"/>
      <c r="AK1138" s="2"/>
      <c r="AL1138" s="51"/>
      <c r="AM1138" s="51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</row>
    <row r="1139" spans="1:121" x14ac:dyDescent="0.15">
      <c r="A1139" s="64"/>
      <c r="B1139" s="18"/>
      <c r="C1139" s="8"/>
      <c r="D1139" s="15"/>
      <c r="E1139" s="16"/>
      <c r="F1139" s="16"/>
      <c r="G1139" s="16"/>
      <c r="H1139" s="16"/>
      <c r="I1139" s="15"/>
      <c r="J1139" s="51"/>
      <c r="K1139" s="2"/>
      <c r="L1139" s="20"/>
      <c r="M1139" s="14"/>
      <c r="N1139" s="14"/>
      <c r="O1139" s="20"/>
      <c r="P1139" s="16"/>
      <c r="Q1139" s="31"/>
      <c r="R1139" s="16"/>
      <c r="S1139" s="4"/>
      <c r="T1139" s="51"/>
      <c r="U1139" s="3"/>
      <c r="V1139" s="3"/>
      <c r="W1139" s="51"/>
      <c r="X1139" s="3"/>
      <c r="Y1139" s="1"/>
      <c r="Z1139" s="3"/>
      <c r="AA1139" s="3"/>
      <c r="AB1139" s="3"/>
      <c r="AC1139" s="3"/>
      <c r="AD1139" s="3"/>
      <c r="AE1139" s="12"/>
      <c r="AF1139" s="3"/>
      <c r="AG1139" s="2"/>
      <c r="AH1139" s="2"/>
      <c r="AI1139" s="2"/>
      <c r="AJ1139" s="2"/>
      <c r="AK1139" s="2"/>
      <c r="AL1139" s="51"/>
      <c r="AM1139" s="51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</row>
    <row r="1140" spans="1:121" x14ac:dyDescent="0.15">
      <c r="A1140" s="64"/>
      <c r="B1140" s="18"/>
      <c r="C1140" s="8"/>
      <c r="D1140" s="15"/>
      <c r="E1140" s="16"/>
      <c r="F1140" s="16"/>
      <c r="G1140" s="16"/>
      <c r="H1140" s="16"/>
      <c r="I1140" s="15"/>
      <c r="J1140" s="51"/>
      <c r="K1140" s="2"/>
      <c r="L1140" s="20"/>
      <c r="M1140" s="14"/>
      <c r="N1140" s="14"/>
      <c r="O1140" s="20"/>
      <c r="P1140" s="16"/>
      <c r="Q1140" s="31"/>
      <c r="R1140" s="16"/>
      <c r="S1140" s="4"/>
      <c r="T1140" s="51"/>
      <c r="U1140" s="3"/>
      <c r="V1140" s="3"/>
      <c r="W1140" s="51"/>
      <c r="X1140" s="3"/>
      <c r="Y1140" s="1"/>
      <c r="Z1140" s="3"/>
      <c r="AA1140" s="3"/>
      <c r="AB1140" s="3"/>
      <c r="AC1140" s="3"/>
      <c r="AD1140" s="3"/>
      <c r="AE1140" s="12"/>
      <c r="AF1140" s="3"/>
      <c r="AG1140" s="2"/>
      <c r="AH1140" s="2"/>
      <c r="AI1140" s="2"/>
      <c r="AJ1140" s="2"/>
      <c r="AK1140" s="2"/>
      <c r="AL1140" s="51"/>
      <c r="AM1140" s="51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</row>
    <row r="1141" spans="1:121" x14ac:dyDescent="0.15">
      <c r="A1141" s="64"/>
      <c r="B1141" s="18"/>
      <c r="C1141" s="8"/>
      <c r="D1141" s="15"/>
      <c r="E1141" s="16"/>
      <c r="F1141" s="16"/>
      <c r="G1141" s="16"/>
      <c r="H1141" s="16"/>
      <c r="I1141" s="15"/>
      <c r="J1141" s="51"/>
      <c r="K1141" s="2"/>
      <c r="L1141" s="20"/>
      <c r="M1141" s="14"/>
      <c r="N1141" s="14"/>
      <c r="O1141" s="20"/>
      <c r="P1141" s="16"/>
      <c r="Q1141" s="31"/>
      <c r="R1141" s="16"/>
      <c r="S1141" s="4"/>
      <c r="T1141" s="51"/>
      <c r="U1141" s="3"/>
      <c r="V1141" s="3"/>
      <c r="W1141" s="51"/>
      <c r="X1141" s="3"/>
      <c r="Y1141" s="1"/>
      <c r="Z1141" s="3"/>
      <c r="AA1141" s="3"/>
      <c r="AB1141" s="3"/>
      <c r="AC1141" s="3"/>
      <c r="AD1141" s="3"/>
      <c r="AE1141" s="12"/>
      <c r="AF1141" s="3"/>
      <c r="AG1141" s="2"/>
      <c r="AH1141" s="2"/>
      <c r="AI1141" s="2"/>
      <c r="AJ1141" s="2"/>
      <c r="AK1141" s="2"/>
      <c r="AL1141" s="51"/>
      <c r="AM1141" s="51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</row>
    <row r="1142" spans="1:121" x14ac:dyDescent="0.15">
      <c r="A1142" s="64"/>
      <c r="B1142" s="18"/>
      <c r="C1142" s="8"/>
      <c r="D1142" s="15"/>
      <c r="E1142" s="16"/>
      <c r="F1142" s="16"/>
      <c r="G1142" s="16"/>
      <c r="H1142" s="16"/>
      <c r="I1142" s="15"/>
      <c r="J1142" s="51"/>
      <c r="K1142" s="2"/>
      <c r="L1142" s="20"/>
      <c r="M1142" s="14"/>
      <c r="N1142" s="14"/>
      <c r="O1142" s="20"/>
      <c r="P1142" s="16"/>
      <c r="Q1142" s="31"/>
      <c r="R1142" s="16"/>
      <c r="S1142" s="4"/>
      <c r="T1142" s="51"/>
      <c r="U1142" s="3"/>
      <c r="V1142" s="3"/>
      <c r="W1142" s="51"/>
      <c r="X1142" s="3"/>
      <c r="Y1142" s="1"/>
      <c r="Z1142" s="3"/>
      <c r="AA1142" s="3"/>
      <c r="AB1142" s="3"/>
      <c r="AC1142" s="3"/>
      <c r="AD1142" s="3"/>
      <c r="AE1142" s="12"/>
      <c r="AF1142" s="3"/>
      <c r="AG1142" s="2"/>
      <c r="AH1142" s="2"/>
      <c r="AI1142" s="2"/>
      <c r="AJ1142" s="2"/>
      <c r="AK1142" s="2"/>
      <c r="AL1142" s="51"/>
      <c r="AM1142" s="51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</row>
    <row r="1143" spans="1:121" x14ac:dyDescent="0.15">
      <c r="A1143" s="64"/>
      <c r="B1143" s="18"/>
      <c r="C1143" s="8"/>
      <c r="D1143" s="15"/>
      <c r="E1143" s="16"/>
      <c r="F1143" s="16"/>
      <c r="G1143" s="16"/>
      <c r="H1143" s="16"/>
      <c r="I1143" s="15"/>
      <c r="J1143" s="51"/>
      <c r="K1143" s="2"/>
      <c r="L1143" s="20"/>
      <c r="M1143" s="14"/>
      <c r="N1143" s="14"/>
      <c r="O1143" s="20"/>
      <c r="P1143" s="16"/>
      <c r="Q1143" s="31"/>
      <c r="R1143" s="16"/>
      <c r="S1143" s="4"/>
      <c r="T1143" s="51"/>
      <c r="U1143" s="3"/>
      <c r="V1143" s="3"/>
      <c r="W1143" s="51"/>
      <c r="X1143" s="3"/>
      <c r="Y1143" s="1"/>
      <c r="Z1143" s="3"/>
      <c r="AA1143" s="3"/>
      <c r="AB1143" s="3"/>
      <c r="AC1143" s="3"/>
      <c r="AD1143" s="3"/>
      <c r="AE1143" s="12"/>
      <c r="AF1143" s="3"/>
      <c r="AG1143" s="2"/>
      <c r="AH1143" s="2"/>
      <c r="AI1143" s="2"/>
      <c r="AJ1143" s="2"/>
      <c r="AK1143" s="2"/>
      <c r="AL1143" s="51"/>
      <c r="AM1143" s="51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</row>
    <row r="1144" spans="1:121" x14ac:dyDescent="0.15">
      <c r="A1144" s="64"/>
      <c r="B1144" s="18"/>
      <c r="C1144" s="8"/>
      <c r="D1144" s="15"/>
      <c r="E1144" s="16"/>
      <c r="F1144" s="16"/>
      <c r="G1144" s="16"/>
      <c r="H1144" s="16"/>
      <c r="I1144" s="15"/>
      <c r="J1144" s="51"/>
      <c r="K1144" s="2"/>
      <c r="L1144" s="20"/>
      <c r="M1144" s="14"/>
      <c r="N1144" s="14"/>
      <c r="O1144" s="20"/>
      <c r="P1144" s="16"/>
      <c r="Q1144" s="31"/>
      <c r="R1144" s="16"/>
      <c r="S1144" s="4"/>
      <c r="T1144" s="51"/>
      <c r="U1144" s="3"/>
      <c r="V1144" s="3"/>
      <c r="W1144" s="51"/>
      <c r="X1144" s="3"/>
      <c r="Y1144" s="1"/>
      <c r="Z1144" s="3"/>
      <c r="AA1144" s="3"/>
      <c r="AB1144" s="3"/>
      <c r="AC1144" s="3"/>
      <c r="AD1144" s="3"/>
      <c r="AE1144" s="12"/>
      <c r="AF1144" s="3"/>
      <c r="AG1144" s="2"/>
      <c r="AH1144" s="2"/>
      <c r="AI1144" s="2"/>
      <c r="AJ1144" s="2"/>
      <c r="AK1144" s="2"/>
      <c r="AL1144" s="51"/>
      <c r="AM1144" s="51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</row>
    <row r="1145" spans="1:121" x14ac:dyDescent="0.15">
      <c r="A1145" s="64"/>
      <c r="B1145" s="18"/>
      <c r="C1145" s="8"/>
      <c r="D1145" s="15"/>
      <c r="E1145" s="16"/>
      <c r="F1145" s="16"/>
      <c r="G1145" s="16"/>
      <c r="H1145" s="16"/>
      <c r="I1145" s="15"/>
      <c r="J1145" s="51"/>
      <c r="K1145" s="2"/>
      <c r="L1145" s="20"/>
      <c r="M1145" s="14"/>
      <c r="N1145" s="14"/>
      <c r="O1145" s="20"/>
      <c r="P1145" s="16"/>
      <c r="Q1145" s="31"/>
      <c r="R1145" s="16"/>
      <c r="S1145" s="4"/>
      <c r="T1145" s="51"/>
      <c r="U1145" s="3"/>
      <c r="V1145" s="3"/>
      <c r="W1145" s="51"/>
      <c r="X1145" s="3"/>
      <c r="Y1145" s="1"/>
      <c r="Z1145" s="3"/>
      <c r="AA1145" s="3"/>
      <c r="AB1145" s="3"/>
      <c r="AC1145" s="3"/>
      <c r="AD1145" s="3"/>
      <c r="AE1145" s="12"/>
      <c r="AF1145" s="3"/>
      <c r="AG1145" s="2"/>
      <c r="AH1145" s="2"/>
      <c r="AI1145" s="2"/>
      <c r="AJ1145" s="2"/>
      <c r="AK1145" s="2"/>
      <c r="AL1145" s="51"/>
      <c r="AM1145" s="51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</row>
    <row r="1146" spans="1:121" x14ac:dyDescent="0.15">
      <c r="A1146" s="64"/>
      <c r="B1146" s="18"/>
      <c r="C1146" s="8"/>
      <c r="D1146" s="15"/>
      <c r="E1146" s="16"/>
      <c r="F1146" s="16"/>
      <c r="G1146" s="16"/>
      <c r="H1146" s="16"/>
      <c r="I1146" s="15"/>
      <c r="J1146" s="51"/>
      <c r="K1146" s="2"/>
      <c r="L1146" s="20"/>
      <c r="M1146" s="14"/>
      <c r="N1146" s="14"/>
      <c r="O1146" s="20"/>
      <c r="P1146" s="16"/>
      <c r="Q1146" s="31"/>
      <c r="R1146" s="16"/>
      <c r="S1146" s="4"/>
      <c r="T1146" s="51"/>
      <c r="U1146" s="3"/>
      <c r="V1146" s="3"/>
      <c r="W1146" s="51"/>
      <c r="X1146" s="3"/>
      <c r="Y1146" s="1"/>
      <c r="Z1146" s="3"/>
      <c r="AA1146" s="3"/>
      <c r="AB1146" s="3"/>
      <c r="AC1146" s="3"/>
      <c r="AD1146" s="3"/>
      <c r="AE1146" s="12"/>
      <c r="AF1146" s="3"/>
      <c r="AG1146" s="2"/>
      <c r="AH1146" s="2"/>
      <c r="AI1146" s="2"/>
      <c r="AJ1146" s="2"/>
      <c r="AK1146" s="2"/>
      <c r="AL1146" s="51"/>
      <c r="AM1146" s="51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</row>
    <row r="1147" spans="1:121" x14ac:dyDescent="0.15">
      <c r="A1147" s="64"/>
      <c r="B1147" s="18"/>
      <c r="C1147" s="8"/>
      <c r="D1147" s="15"/>
      <c r="E1147" s="16"/>
      <c r="F1147" s="16"/>
      <c r="G1147" s="16"/>
      <c r="H1147" s="16"/>
      <c r="I1147" s="15"/>
      <c r="J1147" s="51"/>
      <c r="K1147" s="2"/>
      <c r="L1147" s="20"/>
      <c r="M1147" s="14"/>
      <c r="N1147" s="14"/>
      <c r="O1147" s="20"/>
      <c r="P1147" s="16"/>
      <c r="Q1147" s="31"/>
      <c r="R1147" s="16"/>
      <c r="S1147" s="4"/>
      <c r="T1147" s="51"/>
      <c r="U1147" s="3"/>
      <c r="V1147" s="3"/>
      <c r="W1147" s="51"/>
      <c r="X1147" s="3"/>
      <c r="Y1147" s="1"/>
      <c r="Z1147" s="3"/>
      <c r="AA1147" s="3"/>
      <c r="AB1147" s="3"/>
      <c r="AC1147" s="3"/>
      <c r="AD1147" s="3"/>
      <c r="AE1147" s="12"/>
      <c r="AF1147" s="3"/>
      <c r="AG1147" s="2"/>
      <c r="AH1147" s="2"/>
      <c r="AI1147" s="2"/>
      <c r="AJ1147" s="2"/>
      <c r="AK1147" s="2"/>
      <c r="AL1147" s="51"/>
      <c r="AM1147" s="51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</row>
    <row r="1148" spans="1:121" x14ac:dyDescent="0.15">
      <c r="A1148" s="64"/>
      <c r="B1148" s="18"/>
      <c r="C1148" s="8"/>
      <c r="D1148" s="15"/>
      <c r="E1148" s="16"/>
      <c r="F1148" s="16"/>
      <c r="G1148" s="16"/>
      <c r="H1148" s="16"/>
      <c r="I1148" s="15"/>
      <c r="J1148" s="51"/>
      <c r="K1148" s="2"/>
      <c r="L1148" s="20"/>
      <c r="M1148" s="14"/>
      <c r="N1148" s="14"/>
      <c r="O1148" s="20"/>
      <c r="P1148" s="16"/>
      <c r="Q1148" s="31"/>
      <c r="R1148" s="16"/>
      <c r="S1148" s="4"/>
      <c r="T1148" s="51"/>
      <c r="U1148" s="3"/>
      <c r="V1148" s="3"/>
      <c r="W1148" s="51"/>
      <c r="X1148" s="3"/>
      <c r="Y1148" s="1"/>
      <c r="Z1148" s="3"/>
      <c r="AA1148" s="3"/>
      <c r="AB1148" s="3"/>
      <c r="AC1148" s="3"/>
      <c r="AD1148" s="3"/>
      <c r="AE1148" s="12"/>
      <c r="AF1148" s="3"/>
      <c r="AG1148" s="2"/>
      <c r="AH1148" s="2"/>
      <c r="AI1148" s="2"/>
      <c r="AJ1148" s="2"/>
      <c r="AK1148" s="2"/>
      <c r="AL1148" s="51"/>
      <c r="AM1148" s="51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</row>
    <row r="1149" spans="1:121" x14ac:dyDescent="0.15">
      <c r="A1149" s="64"/>
      <c r="B1149" s="18"/>
      <c r="C1149" s="8"/>
      <c r="D1149" s="15"/>
      <c r="E1149" s="16"/>
      <c r="F1149" s="16"/>
      <c r="G1149" s="16"/>
      <c r="H1149" s="16"/>
      <c r="I1149" s="15"/>
      <c r="J1149" s="51"/>
      <c r="K1149" s="2"/>
      <c r="L1149" s="20"/>
      <c r="M1149" s="14"/>
      <c r="N1149" s="14"/>
      <c r="O1149" s="20"/>
      <c r="P1149" s="16"/>
      <c r="Q1149" s="31"/>
      <c r="R1149" s="16"/>
      <c r="S1149" s="4"/>
      <c r="T1149" s="51"/>
      <c r="U1149" s="3"/>
      <c r="V1149" s="3"/>
      <c r="W1149" s="51"/>
      <c r="X1149" s="3"/>
      <c r="Y1149" s="1"/>
      <c r="Z1149" s="3"/>
      <c r="AA1149" s="3"/>
      <c r="AB1149" s="3"/>
      <c r="AC1149" s="3"/>
      <c r="AD1149" s="3"/>
      <c r="AE1149" s="12"/>
      <c r="AF1149" s="3"/>
      <c r="AG1149" s="2"/>
      <c r="AH1149" s="2"/>
      <c r="AI1149" s="2"/>
      <c r="AJ1149" s="2"/>
      <c r="AK1149" s="2"/>
      <c r="AL1149" s="51"/>
      <c r="AM1149" s="51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</row>
    <row r="1150" spans="1:121" x14ac:dyDescent="0.15">
      <c r="A1150" s="64"/>
      <c r="B1150" s="18"/>
      <c r="C1150" s="8"/>
      <c r="D1150" s="15"/>
      <c r="E1150" s="16"/>
      <c r="F1150" s="16"/>
      <c r="G1150" s="16"/>
      <c r="H1150" s="16"/>
      <c r="I1150" s="15"/>
      <c r="J1150" s="51"/>
      <c r="K1150" s="2"/>
      <c r="L1150" s="20"/>
      <c r="M1150" s="14"/>
      <c r="N1150" s="14"/>
      <c r="O1150" s="20"/>
      <c r="P1150" s="16"/>
      <c r="Q1150" s="31"/>
      <c r="R1150" s="16"/>
      <c r="S1150" s="4"/>
      <c r="T1150" s="51"/>
      <c r="U1150" s="3"/>
      <c r="V1150" s="3"/>
      <c r="W1150" s="51"/>
      <c r="X1150" s="3"/>
      <c r="Y1150" s="1"/>
      <c r="Z1150" s="3"/>
      <c r="AA1150" s="3"/>
      <c r="AB1150" s="3"/>
      <c r="AC1150" s="3"/>
      <c r="AD1150" s="3"/>
      <c r="AE1150" s="12"/>
      <c r="AF1150" s="3"/>
      <c r="AG1150" s="2"/>
      <c r="AH1150" s="2"/>
      <c r="AI1150" s="2"/>
      <c r="AJ1150" s="2"/>
      <c r="AK1150" s="2"/>
      <c r="AL1150" s="51"/>
      <c r="AM1150" s="51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</row>
    <row r="1151" spans="1:121" x14ac:dyDescent="0.15">
      <c r="A1151" s="64"/>
      <c r="B1151" s="18"/>
      <c r="C1151" s="8"/>
      <c r="D1151" s="15"/>
      <c r="E1151" s="16"/>
      <c r="F1151" s="16"/>
      <c r="G1151" s="16"/>
      <c r="H1151" s="16"/>
      <c r="I1151" s="15"/>
      <c r="J1151" s="51"/>
      <c r="K1151" s="2"/>
      <c r="L1151" s="20"/>
      <c r="M1151" s="14"/>
      <c r="N1151" s="14"/>
      <c r="O1151" s="20"/>
      <c r="P1151" s="16"/>
      <c r="Q1151" s="31"/>
      <c r="R1151" s="16"/>
      <c r="S1151" s="4"/>
      <c r="T1151" s="51"/>
      <c r="U1151" s="3"/>
      <c r="V1151" s="3"/>
      <c r="W1151" s="51"/>
      <c r="X1151" s="3"/>
      <c r="Y1151" s="1"/>
      <c r="Z1151" s="3"/>
      <c r="AA1151" s="3"/>
      <c r="AB1151" s="3"/>
      <c r="AC1151" s="3"/>
      <c r="AD1151" s="3"/>
      <c r="AE1151" s="12"/>
      <c r="AF1151" s="3"/>
      <c r="AG1151" s="2"/>
      <c r="AH1151" s="2"/>
      <c r="AI1151" s="2"/>
      <c r="AJ1151" s="2"/>
      <c r="AK1151" s="2"/>
      <c r="AL1151" s="51"/>
      <c r="AM1151" s="51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</row>
    <row r="1152" spans="1:121" x14ac:dyDescent="0.15">
      <c r="A1152" s="64"/>
      <c r="B1152" s="18"/>
      <c r="C1152" s="8"/>
      <c r="D1152" s="15"/>
      <c r="E1152" s="16"/>
      <c r="F1152" s="16"/>
      <c r="G1152" s="16"/>
      <c r="H1152" s="16"/>
      <c r="I1152" s="15"/>
      <c r="J1152" s="51"/>
      <c r="K1152" s="2"/>
      <c r="L1152" s="20"/>
      <c r="M1152" s="14"/>
      <c r="N1152" s="14"/>
      <c r="O1152" s="20"/>
      <c r="P1152" s="16"/>
      <c r="Q1152" s="31"/>
      <c r="R1152" s="16"/>
      <c r="S1152" s="4"/>
      <c r="T1152" s="51"/>
      <c r="U1152" s="3"/>
      <c r="V1152" s="3"/>
      <c r="W1152" s="51"/>
      <c r="X1152" s="3"/>
      <c r="Y1152" s="1"/>
      <c r="Z1152" s="3"/>
      <c r="AA1152" s="3"/>
      <c r="AB1152" s="3"/>
      <c r="AC1152" s="3"/>
      <c r="AD1152" s="3"/>
      <c r="AE1152" s="12"/>
      <c r="AF1152" s="3"/>
      <c r="AG1152" s="2"/>
      <c r="AH1152" s="2"/>
      <c r="AI1152" s="2"/>
      <c r="AJ1152" s="2"/>
      <c r="AK1152" s="2"/>
      <c r="AL1152" s="51"/>
      <c r="AM1152" s="51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</row>
    <row r="1153" spans="1:121" x14ac:dyDescent="0.15">
      <c r="A1153" s="64"/>
      <c r="B1153" s="18"/>
      <c r="C1153" s="8"/>
      <c r="D1153" s="15"/>
      <c r="E1153" s="16"/>
      <c r="F1153" s="16"/>
      <c r="G1153" s="16"/>
      <c r="H1153" s="16"/>
      <c r="I1153" s="15"/>
      <c r="J1153" s="51"/>
      <c r="K1153" s="2"/>
      <c r="L1153" s="20"/>
      <c r="M1153" s="14"/>
      <c r="N1153" s="14"/>
      <c r="O1153" s="20"/>
      <c r="P1153" s="16"/>
      <c r="Q1153" s="31"/>
      <c r="R1153" s="16"/>
      <c r="S1153" s="4"/>
      <c r="T1153" s="51"/>
      <c r="U1153" s="3"/>
      <c r="V1153" s="3"/>
      <c r="W1153" s="51"/>
      <c r="X1153" s="3"/>
      <c r="Y1153" s="1"/>
      <c r="Z1153" s="3"/>
      <c r="AA1153" s="3"/>
      <c r="AB1153" s="3"/>
      <c r="AC1153" s="3"/>
      <c r="AD1153" s="3"/>
      <c r="AE1153" s="12"/>
      <c r="AF1153" s="3"/>
      <c r="AG1153" s="2"/>
      <c r="AH1153" s="2"/>
      <c r="AI1153" s="2"/>
      <c r="AJ1153" s="2"/>
      <c r="AK1153" s="2"/>
      <c r="AL1153" s="51"/>
      <c r="AM1153" s="51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</row>
    <row r="1154" spans="1:121" x14ac:dyDescent="0.15">
      <c r="A1154" s="64"/>
      <c r="B1154" s="18"/>
      <c r="C1154" s="8"/>
      <c r="D1154" s="15"/>
      <c r="E1154" s="16"/>
      <c r="F1154" s="16"/>
      <c r="G1154" s="16"/>
      <c r="H1154" s="16"/>
      <c r="I1154" s="15"/>
      <c r="J1154" s="51"/>
      <c r="K1154" s="2"/>
      <c r="L1154" s="20"/>
      <c r="M1154" s="14"/>
      <c r="N1154" s="14"/>
      <c r="O1154" s="20"/>
      <c r="P1154" s="16"/>
      <c r="Q1154" s="31"/>
      <c r="R1154" s="16"/>
      <c r="S1154" s="4"/>
      <c r="T1154" s="51"/>
      <c r="U1154" s="3"/>
      <c r="V1154" s="3"/>
      <c r="W1154" s="51"/>
      <c r="X1154" s="3"/>
      <c r="Y1154" s="1"/>
      <c r="Z1154" s="3"/>
      <c r="AA1154" s="3"/>
      <c r="AB1154" s="3"/>
      <c r="AC1154" s="3"/>
      <c r="AD1154" s="3"/>
      <c r="AE1154" s="12"/>
      <c r="AF1154" s="3"/>
      <c r="AG1154" s="2"/>
      <c r="AH1154" s="2"/>
      <c r="AI1154" s="2"/>
      <c r="AJ1154" s="2"/>
      <c r="AK1154" s="2"/>
      <c r="AL1154" s="51"/>
      <c r="AM1154" s="51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</row>
    <row r="1155" spans="1:121" x14ac:dyDescent="0.15">
      <c r="A1155" s="64"/>
      <c r="B1155" s="18"/>
      <c r="C1155" s="8"/>
      <c r="D1155" s="15"/>
      <c r="E1155" s="16"/>
      <c r="F1155" s="16"/>
      <c r="G1155" s="16"/>
      <c r="H1155" s="16"/>
      <c r="I1155" s="15"/>
      <c r="J1155" s="51"/>
      <c r="K1155" s="2"/>
      <c r="L1155" s="20"/>
      <c r="M1155" s="14"/>
      <c r="N1155" s="14"/>
      <c r="O1155" s="20"/>
      <c r="P1155" s="16"/>
      <c r="Q1155" s="31"/>
      <c r="R1155" s="16"/>
      <c r="S1155" s="4"/>
      <c r="T1155" s="51"/>
      <c r="U1155" s="3"/>
      <c r="V1155" s="3"/>
      <c r="W1155" s="51"/>
      <c r="X1155" s="3"/>
      <c r="Y1155" s="1"/>
      <c r="Z1155" s="3"/>
      <c r="AA1155" s="3"/>
      <c r="AB1155" s="3"/>
      <c r="AC1155" s="3"/>
      <c r="AD1155" s="3"/>
      <c r="AE1155" s="12"/>
      <c r="AF1155" s="3"/>
      <c r="AG1155" s="2"/>
      <c r="AH1155" s="2"/>
      <c r="AI1155" s="2"/>
      <c r="AJ1155" s="2"/>
      <c r="AK1155" s="2"/>
      <c r="AL1155" s="51"/>
      <c r="AM1155" s="51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</row>
    <row r="1156" spans="1:121" x14ac:dyDescent="0.15">
      <c r="A1156" s="64"/>
      <c r="B1156" s="18"/>
      <c r="C1156" s="8"/>
      <c r="D1156" s="15"/>
      <c r="E1156" s="16"/>
      <c r="F1156" s="16"/>
      <c r="G1156" s="16"/>
      <c r="H1156" s="16"/>
      <c r="I1156" s="15"/>
      <c r="J1156" s="51"/>
      <c r="K1156" s="2"/>
      <c r="L1156" s="20"/>
      <c r="M1156" s="14"/>
      <c r="N1156" s="14"/>
      <c r="O1156" s="20"/>
      <c r="P1156" s="16"/>
      <c r="Q1156" s="31"/>
      <c r="R1156" s="16"/>
      <c r="S1156" s="4"/>
      <c r="T1156" s="51"/>
      <c r="U1156" s="3"/>
      <c r="V1156" s="3"/>
      <c r="W1156" s="51"/>
      <c r="X1156" s="3"/>
      <c r="Y1156" s="1"/>
      <c r="Z1156" s="3"/>
      <c r="AA1156" s="3"/>
      <c r="AB1156" s="3"/>
      <c r="AC1156" s="3"/>
      <c r="AD1156" s="3"/>
      <c r="AE1156" s="12"/>
      <c r="AF1156" s="3"/>
      <c r="AG1156" s="2"/>
      <c r="AH1156" s="2"/>
      <c r="AI1156" s="2"/>
      <c r="AJ1156" s="2"/>
      <c r="AK1156" s="2"/>
      <c r="AL1156" s="51"/>
      <c r="AM1156" s="51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</row>
    <row r="1157" spans="1:121" x14ac:dyDescent="0.15">
      <c r="A1157" s="64"/>
      <c r="B1157" s="18"/>
      <c r="C1157" s="8"/>
      <c r="D1157" s="15"/>
      <c r="E1157" s="16"/>
      <c r="F1157" s="16"/>
      <c r="G1157" s="16"/>
      <c r="H1157" s="16"/>
      <c r="I1157" s="15"/>
      <c r="J1157" s="51"/>
      <c r="K1157" s="2"/>
      <c r="L1157" s="20"/>
      <c r="M1157" s="14"/>
      <c r="N1157" s="14"/>
      <c r="O1157" s="20"/>
      <c r="P1157" s="16"/>
      <c r="Q1157" s="31"/>
      <c r="R1157" s="16"/>
      <c r="S1157" s="4"/>
      <c r="T1157" s="51"/>
      <c r="U1157" s="3"/>
      <c r="V1157" s="3"/>
      <c r="W1157" s="51"/>
      <c r="X1157" s="3"/>
      <c r="Y1157" s="1"/>
      <c r="Z1157" s="3"/>
      <c r="AA1157" s="3"/>
      <c r="AB1157" s="3"/>
      <c r="AC1157" s="3"/>
      <c r="AD1157" s="3"/>
      <c r="AE1157" s="12"/>
      <c r="AF1157" s="3"/>
      <c r="AG1157" s="2"/>
      <c r="AH1157" s="2"/>
      <c r="AI1157" s="2"/>
      <c r="AJ1157" s="2"/>
      <c r="AK1157" s="2"/>
      <c r="AL1157" s="51"/>
      <c r="AM1157" s="51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</row>
    <row r="1158" spans="1:121" x14ac:dyDescent="0.15">
      <c r="A1158" s="64"/>
      <c r="B1158" s="18"/>
      <c r="C1158" s="8"/>
      <c r="D1158" s="15"/>
      <c r="E1158" s="16"/>
      <c r="F1158" s="16"/>
      <c r="G1158" s="16"/>
      <c r="H1158" s="16"/>
      <c r="I1158" s="15"/>
      <c r="J1158" s="51"/>
      <c r="K1158" s="2"/>
      <c r="L1158" s="20"/>
      <c r="M1158" s="14"/>
      <c r="N1158" s="14"/>
      <c r="O1158" s="20"/>
      <c r="P1158" s="16"/>
      <c r="Q1158" s="31"/>
      <c r="R1158" s="16"/>
      <c r="S1158" s="4"/>
      <c r="T1158" s="51"/>
      <c r="U1158" s="3"/>
      <c r="V1158" s="3"/>
      <c r="W1158" s="51"/>
      <c r="X1158" s="3"/>
      <c r="Y1158" s="1"/>
      <c r="Z1158" s="3"/>
      <c r="AA1158" s="3"/>
      <c r="AB1158" s="3"/>
      <c r="AC1158" s="3"/>
      <c r="AD1158" s="3"/>
      <c r="AE1158" s="12"/>
      <c r="AF1158" s="3"/>
      <c r="AG1158" s="2"/>
      <c r="AH1158" s="2"/>
      <c r="AI1158" s="2"/>
      <c r="AJ1158" s="2"/>
      <c r="AK1158" s="2"/>
      <c r="AL1158" s="51"/>
      <c r="AM1158" s="51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</row>
    <row r="1159" spans="1:121" x14ac:dyDescent="0.15">
      <c r="A1159" s="64"/>
      <c r="B1159" s="18"/>
      <c r="C1159" s="8"/>
      <c r="D1159" s="15"/>
      <c r="E1159" s="16"/>
      <c r="F1159" s="16"/>
      <c r="G1159" s="16"/>
      <c r="H1159" s="16"/>
      <c r="I1159" s="15"/>
      <c r="J1159" s="51"/>
      <c r="K1159" s="2"/>
      <c r="L1159" s="20"/>
      <c r="M1159" s="14"/>
      <c r="N1159" s="14"/>
      <c r="O1159" s="20"/>
      <c r="P1159" s="16"/>
      <c r="Q1159" s="31"/>
      <c r="R1159" s="16"/>
      <c r="S1159" s="4"/>
      <c r="T1159" s="51"/>
      <c r="U1159" s="3"/>
      <c r="V1159" s="3"/>
      <c r="W1159" s="51"/>
      <c r="X1159" s="3"/>
      <c r="Y1159" s="1"/>
      <c r="Z1159" s="3"/>
      <c r="AA1159" s="3"/>
      <c r="AB1159" s="3"/>
      <c r="AC1159" s="3"/>
      <c r="AD1159" s="3"/>
      <c r="AE1159" s="12"/>
      <c r="AF1159" s="3"/>
      <c r="AG1159" s="2"/>
      <c r="AH1159" s="2"/>
      <c r="AI1159" s="2"/>
      <c r="AJ1159" s="2"/>
      <c r="AK1159" s="2"/>
      <c r="AL1159" s="51"/>
      <c r="AM1159" s="51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</row>
    <row r="1160" spans="1:121" x14ac:dyDescent="0.15">
      <c r="A1160" s="64"/>
      <c r="B1160" s="18"/>
      <c r="C1160" s="8"/>
      <c r="D1160" s="15"/>
      <c r="E1160" s="16"/>
      <c r="F1160" s="16"/>
      <c r="G1160" s="16"/>
      <c r="H1160" s="16"/>
      <c r="I1160" s="15"/>
      <c r="J1160" s="51"/>
      <c r="K1160" s="2"/>
      <c r="L1160" s="20"/>
      <c r="M1160" s="14"/>
      <c r="N1160" s="14"/>
      <c r="O1160" s="20"/>
      <c r="P1160" s="16"/>
      <c r="Q1160" s="31"/>
      <c r="R1160" s="16"/>
      <c r="S1160" s="4"/>
      <c r="T1160" s="51"/>
      <c r="U1160" s="3"/>
      <c r="V1160" s="3"/>
      <c r="W1160" s="51"/>
      <c r="X1160" s="3"/>
      <c r="Y1160" s="1"/>
      <c r="Z1160" s="3"/>
      <c r="AA1160" s="3"/>
      <c r="AB1160" s="3"/>
      <c r="AC1160" s="3"/>
      <c r="AD1160" s="3"/>
      <c r="AE1160" s="12"/>
      <c r="AF1160" s="3"/>
      <c r="AG1160" s="2"/>
      <c r="AH1160" s="2"/>
      <c r="AI1160" s="2"/>
      <c r="AJ1160" s="2"/>
      <c r="AK1160" s="2"/>
      <c r="AL1160" s="51"/>
      <c r="AM1160" s="51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</row>
    <row r="1161" spans="1:121" x14ac:dyDescent="0.15">
      <c r="A1161" s="64"/>
      <c r="B1161" s="18"/>
      <c r="C1161" s="8"/>
      <c r="D1161" s="15"/>
      <c r="E1161" s="16"/>
      <c r="F1161" s="16"/>
      <c r="G1161" s="16"/>
      <c r="H1161" s="16"/>
      <c r="I1161" s="15"/>
      <c r="J1161" s="51"/>
      <c r="K1161" s="2"/>
      <c r="L1161" s="20"/>
      <c r="M1161" s="14"/>
      <c r="N1161" s="14"/>
      <c r="O1161" s="20"/>
      <c r="P1161" s="16"/>
      <c r="Q1161" s="31"/>
      <c r="R1161" s="16"/>
      <c r="S1161" s="4"/>
      <c r="T1161" s="51"/>
      <c r="U1161" s="3"/>
      <c r="V1161" s="3"/>
      <c r="W1161" s="51"/>
      <c r="X1161" s="3"/>
      <c r="Y1161" s="1"/>
      <c r="Z1161" s="3"/>
      <c r="AA1161" s="3"/>
      <c r="AB1161" s="3"/>
      <c r="AC1161" s="3"/>
      <c r="AD1161" s="3"/>
      <c r="AE1161" s="12"/>
      <c r="AF1161" s="3"/>
      <c r="AG1161" s="2"/>
      <c r="AH1161" s="2"/>
      <c r="AI1161" s="2"/>
      <c r="AJ1161" s="2"/>
      <c r="AK1161" s="2"/>
      <c r="AL1161" s="51"/>
      <c r="AM1161" s="51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</row>
    <row r="1162" spans="1:121" x14ac:dyDescent="0.15">
      <c r="A1162" s="64"/>
      <c r="B1162" s="18"/>
      <c r="C1162" s="8"/>
      <c r="D1162" s="15"/>
      <c r="E1162" s="16"/>
      <c r="F1162" s="16"/>
      <c r="G1162" s="16"/>
      <c r="H1162" s="16"/>
      <c r="I1162" s="15"/>
      <c r="J1162" s="51"/>
      <c r="K1162" s="2"/>
      <c r="L1162" s="20"/>
      <c r="M1162" s="14"/>
      <c r="N1162" s="14"/>
      <c r="O1162" s="20"/>
      <c r="P1162" s="16"/>
      <c r="Q1162" s="31"/>
      <c r="R1162" s="16"/>
      <c r="S1162" s="4"/>
      <c r="T1162" s="51"/>
      <c r="U1162" s="3"/>
      <c r="V1162" s="3"/>
      <c r="W1162" s="51"/>
      <c r="X1162" s="3"/>
      <c r="Y1162" s="1"/>
      <c r="Z1162" s="3"/>
      <c r="AA1162" s="3"/>
      <c r="AB1162" s="3"/>
      <c r="AC1162" s="3"/>
      <c r="AD1162" s="3"/>
      <c r="AE1162" s="12"/>
      <c r="AF1162" s="3"/>
      <c r="AG1162" s="2"/>
      <c r="AH1162" s="2"/>
      <c r="AI1162" s="2"/>
      <c r="AJ1162" s="2"/>
      <c r="AK1162" s="2"/>
      <c r="AL1162" s="51"/>
      <c r="AM1162" s="51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</row>
    <row r="1163" spans="1:121" x14ac:dyDescent="0.15">
      <c r="A1163" s="64"/>
      <c r="B1163" s="18"/>
      <c r="C1163" s="8"/>
      <c r="D1163" s="15"/>
      <c r="E1163" s="16"/>
      <c r="F1163" s="16"/>
      <c r="G1163" s="16"/>
      <c r="H1163" s="16"/>
      <c r="I1163" s="15"/>
      <c r="J1163" s="51"/>
      <c r="K1163" s="2"/>
      <c r="L1163" s="20"/>
      <c r="M1163" s="14"/>
      <c r="N1163" s="14"/>
      <c r="O1163" s="20"/>
      <c r="P1163" s="16"/>
      <c r="Q1163" s="31"/>
      <c r="R1163" s="16"/>
      <c r="S1163" s="4"/>
      <c r="T1163" s="51"/>
      <c r="U1163" s="3"/>
      <c r="V1163" s="3"/>
      <c r="W1163" s="51"/>
      <c r="X1163" s="3"/>
      <c r="Y1163" s="1"/>
      <c r="Z1163" s="3"/>
      <c r="AA1163" s="3"/>
      <c r="AB1163" s="3"/>
      <c r="AC1163" s="3"/>
      <c r="AD1163" s="3"/>
      <c r="AE1163" s="12"/>
      <c r="AF1163" s="3"/>
      <c r="AG1163" s="2"/>
      <c r="AH1163" s="2"/>
      <c r="AI1163" s="2"/>
      <c r="AJ1163" s="2"/>
      <c r="AK1163" s="2"/>
      <c r="AL1163" s="51"/>
      <c r="AM1163" s="51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</row>
    <row r="1164" spans="1:121" x14ac:dyDescent="0.15">
      <c r="A1164" s="64"/>
      <c r="B1164" s="18"/>
      <c r="C1164" s="8"/>
      <c r="D1164" s="15"/>
      <c r="E1164" s="16"/>
      <c r="F1164" s="16"/>
      <c r="G1164" s="16"/>
      <c r="H1164" s="16"/>
      <c r="I1164" s="15"/>
      <c r="J1164" s="51"/>
      <c r="K1164" s="2"/>
      <c r="L1164" s="20"/>
      <c r="M1164" s="14"/>
      <c r="N1164" s="14"/>
      <c r="O1164" s="20"/>
      <c r="P1164" s="16"/>
      <c r="Q1164" s="31"/>
      <c r="R1164" s="16"/>
      <c r="S1164" s="4"/>
      <c r="T1164" s="51"/>
      <c r="U1164" s="3"/>
      <c r="V1164" s="3"/>
      <c r="W1164" s="51"/>
      <c r="X1164" s="3"/>
      <c r="Y1164" s="1"/>
      <c r="Z1164" s="3"/>
      <c r="AA1164" s="3"/>
      <c r="AB1164" s="3"/>
      <c r="AC1164" s="3"/>
      <c r="AD1164" s="3"/>
      <c r="AE1164" s="12"/>
      <c r="AF1164" s="3"/>
      <c r="AG1164" s="2"/>
      <c r="AH1164" s="2"/>
      <c r="AI1164" s="2"/>
      <c r="AJ1164" s="2"/>
      <c r="AK1164" s="2"/>
      <c r="AL1164" s="51"/>
      <c r="AM1164" s="51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</row>
    <row r="1165" spans="1:121" x14ac:dyDescent="0.15">
      <c r="A1165" s="64"/>
      <c r="B1165" s="18"/>
      <c r="C1165" s="8"/>
      <c r="D1165" s="15"/>
      <c r="E1165" s="16"/>
      <c r="F1165" s="16"/>
      <c r="G1165" s="16"/>
      <c r="H1165" s="16"/>
      <c r="I1165" s="15"/>
      <c r="J1165" s="51"/>
      <c r="K1165" s="2"/>
      <c r="L1165" s="20"/>
      <c r="M1165" s="14"/>
      <c r="N1165" s="14"/>
      <c r="O1165" s="20"/>
      <c r="P1165" s="16"/>
      <c r="Q1165" s="31"/>
      <c r="R1165" s="16"/>
      <c r="S1165" s="4"/>
      <c r="T1165" s="51"/>
      <c r="U1165" s="3"/>
      <c r="V1165" s="3"/>
      <c r="W1165" s="51"/>
      <c r="X1165" s="3"/>
      <c r="Y1165" s="1"/>
      <c r="Z1165" s="3"/>
      <c r="AA1165" s="3"/>
      <c r="AB1165" s="3"/>
      <c r="AC1165" s="3"/>
      <c r="AD1165" s="3"/>
      <c r="AE1165" s="12"/>
      <c r="AF1165" s="3"/>
      <c r="AG1165" s="2"/>
      <c r="AH1165" s="2"/>
      <c r="AI1165" s="2"/>
      <c r="AJ1165" s="2"/>
      <c r="AK1165" s="2"/>
      <c r="AL1165" s="51"/>
      <c r="AM1165" s="51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</row>
    <row r="1166" spans="1:121" x14ac:dyDescent="0.15">
      <c r="A1166" s="64"/>
      <c r="B1166" s="18"/>
      <c r="C1166" s="8"/>
      <c r="D1166" s="15"/>
      <c r="E1166" s="16"/>
      <c r="F1166" s="16"/>
      <c r="G1166" s="16"/>
      <c r="H1166" s="16"/>
      <c r="I1166" s="15"/>
      <c r="J1166" s="51"/>
      <c r="K1166" s="2"/>
      <c r="L1166" s="20"/>
      <c r="M1166" s="14"/>
      <c r="N1166" s="14"/>
      <c r="O1166" s="20"/>
      <c r="P1166" s="16"/>
      <c r="Q1166" s="31"/>
      <c r="R1166" s="16"/>
      <c r="S1166" s="4"/>
      <c r="T1166" s="51"/>
      <c r="U1166" s="3"/>
      <c r="V1166" s="3"/>
      <c r="W1166" s="51"/>
      <c r="X1166" s="3"/>
      <c r="Y1166" s="1"/>
      <c r="Z1166" s="3"/>
      <c r="AA1166" s="3"/>
      <c r="AB1166" s="3"/>
      <c r="AC1166" s="3"/>
      <c r="AD1166" s="3"/>
      <c r="AE1166" s="12"/>
      <c r="AF1166" s="3"/>
      <c r="AG1166" s="2"/>
      <c r="AH1166" s="2"/>
      <c r="AI1166" s="2"/>
      <c r="AJ1166" s="2"/>
      <c r="AK1166" s="2"/>
      <c r="AL1166" s="51"/>
      <c r="AM1166" s="51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</row>
    <row r="1167" spans="1:121" x14ac:dyDescent="0.15">
      <c r="A1167" s="64"/>
      <c r="B1167" s="18"/>
      <c r="C1167" s="8"/>
      <c r="D1167" s="15"/>
      <c r="E1167" s="16"/>
      <c r="F1167" s="16"/>
      <c r="G1167" s="16"/>
      <c r="H1167" s="16"/>
      <c r="I1167" s="15"/>
      <c r="J1167" s="51"/>
      <c r="K1167" s="2"/>
      <c r="L1167" s="20"/>
      <c r="M1167" s="14"/>
      <c r="N1167" s="14"/>
      <c r="O1167" s="20"/>
      <c r="P1167" s="16"/>
      <c r="Q1167" s="31"/>
      <c r="R1167" s="16"/>
      <c r="S1167" s="4"/>
      <c r="T1167" s="51"/>
      <c r="U1167" s="3"/>
      <c r="V1167" s="3"/>
      <c r="W1167" s="51"/>
      <c r="X1167" s="3"/>
      <c r="Y1167" s="1"/>
      <c r="Z1167" s="3"/>
      <c r="AA1167" s="3"/>
      <c r="AB1167" s="3"/>
      <c r="AC1167" s="3"/>
      <c r="AD1167" s="3"/>
      <c r="AE1167" s="12"/>
      <c r="AF1167" s="3"/>
      <c r="AG1167" s="2"/>
      <c r="AH1167" s="2"/>
      <c r="AI1167" s="2"/>
      <c r="AJ1167" s="2"/>
      <c r="AK1167" s="2"/>
      <c r="AL1167" s="51"/>
      <c r="AM1167" s="51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</row>
    <row r="1168" spans="1:121" x14ac:dyDescent="0.15">
      <c r="A1168" s="64"/>
      <c r="B1168" s="18"/>
      <c r="C1168" s="8"/>
      <c r="D1168" s="15"/>
      <c r="E1168" s="16"/>
      <c r="F1168" s="16"/>
      <c r="G1168" s="16"/>
      <c r="H1168" s="16"/>
      <c r="I1168" s="15"/>
      <c r="J1168" s="51"/>
      <c r="K1168" s="2"/>
      <c r="L1168" s="20"/>
      <c r="M1168" s="14"/>
      <c r="N1168" s="14"/>
      <c r="O1168" s="20"/>
      <c r="P1168" s="16"/>
      <c r="Q1168" s="31"/>
      <c r="R1168" s="16"/>
      <c r="S1168" s="4"/>
      <c r="T1168" s="51"/>
      <c r="U1168" s="3"/>
      <c r="V1168" s="3"/>
      <c r="W1168" s="51"/>
      <c r="X1168" s="3"/>
      <c r="Y1168" s="1"/>
      <c r="Z1168" s="3"/>
      <c r="AA1168" s="3"/>
      <c r="AB1168" s="3"/>
      <c r="AC1168" s="3"/>
      <c r="AD1168" s="3"/>
      <c r="AE1168" s="12"/>
      <c r="AF1168" s="3"/>
      <c r="AG1168" s="2"/>
      <c r="AH1168" s="2"/>
      <c r="AI1168" s="2"/>
      <c r="AJ1168" s="2"/>
      <c r="AK1168" s="2"/>
      <c r="AL1168" s="51"/>
      <c r="AM1168" s="51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</row>
    <row r="1169" spans="1:121" x14ac:dyDescent="0.15">
      <c r="A1169" s="64"/>
      <c r="B1169" s="18"/>
      <c r="C1169" s="8"/>
      <c r="D1169" s="15"/>
      <c r="E1169" s="16"/>
      <c r="F1169" s="16"/>
      <c r="G1169" s="16"/>
      <c r="H1169" s="16"/>
      <c r="I1169" s="15"/>
      <c r="J1169" s="51"/>
      <c r="K1169" s="2"/>
      <c r="L1169" s="20"/>
      <c r="M1169" s="14"/>
      <c r="N1169" s="14"/>
      <c r="O1169" s="20"/>
      <c r="P1169" s="16"/>
      <c r="Q1169" s="31"/>
      <c r="R1169" s="16"/>
      <c r="S1169" s="4"/>
      <c r="T1169" s="51"/>
      <c r="U1169" s="3"/>
      <c r="V1169" s="3"/>
      <c r="W1169" s="51"/>
      <c r="X1169" s="3"/>
      <c r="Y1169" s="1"/>
      <c r="Z1169" s="3"/>
      <c r="AA1169" s="3"/>
      <c r="AB1169" s="3"/>
      <c r="AC1169" s="3"/>
      <c r="AD1169" s="3"/>
      <c r="AE1169" s="12"/>
      <c r="AF1169" s="3"/>
      <c r="AG1169" s="2"/>
      <c r="AH1169" s="2"/>
      <c r="AI1169" s="2"/>
      <c r="AJ1169" s="2"/>
      <c r="AK1169" s="2"/>
      <c r="AL1169" s="51"/>
      <c r="AM1169" s="51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</row>
    <row r="1170" spans="1:121" x14ac:dyDescent="0.15">
      <c r="A1170" s="64"/>
      <c r="B1170" s="18"/>
      <c r="C1170" s="8"/>
      <c r="D1170" s="15"/>
      <c r="E1170" s="16"/>
      <c r="F1170" s="16"/>
      <c r="G1170" s="16"/>
      <c r="H1170" s="16"/>
      <c r="I1170" s="15"/>
      <c r="J1170" s="51"/>
      <c r="K1170" s="2"/>
      <c r="L1170" s="20"/>
      <c r="M1170" s="14"/>
      <c r="N1170" s="14"/>
      <c r="O1170" s="20"/>
      <c r="P1170" s="16"/>
      <c r="Q1170" s="31"/>
      <c r="R1170" s="16"/>
      <c r="S1170" s="4"/>
      <c r="T1170" s="51"/>
      <c r="U1170" s="3"/>
      <c r="V1170" s="3"/>
      <c r="W1170" s="51"/>
      <c r="X1170" s="3"/>
      <c r="Y1170" s="1"/>
      <c r="Z1170" s="3"/>
      <c r="AA1170" s="3"/>
      <c r="AB1170" s="3"/>
      <c r="AC1170" s="3"/>
      <c r="AD1170" s="3"/>
      <c r="AE1170" s="12"/>
      <c r="AF1170" s="3"/>
      <c r="AG1170" s="2"/>
      <c r="AH1170" s="2"/>
      <c r="AI1170" s="2"/>
      <c r="AJ1170" s="2"/>
      <c r="AK1170" s="2"/>
      <c r="AL1170" s="51"/>
      <c r="AM1170" s="51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</row>
    <row r="1171" spans="1:121" x14ac:dyDescent="0.15">
      <c r="A1171" s="64"/>
      <c r="B1171" s="18"/>
      <c r="C1171" s="8"/>
      <c r="D1171" s="15"/>
      <c r="E1171" s="16"/>
      <c r="F1171" s="16"/>
      <c r="G1171" s="16"/>
      <c r="H1171" s="16"/>
      <c r="I1171" s="15"/>
      <c r="J1171" s="51"/>
      <c r="K1171" s="2"/>
      <c r="L1171" s="20"/>
      <c r="M1171" s="14"/>
      <c r="N1171" s="14"/>
      <c r="O1171" s="20"/>
      <c r="P1171" s="16"/>
      <c r="Q1171" s="31"/>
      <c r="R1171" s="16"/>
      <c r="S1171" s="4"/>
      <c r="T1171" s="51"/>
      <c r="U1171" s="3"/>
      <c r="V1171" s="3"/>
      <c r="W1171" s="51"/>
      <c r="X1171" s="3"/>
      <c r="Y1171" s="1"/>
      <c r="Z1171" s="3"/>
      <c r="AA1171" s="3"/>
      <c r="AB1171" s="3"/>
      <c r="AC1171" s="3"/>
      <c r="AD1171" s="3"/>
      <c r="AE1171" s="12"/>
      <c r="AF1171" s="3"/>
      <c r="AG1171" s="2"/>
      <c r="AH1171" s="2"/>
      <c r="AI1171" s="2"/>
      <c r="AJ1171" s="2"/>
      <c r="AK1171" s="2"/>
      <c r="AL1171" s="51"/>
      <c r="AM1171" s="51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</row>
    <row r="1172" spans="1:121" x14ac:dyDescent="0.15">
      <c r="A1172" s="64"/>
      <c r="B1172" s="18"/>
      <c r="C1172" s="8"/>
      <c r="D1172" s="15"/>
      <c r="E1172" s="16"/>
      <c r="F1172" s="16"/>
      <c r="G1172" s="16"/>
      <c r="H1172" s="16"/>
      <c r="I1172" s="15"/>
      <c r="J1172" s="51"/>
      <c r="K1172" s="2"/>
      <c r="L1172" s="20"/>
      <c r="M1172" s="14"/>
      <c r="N1172" s="14"/>
      <c r="O1172" s="20"/>
      <c r="P1172" s="16"/>
      <c r="Q1172" s="31"/>
      <c r="R1172" s="16"/>
      <c r="S1172" s="4"/>
      <c r="T1172" s="51"/>
      <c r="U1172" s="3"/>
      <c r="V1172" s="3"/>
      <c r="W1172" s="51"/>
      <c r="X1172" s="3"/>
      <c r="Y1172" s="1"/>
      <c r="Z1172" s="3"/>
      <c r="AA1172" s="3"/>
      <c r="AB1172" s="3"/>
      <c r="AC1172" s="3"/>
      <c r="AD1172" s="3"/>
      <c r="AE1172" s="12"/>
      <c r="AF1172" s="3"/>
      <c r="AG1172" s="2"/>
      <c r="AH1172" s="2"/>
      <c r="AI1172" s="2"/>
      <c r="AJ1172" s="2"/>
      <c r="AK1172" s="2"/>
      <c r="AL1172" s="51"/>
      <c r="AM1172" s="51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</row>
    <row r="1173" spans="1:121" x14ac:dyDescent="0.15">
      <c r="A1173" s="64"/>
      <c r="B1173" s="18"/>
      <c r="C1173" s="8"/>
      <c r="D1173" s="15"/>
      <c r="E1173" s="16"/>
      <c r="F1173" s="16"/>
      <c r="G1173" s="16"/>
      <c r="H1173" s="16"/>
      <c r="I1173" s="15"/>
      <c r="J1173" s="51"/>
      <c r="K1173" s="2"/>
      <c r="L1173" s="20"/>
      <c r="M1173" s="14"/>
      <c r="N1173" s="14"/>
      <c r="O1173" s="20"/>
      <c r="P1173" s="16"/>
      <c r="Q1173" s="31"/>
      <c r="R1173" s="16"/>
      <c r="S1173" s="4"/>
      <c r="T1173" s="51"/>
      <c r="U1173" s="3"/>
      <c r="V1173" s="3"/>
      <c r="W1173" s="51"/>
      <c r="X1173" s="3"/>
      <c r="Y1173" s="1"/>
      <c r="Z1173" s="3"/>
      <c r="AA1173" s="3"/>
      <c r="AB1173" s="3"/>
      <c r="AC1173" s="3"/>
      <c r="AD1173" s="3"/>
      <c r="AE1173" s="12"/>
      <c r="AF1173" s="3"/>
      <c r="AG1173" s="2"/>
      <c r="AH1173" s="2"/>
      <c r="AI1173" s="2"/>
      <c r="AJ1173" s="2"/>
      <c r="AK1173" s="2"/>
      <c r="AL1173" s="51"/>
      <c r="AM1173" s="51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</row>
    <row r="1174" spans="1:121" x14ac:dyDescent="0.15">
      <c r="A1174" s="64"/>
      <c r="B1174" s="18"/>
      <c r="C1174" s="8"/>
      <c r="D1174" s="15"/>
      <c r="E1174" s="16"/>
      <c r="F1174" s="16"/>
      <c r="G1174" s="16"/>
      <c r="H1174" s="16"/>
      <c r="I1174" s="15"/>
      <c r="J1174" s="51"/>
      <c r="K1174" s="2"/>
      <c r="L1174" s="20"/>
      <c r="M1174" s="14"/>
      <c r="N1174" s="14"/>
      <c r="O1174" s="20"/>
      <c r="P1174" s="16"/>
      <c r="Q1174" s="31"/>
      <c r="R1174" s="16"/>
      <c r="S1174" s="4"/>
      <c r="T1174" s="51"/>
      <c r="U1174" s="3"/>
      <c r="V1174" s="3"/>
      <c r="W1174" s="51"/>
      <c r="X1174" s="3"/>
      <c r="Y1174" s="1"/>
      <c r="Z1174" s="3"/>
      <c r="AA1174" s="3"/>
      <c r="AB1174" s="3"/>
      <c r="AC1174" s="3"/>
      <c r="AD1174" s="3"/>
      <c r="AE1174" s="12"/>
      <c r="AF1174" s="3"/>
      <c r="AG1174" s="2"/>
      <c r="AH1174" s="2"/>
      <c r="AI1174" s="2"/>
      <c r="AJ1174" s="2"/>
      <c r="AK1174" s="2"/>
      <c r="AL1174" s="51"/>
      <c r="AM1174" s="51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</row>
    <row r="1175" spans="1:121" x14ac:dyDescent="0.15">
      <c r="A1175" s="64"/>
      <c r="B1175" s="18"/>
      <c r="C1175" s="8"/>
      <c r="D1175" s="15"/>
      <c r="E1175" s="16"/>
      <c r="F1175" s="16"/>
      <c r="G1175" s="16"/>
      <c r="H1175" s="16"/>
      <c r="I1175" s="15"/>
      <c r="J1175" s="51"/>
      <c r="K1175" s="2"/>
      <c r="L1175" s="20"/>
      <c r="M1175" s="14"/>
      <c r="N1175" s="14"/>
      <c r="O1175" s="20"/>
      <c r="P1175" s="16"/>
      <c r="Q1175" s="31"/>
      <c r="R1175" s="16"/>
      <c r="S1175" s="4"/>
      <c r="T1175" s="51"/>
      <c r="U1175" s="3"/>
      <c r="V1175" s="3"/>
      <c r="W1175" s="51"/>
      <c r="X1175" s="3"/>
      <c r="Y1175" s="1"/>
      <c r="Z1175" s="3"/>
      <c r="AA1175" s="3"/>
      <c r="AB1175" s="3"/>
      <c r="AC1175" s="3"/>
      <c r="AD1175" s="3"/>
      <c r="AE1175" s="12"/>
      <c r="AF1175" s="3"/>
      <c r="AG1175" s="2"/>
      <c r="AH1175" s="2"/>
      <c r="AI1175" s="2"/>
      <c r="AJ1175" s="2"/>
      <c r="AK1175" s="2"/>
      <c r="AL1175" s="51"/>
      <c r="AM1175" s="51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</row>
    <row r="1176" spans="1:121" x14ac:dyDescent="0.15">
      <c r="A1176" s="64"/>
      <c r="B1176" s="18"/>
      <c r="C1176" s="8"/>
      <c r="D1176" s="15"/>
      <c r="E1176" s="16"/>
      <c r="F1176" s="16"/>
      <c r="G1176" s="16"/>
      <c r="H1176" s="16"/>
      <c r="I1176" s="15"/>
      <c r="J1176" s="51"/>
      <c r="K1176" s="2"/>
      <c r="L1176" s="20"/>
      <c r="M1176" s="14"/>
      <c r="N1176" s="14"/>
      <c r="O1176" s="20"/>
      <c r="P1176" s="16"/>
      <c r="Q1176" s="31"/>
      <c r="R1176" s="16"/>
      <c r="S1176" s="4"/>
      <c r="T1176" s="51"/>
      <c r="U1176" s="3"/>
      <c r="V1176" s="3"/>
      <c r="W1176" s="51"/>
      <c r="X1176" s="3"/>
      <c r="Y1176" s="1"/>
      <c r="Z1176" s="3"/>
      <c r="AA1176" s="3"/>
      <c r="AB1176" s="3"/>
      <c r="AC1176" s="3"/>
      <c r="AD1176" s="3"/>
      <c r="AE1176" s="12"/>
      <c r="AF1176" s="3"/>
      <c r="AG1176" s="2"/>
      <c r="AH1176" s="2"/>
      <c r="AI1176" s="2"/>
      <c r="AJ1176" s="2"/>
      <c r="AK1176" s="2"/>
      <c r="AL1176" s="51"/>
      <c r="AM1176" s="51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</row>
    <row r="1177" spans="1:121" x14ac:dyDescent="0.15">
      <c r="A1177" s="64"/>
      <c r="B1177" s="18"/>
      <c r="C1177" s="8"/>
      <c r="D1177" s="15"/>
      <c r="E1177" s="16"/>
      <c r="F1177" s="16"/>
      <c r="G1177" s="16"/>
      <c r="H1177" s="16"/>
      <c r="I1177" s="15"/>
      <c r="J1177" s="51"/>
      <c r="K1177" s="2"/>
      <c r="L1177" s="20"/>
      <c r="M1177" s="14"/>
      <c r="N1177" s="14"/>
      <c r="O1177" s="20"/>
      <c r="P1177" s="16"/>
      <c r="Q1177" s="31"/>
      <c r="R1177" s="16"/>
      <c r="S1177" s="4"/>
      <c r="T1177" s="51"/>
      <c r="U1177" s="3"/>
      <c r="V1177" s="3"/>
      <c r="W1177" s="51"/>
      <c r="X1177" s="3"/>
      <c r="Y1177" s="1"/>
      <c r="Z1177" s="3"/>
      <c r="AA1177" s="3"/>
      <c r="AB1177" s="3"/>
      <c r="AC1177" s="3"/>
      <c r="AD1177" s="3"/>
      <c r="AE1177" s="12"/>
      <c r="AF1177" s="3"/>
      <c r="AG1177" s="2"/>
      <c r="AH1177" s="2"/>
      <c r="AI1177" s="2"/>
      <c r="AJ1177" s="2"/>
      <c r="AK1177" s="2"/>
      <c r="AL1177" s="51"/>
      <c r="AM1177" s="51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</row>
    <row r="1178" spans="1:121" x14ac:dyDescent="0.15">
      <c r="A1178" s="64"/>
      <c r="B1178" s="18"/>
      <c r="C1178" s="8"/>
      <c r="D1178" s="15"/>
      <c r="E1178" s="16"/>
      <c r="F1178" s="16"/>
      <c r="G1178" s="16"/>
      <c r="H1178" s="16"/>
      <c r="I1178" s="15"/>
      <c r="J1178" s="51"/>
      <c r="K1178" s="2"/>
      <c r="L1178" s="20"/>
      <c r="M1178" s="14"/>
      <c r="N1178" s="14"/>
      <c r="O1178" s="20"/>
      <c r="P1178" s="16"/>
      <c r="Q1178" s="31"/>
      <c r="R1178" s="16"/>
      <c r="S1178" s="4"/>
      <c r="T1178" s="51"/>
      <c r="U1178" s="3"/>
      <c r="V1178" s="3"/>
      <c r="W1178" s="51"/>
      <c r="X1178" s="3"/>
      <c r="Y1178" s="1"/>
      <c r="Z1178" s="3"/>
      <c r="AA1178" s="3"/>
      <c r="AB1178" s="3"/>
      <c r="AC1178" s="3"/>
      <c r="AD1178" s="3"/>
      <c r="AE1178" s="12"/>
      <c r="AF1178" s="3"/>
      <c r="AG1178" s="2"/>
      <c r="AH1178" s="2"/>
      <c r="AI1178" s="2"/>
      <c r="AJ1178" s="2"/>
      <c r="AK1178" s="2"/>
      <c r="AL1178" s="51"/>
      <c r="AM1178" s="51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</row>
    <row r="1179" spans="1:121" x14ac:dyDescent="0.15">
      <c r="A1179" s="64"/>
      <c r="B1179" s="18"/>
      <c r="C1179" s="8"/>
      <c r="D1179" s="15"/>
      <c r="E1179" s="16"/>
      <c r="F1179" s="16"/>
      <c r="G1179" s="16"/>
      <c r="H1179" s="16"/>
      <c r="I1179" s="15"/>
      <c r="J1179" s="51"/>
      <c r="K1179" s="2"/>
      <c r="L1179" s="20"/>
      <c r="M1179" s="14"/>
      <c r="N1179" s="14"/>
      <c r="O1179" s="20"/>
      <c r="P1179" s="16"/>
      <c r="Q1179" s="31"/>
      <c r="R1179" s="16"/>
      <c r="S1179" s="4"/>
      <c r="T1179" s="51"/>
      <c r="U1179" s="3"/>
      <c r="V1179" s="3"/>
      <c r="W1179" s="51"/>
      <c r="X1179" s="3"/>
      <c r="Y1179" s="1"/>
      <c r="Z1179" s="3"/>
      <c r="AA1179" s="3"/>
      <c r="AB1179" s="3"/>
      <c r="AC1179" s="3"/>
      <c r="AD1179" s="3"/>
      <c r="AE1179" s="12"/>
      <c r="AF1179" s="3"/>
      <c r="AG1179" s="2"/>
      <c r="AH1179" s="2"/>
      <c r="AI1179" s="2"/>
      <c r="AJ1179" s="2"/>
      <c r="AK1179" s="2"/>
      <c r="AL1179" s="51"/>
      <c r="AM1179" s="51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</row>
    <row r="1180" spans="1:121" x14ac:dyDescent="0.15">
      <c r="A1180" s="64"/>
      <c r="B1180" s="18"/>
      <c r="C1180" s="8"/>
      <c r="D1180" s="15"/>
      <c r="E1180" s="16"/>
      <c r="F1180" s="16"/>
      <c r="G1180" s="16"/>
      <c r="H1180" s="16"/>
      <c r="I1180" s="15"/>
      <c r="J1180" s="51"/>
      <c r="K1180" s="2"/>
      <c r="L1180" s="20"/>
      <c r="M1180" s="14"/>
      <c r="N1180" s="14"/>
      <c r="O1180" s="20"/>
      <c r="P1180" s="16"/>
      <c r="Q1180" s="31"/>
      <c r="R1180" s="16"/>
      <c r="S1180" s="4"/>
      <c r="T1180" s="51"/>
      <c r="U1180" s="3"/>
      <c r="V1180" s="3"/>
      <c r="W1180" s="51"/>
      <c r="X1180" s="3"/>
      <c r="Y1180" s="1"/>
      <c r="Z1180" s="3"/>
      <c r="AA1180" s="3"/>
      <c r="AB1180" s="3"/>
      <c r="AC1180" s="3"/>
      <c r="AD1180" s="3"/>
      <c r="AE1180" s="12"/>
      <c r="AF1180" s="3"/>
      <c r="AG1180" s="2"/>
      <c r="AH1180" s="2"/>
      <c r="AI1180" s="2"/>
      <c r="AJ1180" s="2"/>
      <c r="AK1180" s="2"/>
      <c r="AL1180" s="51"/>
      <c r="AM1180" s="51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</row>
    <row r="1181" spans="1:121" x14ac:dyDescent="0.15">
      <c r="A1181" s="64"/>
      <c r="B1181" s="18"/>
      <c r="C1181" s="8"/>
      <c r="D1181" s="15"/>
      <c r="E1181" s="16"/>
      <c r="F1181" s="16"/>
      <c r="G1181" s="16"/>
      <c r="H1181" s="16"/>
      <c r="I1181" s="15"/>
      <c r="J1181" s="51"/>
      <c r="K1181" s="2"/>
      <c r="L1181" s="20"/>
      <c r="M1181" s="14"/>
      <c r="N1181" s="14"/>
      <c r="O1181" s="20"/>
      <c r="P1181" s="16"/>
      <c r="Q1181" s="31"/>
      <c r="R1181" s="16"/>
      <c r="S1181" s="4"/>
      <c r="T1181" s="51"/>
      <c r="U1181" s="3"/>
      <c r="V1181" s="3"/>
      <c r="W1181" s="51"/>
      <c r="X1181" s="3"/>
      <c r="Y1181" s="1"/>
      <c r="Z1181" s="3"/>
      <c r="AA1181" s="3"/>
      <c r="AB1181" s="3"/>
      <c r="AC1181" s="3"/>
      <c r="AD1181" s="3"/>
      <c r="AE1181" s="12"/>
      <c r="AF1181" s="3"/>
      <c r="AG1181" s="2"/>
      <c r="AH1181" s="2"/>
      <c r="AI1181" s="2"/>
      <c r="AJ1181" s="2"/>
      <c r="AK1181" s="2"/>
      <c r="AL1181" s="51"/>
      <c r="AM1181" s="51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</row>
    <row r="1182" spans="1:121" x14ac:dyDescent="0.15">
      <c r="A1182" s="64"/>
      <c r="B1182" s="18"/>
      <c r="C1182" s="8"/>
      <c r="D1182" s="15"/>
      <c r="E1182" s="16"/>
      <c r="F1182" s="16"/>
      <c r="G1182" s="16"/>
      <c r="H1182" s="16"/>
      <c r="I1182" s="15"/>
      <c r="J1182" s="51"/>
      <c r="K1182" s="2"/>
      <c r="L1182" s="20"/>
      <c r="M1182" s="14"/>
      <c r="N1182" s="14"/>
      <c r="O1182" s="20"/>
      <c r="P1182" s="16"/>
      <c r="Q1182" s="31"/>
      <c r="R1182" s="16"/>
      <c r="S1182" s="4"/>
      <c r="T1182" s="51"/>
      <c r="U1182" s="3"/>
      <c r="V1182" s="3"/>
      <c r="W1182" s="51"/>
      <c r="X1182" s="3"/>
      <c r="Y1182" s="1"/>
      <c r="Z1182" s="3"/>
      <c r="AA1182" s="3"/>
      <c r="AB1182" s="3"/>
      <c r="AC1182" s="3"/>
      <c r="AD1182" s="3"/>
      <c r="AE1182" s="12"/>
      <c r="AF1182" s="3"/>
      <c r="AG1182" s="2"/>
      <c r="AH1182" s="2"/>
      <c r="AI1182" s="2"/>
      <c r="AJ1182" s="2"/>
      <c r="AK1182" s="2"/>
      <c r="AL1182" s="51"/>
      <c r="AM1182" s="51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</row>
    <row r="1183" spans="1:121" x14ac:dyDescent="0.15">
      <c r="A1183" s="64"/>
      <c r="B1183" s="18"/>
      <c r="C1183" s="8"/>
      <c r="D1183" s="15"/>
      <c r="E1183" s="16"/>
      <c r="F1183" s="16"/>
      <c r="G1183" s="16"/>
      <c r="H1183" s="16"/>
      <c r="I1183" s="15"/>
      <c r="J1183" s="51"/>
      <c r="K1183" s="2"/>
      <c r="L1183" s="20"/>
      <c r="M1183" s="14"/>
      <c r="N1183" s="14"/>
      <c r="O1183" s="20"/>
      <c r="P1183" s="16"/>
      <c r="Q1183" s="31"/>
      <c r="R1183" s="16"/>
      <c r="S1183" s="4"/>
      <c r="T1183" s="51"/>
      <c r="U1183" s="3"/>
      <c r="V1183" s="3"/>
      <c r="W1183" s="51"/>
      <c r="X1183" s="3"/>
      <c r="Y1183" s="1"/>
      <c r="Z1183" s="3"/>
      <c r="AA1183" s="3"/>
      <c r="AB1183" s="3"/>
      <c r="AC1183" s="3"/>
      <c r="AD1183" s="3"/>
      <c r="AE1183" s="12"/>
      <c r="AF1183" s="3"/>
      <c r="AG1183" s="2"/>
      <c r="AH1183" s="2"/>
      <c r="AI1183" s="2"/>
      <c r="AJ1183" s="2"/>
      <c r="AK1183" s="2"/>
      <c r="AL1183" s="51"/>
      <c r="AM1183" s="51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</row>
    <row r="1184" spans="1:121" x14ac:dyDescent="0.15">
      <c r="A1184" s="64"/>
      <c r="B1184" s="18"/>
      <c r="C1184" s="8"/>
      <c r="D1184" s="15"/>
      <c r="E1184" s="16"/>
      <c r="F1184" s="16"/>
      <c r="G1184" s="16"/>
      <c r="H1184" s="16"/>
      <c r="I1184" s="15"/>
      <c r="J1184" s="51"/>
      <c r="K1184" s="2"/>
      <c r="L1184" s="20"/>
      <c r="M1184" s="14"/>
      <c r="N1184" s="14"/>
      <c r="O1184" s="20"/>
      <c r="P1184" s="16"/>
      <c r="Q1184" s="31"/>
      <c r="R1184" s="16"/>
      <c r="S1184" s="4"/>
      <c r="T1184" s="51"/>
      <c r="U1184" s="3"/>
      <c r="V1184" s="3"/>
      <c r="W1184" s="51"/>
      <c r="X1184" s="3"/>
      <c r="Y1184" s="1"/>
      <c r="Z1184" s="3"/>
      <c r="AA1184" s="3"/>
      <c r="AB1184" s="3"/>
      <c r="AC1184" s="3"/>
      <c r="AD1184" s="3"/>
      <c r="AE1184" s="12"/>
      <c r="AF1184" s="3"/>
      <c r="AG1184" s="2"/>
      <c r="AH1184" s="2"/>
      <c r="AI1184" s="2"/>
      <c r="AJ1184" s="2"/>
      <c r="AK1184" s="2"/>
      <c r="AL1184" s="51"/>
      <c r="AM1184" s="51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</row>
    <row r="1185" spans="1:121" x14ac:dyDescent="0.15">
      <c r="A1185" s="64"/>
      <c r="B1185" s="18"/>
      <c r="C1185" s="8"/>
      <c r="D1185" s="15"/>
      <c r="E1185" s="16"/>
      <c r="F1185" s="16"/>
      <c r="G1185" s="16"/>
      <c r="H1185" s="16"/>
      <c r="I1185" s="15"/>
      <c r="J1185" s="51"/>
      <c r="K1185" s="2"/>
      <c r="L1185" s="20"/>
      <c r="M1185" s="14"/>
      <c r="N1185" s="14"/>
      <c r="O1185" s="20"/>
      <c r="P1185" s="16"/>
      <c r="Q1185" s="31"/>
      <c r="R1185" s="16"/>
      <c r="S1185" s="4"/>
      <c r="T1185" s="51"/>
      <c r="U1185" s="3"/>
      <c r="V1185" s="3"/>
      <c r="W1185" s="51"/>
      <c r="X1185" s="3"/>
      <c r="Y1185" s="1"/>
      <c r="Z1185" s="3"/>
      <c r="AA1185" s="3"/>
      <c r="AB1185" s="3"/>
      <c r="AC1185" s="3"/>
      <c r="AD1185" s="3"/>
      <c r="AE1185" s="12"/>
      <c r="AF1185" s="3"/>
      <c r="AG1185" s="2"/>
      <c r="AH1185" s="2"/>
      <c r="AI1185" s="2"/>
      <c r="AJ1185" s="2"/>
      <c r="AK1185" s="2"/>
      <c r="AL1185" s="51"/>
      <c r="AM1185" s="51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</row>
    <row r="1186" spans="1:121" x14ac:dyDescent="0.15">
      <c r="A1186" s="64"/>
      <c r="B1186" s="18"/>
      <c r="C1186" s="8"/>
      <c r="D1186" s="15"/>
      <c r="E1186" s="16"/>
      <c r="F1186" s="16"/>
      <c r="G1186" s="16"/>
      <c r="H1186" s="16"/>
      <c r="I1186" s="15"/>
      <c r="J1186" s="51"/>
      <c r="K1186" s="2"/>
      <c r="L1186" s="20"/>
      <c r="M1186" s="14"/>
      <c r="N1186" s="14"/>
      <c r="O1186" s="20"/>
      <c r="P1186" s="16"/>
      <c r="Q1186" s="31"/>
      <c r="R1186" s="16"/>
      <c r="S1186" s="4"/>
      <c r="T1186" s="51"/>
      <c r="U1186" s="3"/>
      <c r="V1186" s="3"/>
      <c r="W1186" s="51"/>
      <c r="X1186" s="3"/>
      <c r="Y1186" s="1"/>
      <c r="Z1186" s="3"/>
      <c r="AA1186" s="3"/>
      <c r="AB1186" s="3"/>
      <c r="AC1186" s="3"/>
      <c r="AD1186" s="3"/>
      <c r="AE1186" s="12"/>
      <c r="AF1186" s="3"/>
      <c r="AG1186" s="2"/>
      <c r="AH1186" s="2"/>
      <c r="AI1186" s="2"/>
      <c r="AJ1186" s="2"/>
      <c r="AK1186" s="2"/>
      <c r="AL1186" s="51"/>
      <c r="AM1186" s="51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</row>
    <row r="1187" spans="1:121" x14ac:dyDescent="0.15">
      <c r="A1187" s="64"/>
      <c r="B1187" s="18"/>
      <c r="C1187" s="8"/>
      <c r="D1187" s="15"/>
      <c r="E1187" s="16"/>
      <c r="F1187" s="16"/>
      <c r="G1187" s="16"/>
      <c r="H1187" s="16"/>
      <c r="I1187" s="15"/>
      <c r="J1187" s="51"/>
      <c r="K1187" s="2"/>
      <c r="L1187" s="20"/>
      <c r="M1187" s="14"/>
      <c r="N1187" s="14"/>
      <c r="O1187" s="20"/>
      <c r="P1187" s="16"/>
      <c r="Q1187" s="31"/>
      <c r="R1187" s="16"/>
      <c r="S1187" s="4"/>
      <c r="T1187" s="51"/>
      <c r="U1187" s="3"/>
      <c r="V1187" s="3"/>
      <c r="W1187" s="51"/>
      <c r="X1187" s="3"/>
      <c r="Y1187" s="1"/>
      <c r="Z1187" s="3"/>
      <c r="AA1187" s="3"/>
      <c r="AB1187" s="3"/>
      <c r="AC1187" s="3"/>
      <c r="AD1187" s="3"/>
      <c r="AE1187" s="12"/>
      <c r="AF1187" s="3"/>
      <c r="AG1187" s="2"/>
      <c r="AH1187" s="2"/>
      <c r="AI1187" s="2"/>
      <c r="AJ1187" s="2"/>
      <c r="AK1187" s="2"/>
      <c r="AL1187" s="51"/>
      <c r="AM1187" s="51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</row>
    <row r="1188" spans="1:121" x14ac:dyDescent="0.15">
      <c r="A1188" s="64"/>
      <c r="B1188" s="18"/>
      <c r="C1188" s="8"/>
      <c r="D1188" s="15"/>
      <c r="E1188" s="16"/>
      <c r="F1188" s="16"/>
      <c r="G1188" s="16"/>
      <c r="H1188" s="16"/>
      <c r="I1188" s="15"/>
      <c r="J1188" s="51"/>
      <c r="K1188" s="2"/>
      <c r="L1188" s="20"/>
      <c r="M1188" s="14"/>
      <c r="N1188" s="14"/>
      <c r="O1188" s="20"/>
      <c r="P1188" s="16"/>
      <c r="Q1188" s="31"/>
      <c r="R1188" s="16"/>
      <c r="S1188" s="4"/>
      <c r="T1188" s="51"/>
      <c r="U1188" s="3"/>
      <c r="V1188" s="3"/>
      <c r="W1188" s="51"/>
      <c r="X1188" s="3"/>
      <c r="Y1188" s="1"/>
      <c r="Z1188" s="3"/>
      <c r="AA1188" s="3"/>
      <c r="AB1188" s="3"/>
      <c r="AC1188" s="3"/>
      <c r="AD1188" s="3"/>
      <c r="AE1188" s="12"/>
      <c r="AF1188" s="3"/>
      <c r="AG1188" s="2"/>
      <c r="AH1188" s="2"/>
      <c r="AI1188" s="2"/>
      <c r="AJ1188" s="2"/>
      <c r="AK1188" s="2"/>
      <c r="AL1188" s="51"/>
      <c r="AM1188" s="51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</row>
    <row r="1189" spans="1:121" x14ac:dyDescent="0.15">
      <c r="A1189" s="64"/>
      <c r="B1189" s="18"/>
      <c r="C1189" s="8"/>
      <c r="D1189" s="15"/>
      <c r="E1189" s="16"/>
      <c r="F1189" s="16"/>
      <c r="G1189" s="16"/>
      <c r="H1189" s="16"/>
      <c r="I1189" s="15"/>
      <c r="J1189" s="51"/>
      <c r="K1189" s="2"/>
      <c r="L1189" s="20"/>
      <c r="M1189" s="14"/>
      <c r="N1189" s="14"/>
      <c r="O1189" s="20"/>
      <c r="P1189" s="16"/>
      <c r="Q1189" s="31"/>
      <c r="R1189" s="16"/>
      <c r="S1189" s="4"/>
      <c r="T1189" s="51"/>
      <c r="U1189" s="3"/>
      <c r="V1189" s="3"/>
      <c r="W1189" s="51"/>
      <c r="X1189" s="3"/>
      <c r="Y1189" s="1"/>
      <c r="Z1189" s="3"/>
      <c r="AA1189" s="3"/>
      <c r="AB1189" s="3"/>
      <c r="AC1189" s="3"/>
      <c r="AD1189" s="3"/>
      <c r="AE1189" s="12"/>
      <c r="AF1189" s="3"/>
      <c r="AG1189" s="2"/>
      <c r="AH1189" s="2"/>
      <c r="AI1189" s="2"/>
      <c r="AJ1189" s="2"/>
      <c r="AK1189" s="2"/>
      <c r="AL1189" s="51"/>
      <c r="AM1189" s="51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</row>
    <row r="1190" spans="1:121" x14ac:dyDescent="0.15">
      <c r="A1190" s="64"/>
      <c r="B1190" s="18"/>
      <c r="C1190" s="8"/>
      <c r="D1190" s="15"/>
      <c r="E1190" s="16"/>
      <c r="F1190" s="16"/>
      <c r="G1190" s="16"/>
      <c r="H1190" s="16"/>
      <c r="I1190" s="15"/>
      <c r="J1190" s="51"/>
      <c r="K1190" s="2"/>
      <c r="L1190" s="20"/>
      <c r="M1190" s="14"/>
      <c r="N1190" s="14"/>
      <c r="O1190" s="20"/>
      <c r="P1190" s="16"/>
      <c r="Q1190" s="31"/>
      <c r="R1190" s="16"/>
      <c r="S1190" s="4"/>
      <c r="T1190" s="51"/>
      <c r="U1190" s="3"/>
      <c r="V1190" s="3"/>
      <c r="W1190" s="51"/>
      <c r="X1190" s="3"/>
      <c r="Y1190" s="1"/>
      <c r="Z1190" s="3"/>
      <c r="AA1190" s="3"/>
      <c r="AB1190" s="3"/>
      <c r="AC1190" s="3"/>
      <c r="AD1190" s="3"/>
      <c r="AE1190" s="12"/>
      <c r="AF1190" s="3"/>
      <c r="AG1190" s="2"/>
      <c r="AH1190" s="2"/>
      <c r="AI1190" s="2"/>
      <c r="AJ1190" s="2"/>
      <c r="AK1190" s="2"/>
      <c r="AL1190" s="51"/>
      <c r="AM1190" s="51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</row>
    <row r="1191" spans="1:121" x14ac:dyDescent="0.15">
      <c r="A1191" s="64"/>
      <c r="B1191" s="18"/>
      <c r="C1191" s="8"/>
      <c r="D1191" s="15"/>
      <c r="E1191" s="16"/>
      <c r="F1191" s="16"/>
      <c r="G1191" s="16"/>
      <c r="H1191" s="16"/>
      <c r="I1191" s="15"/>
      <c r="J1191" s="51"/>
      <c r="K1191" s="2"/>
      <c r="L1191" s="20"/>
      <c r="M1191" s="14"/>
      <c r="N1191" s="14"/>
      <c r="O1191" s="20"/>
      <c r="P1191" s="16"/>
      <c r="Q1191" s="31"/>
      <c r="R1191" s="16"/>
      <c r="S1191" s="4"/>
      <c r="T1191" s="51"/>
      <c r="U1191" s="3"/>
      <c r="V1191" s="3"/>
      <c r="W1191" s="51"/>
      <c r="X1191" s="3"/>
      <c r="Y1191" s="1"/>
      <c r="Z1191" s="3"/>
      <c r="AA1191" s="3"/>
      <c r="AB1191" s="3"/>
      <c r="AC1191" s="3"/>
      <c r="AD1191" s="3"/>
      <c r="AE1191" s="12"/>
      <c r="AF1191" s="3"/>
      <c r="AG1191" s="2"/>
      <c r="AH1191" s="2"/>
      <c r="AI1191" s="2"/>
      <c r="AJ1191" s="2"/>
      <c r="AK1191" s="2"/>
      <c r="AL1191" s="51"/>
      <c r="AM1191" s="51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</row>
    <row r="1192" spans="1:121" x14ac:dyDescent="0.15">
      <c r="A1192" s="64"/>
      <c r="B1192" s="18"/>
      <c r="C1192" s="8"/>
      <c r="D1192" s="15"/>
      <c r="E1192" s="16"/>
      <c r="F1192" s="16"/>
      <c r="G1192" s="16"/>
      <c r="H1192" s="16"/>
      <c r="I1192" s="15"/>
      <c r="J1192" s="51"/>
      <c r="K1192" s="2"/>
      <c r="L1192" s="20"/>
      <c r="M1192" s="14"/>
      <c r="N1192" s="14"/>
      <c r="O1192" s="20"/>
      <c r="P1192" s="16"/>
      <c r="Q1192" s="31"/>
      <c r="R1192" s="16"/>
      <c r="S1192" s="4"/>
      <c r="T1192" s="51"/>
      <c r="U1192" s="3"/>
      <c r="V1192" s="3"/>
      <c r="W1192" s="51"/>
      <c r="X1192" s="3"/>
      <c r="Y1192" s="1"/>
      <c r="Z1192" s="3"/>
      <c r="AA1192" s="3"/>
      <c r="AB1192" s="3"/>
      <c r="AC1192" s="3"/>
      <c r="AD1192" s="3"/>
      <c r="AE1192" s="12"/>
      <c r="AF1192" s="3"/>
      <c r="AG1192" s="2"/>
      <c r="AH1192" s="2"/>
      <c r="AI1192" s="2"/>
      <c r="AJ1192" s="2"/>
      <c r="AK1192" s="2"/>
      <c r="AL1192" s="51"/>
      <c r="AM1192" s="51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</row>
    <row r="1193" spans="1:121" x14ac:dyDescent="0.15">
      <c r="A1193" s="64"/>
      <c r="B1193" s="18"/>
      <c r="C1193" s="8"/>
      <c r="D1193" s="15"/>
      <c r="E1193" s="16"/>
      <c r="F1193" s="16"/>
      <c r="G1193" s="16"/>
      <c r="H1193" s="16"/>
      <c r="I1193" s="15"/>
      <c r="J1193" s="51"/>
      <c r="K1193" s="2"/>
      <c r="L1193" s="20"/>
      <c r="M1193" s="14"/>
      <c r="N1193" s="14"/>
      <c r="O1193" s="20"/>
      <c r="P1193" s="16"/>
      <c r="Q1193" s="31"/>
      <c r="R1193" s="16"/>
      <c r="S1193" s="4"/>
      <c r="T1193" s="51"/>
      <c r="U1193" s="3"/>
      <c r="V1193" s="3"/>
      <c r="W1193" s="51"/>
      <c r="X1193" s="3"/>
      <c r="Y1193" s="1"/>
      <c r="Z1193" s="3"/>
      <c r="AA1193" s="3"/>
      <c r="AB1193" s="3"/>
      <c r="AC1193" s="3"/>
      <c r="AD1193" s="3"/>
      <c r="AE1193" s="12"/>
      <c r="AF1193" s="3"/>
      <c r="AG1193" s="2"/>
      <c r="AH1193" s="2"/>
      <c r="AI1193" s="2"/>
      <c r="AJ1193" s="2"/>
      <c r="AK1193" s="2"/>
      <c r="AL1193" s="51"/>
      <c r="AM1193" s="51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</row>
    <row r="1194" spans="1:121" x14ac:dyDescent="0.15">
      <c r="A1194" s="64"/>
      <c r="B1194" s="18"/>
      <c r="C1194" s="8"/>
      <c r="D1194" s="15"/>
      <c r="E1194" s="16"/>
      <c r="F1194" s="16"/>
      <c r="G1194" s="16"/>
      <c r="H1194" s="16"/>
      <c r="I1194" s="15"/>
      <c r="J1194" s="51"/>
      <c r="K1194" s="2"/>
      <c r="L1194" s="20"/>
      <c r="M1194" s="14"/>
      <c r="N1194" s="14"/>
      <c r="O1194" s="20"/>
      <c r="P1194" s="16"/>
      <c r="Q1194" s="31"/>
      <c r="R1194" s="16"/>
      <c r="S1194" s="4"/>
      <c r="T1194" s="51"/>
      <c r="U1194" s="3"/>
      <c r="V1194" s="3"/>
      <c r="W1194" s="51"/>
      <c r="X1194" s="3"/>
      <c r="Y1194" s="1"/>
      <c r="Z1194" s="3"/>
      <c r="AA1194" s="3"/>
      <c r="AB1194" s="3"/>
      <c r="AC1194" s="3"/>
      <c r="AD1194" s="3"/>
      <c r="AE1194" s="12"/>
      <c r="AF1194" s="3"/>
      <c r="AG1194" s="2"/>
      <c r="AH1194" s="2"/>
      <c r="AI1194" s="2"/>
      <c r="AJ1194" s="2"/>
      <c r="AK1194" s="2"/>
      <c r="AL1194" s="51"/>
      <c r="AM1194" s="51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</row>
    <row r="1195" spans="1:121" x14ac:dyDescent="0.15">
      <c r="A1195" s="64"/>
      <c r="B1195" s="18"/>
      <c r="C1195" s="8"/>
      <c r="D1195" s="15"/>
      <c r="E1195" s="16"/>
      <c r="F1195" s="16"/>
      <c r="G1195" s="16"/>
      <c r="H1195" s="16"/>
      <c r="I1195" s="15"/>
      <c r="J1195" s="51"/>
      <c r="K1195" s="2"/>
      <c r="L1195" s="20"/>
      <c r="M1195" s="14"/>
      <c r="N1195" s="14"/>
      <c r="O1195" s="20"/>
      <c r="P1195" s="16"/>
      <c r="Q1195" s="31"/>
      <c r="R1195" s="16"/>
      <c r="S1195" s="4"/>
      <c r="T1195" s="51"/>
      <c r="U1195" s="3"/>
      <c r="V1195" s="3"/>
      <c r="W1195" s="51"/>
      <c r="X1195" s="3"/>
      <c r="Y1195" s="1"/>
      <c r="Z1195" s="3"/>
      <c r="AA1195" s="3"/>
      <c r="AB1195" s="3"/>
      <c r="AC1195" s="3"/>
      <c r="AD1195" s="3"/>
      <c r="AE1195" s="12"/>
      <c r="AF1195" s="3"/>
      <c r="AG1195" s="2"/>
      <c r="AH1195" s="2"/>
      <c r="AI1195" s="2"/>
      <c r="AJ1195" s="2"/>
      <c r="AK1195" s="2"/>
      <c r="AL1195" s="51"/>
      <c r="AM1195" s="51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</row>
    <row r="1196" spans="1:121" x14ac:dyDescent="0.15">
      <c r="A1196" s="64"/>
      <c r="B1196" s="18"/>
      <c r="C1196" s="8"/>
      <c r="D1196" s="15"/>
      <c r="E1196" s="16"/>
      <c r="F1196" s="16"/>
      <c r="G1196" s="16"/>
      <c r="H1196" s="16"/>
      <c r="I1196" s="15"/>
      <c r="J1196" s="51"/>
      <c r="K1196" s="2"/>
      <c r="L1196" s="20"/>
      <c r="M1196" s="14"/>
      <c r="N1196" s="14"/>
      <c r="O1196" s="20"/>
      <c r="P1196" s="16"/>
      <c r="Q1196" s="31"/>
      <c r="R1196" s="16"/>
      <c r="S1196" s="4"/>
      <c r="T1196" s="51"/>
      <c r="U1196" s="3"/>
      <c r="V1196" s="3"/>
      <c r="W1196" s="51"/>
      <c r="X1196" s="3"/>
      <c r="Y1196" s="1"/>
      <c r="Z1196" s="3"/>
      <c r="AA1196" s="3"/>
      <c r="AB1196" s="3"/>
      <c r="AC1196" s="3"/>
      <c r="AD1196" s="3"/>
      <c r="AE1196" s="12"/>
      <c r="AF1196" s="3"/>
      <c r="AG1196" s="2"/>
      <c r="AH1196" s="2"/>
      <c r="AI1196" s="2"/>
      <c r="AJ1196" s="2"/>
      <c r="AK1196" s="2"/>
      <c r="AL1196" s="51"/>
      <c r="AM1196" s="51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</row>
    <row r="1197" spans="1:121" x14ac:dyDescent="0.15">
      <c r="A1197" s="64"/>
      <c r="B1197" s="18"/>
      <c r="C1197" s="8"/>
      <c r="D1197" s="15"/>
      <c r="E1197" s="16"/>
      <c r="F1197" s="16"/>
      <c r="G1197" s="16"/>
      <c r="H1197" s="16"/>
      <c r="I1197" s="15"/>
      <c r="J1197" s="51"/>
      <c r="K1197" s="2"/>
      <c r="L1197" s="20"/>
      <c r="M1197" s="14"/>
      <c r="N1197" s="14"/>
      <c r="O1197" s="20"/>
      <c r="P1197" s="16"/>
      <c r="Q1197" s="31"/>
      <c r="R1197" s="16"/>
      <c r="S1197" s="4"/>
      <c r="T1197" s="51"/>
      <c r="U1197" s="3"/>
      <c r="V1197" s="3"/>
      <c r="W1197" s="51"/>
      <c r="X1197" s="3"/>
      <c r="Y1197" s="1"/>
      <c r="Z1197" s="3"/>
      <c r="AA1197" s="3"/>
      <c r="AB1197" s="3"/>
      <c r="AC1197" s="3"/>
      <c r="AD1197" s="3"/>
      <c r="AE1197" s="12"/>
      <c r="AF1197" s="3"/>
      <c r="AG1197" s="2"/>
      <c r="AH1197" s="2"/>
      <c r="AI1197" s="2"/>
      <c r="AJ1197" s="2"/>
      <c r="AK1197" s="2"/>
      <c r="AL1197" s="51"/>
      <c r="AM1197" s="51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</row>
    <row r="1198" spans="1:121" x14ac:dyDescent="0.15">
      <c r="A1198" s="64"/>
      <c r="B1198" s="18"/>
      <c r="C1198" s="8"/>
      <c r="D1198" s="15"/>
      <c r="E1198" s="16"/>
      <c r="F1198" s="16"/>
      <c r="G1198" s="16"/>
      <c r="H1198" s="16"/>
      <c r="I1198" s="15"/>
      <c r="J1198" s="51"/>
      <c r="K1198" s="2"/>
      <c r="L1198" s="20"/>
      <c r="M1198" s="14"/>
      <c r="N1198" s="14"/>
      <c r="O1198" s="20"/>
      <c r="P1198" s="16"/>
      <c r="Q1198" s="31"/>
      <c r="R1198" s="16"/>
      <c r="S1198" s="4"/>
      <c r="T1198" s="51"/>
      <c r="U1198" s="3"/>
      <c r="V1198" s="3"/>
      <c r="W1198" s="51"/>
      <c r="X1198" s="3"/>
      <c r="Y1198" s="1"/>
      <c r="Z1198" s="3"/>
      <c r="AA1198" s="3"/>
      <c r="AB1198" s="3"/>
      <c r="AC1198" s="3"/>
      <c r="AD1198" s="3"/>
      <c r="AE1198" s="12"/>
      <c r="AF1198" s="3"/>
      <c r="AG1198" s="2"/>
      <c r="AH1198" s="2"/>
      <c r="AI1198" s="2"/>
      <c r="AJ1198" s="2"/>
      <c r="AK1198" s="2"/>
      <c r="AL1198" s="51"/>
      <c r="AM1198" s="51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</row>
    <row r="1199" spans="1:121" x14ac:dyDescent="0.15">
      <c r="A1199" s="64"/>
      <c r="B1199" s="18"/>
      <c r="C1199" s="8"/>
      <c r="D1199" s="15"/>
      <c r="E1199" s="16"/>
      <c r="F1199" s="16"/>
      <c r="G1199" s="16"/>
      <c r="H1199" s="16"/>
      <c r="I1199" s="15"/>
      <c r="J1199" s="51"/>
      <c r="K1199" s="2"/>
      <c r="L1199" s="20"/>
      <c r="M1199" s="14"/>
      <c r="N1199" s="14"/>
      <c r="O1199" s="20"/>
      <c r="P1199" s="16"/>
      <c r="Q1199" s="31"/>
      <c r="R1199" s="16"/>
      <c r="S1199" s="4"/>
      <c r="T1199" s="51"/>
      <c r="U1199" s="3"/>
      <c r="V1199" s="3"/>
      <c r="W1199" s="51"/>
      <c r="X1199" s="3"/>
      <c r="Y1199" s="1"/>
      <c r="Z1199" s="3"/>
      <c r="AA1199" s="3"/>
      <c r="AB1199" s="3"/>
      <c r="AC1199" s="3"/>
      <c r="AD1199" s="3"/>
      <c r="AE1199" s="12"/>
      <c r="AF1199" s="3"/>
      <c r="AG1199" s="2"/>
      <c r="AH1199" s="2"/>
      <c r="AI1199" s="2"/>
      <c r="AJ1199" s="2"/>
      <c r="AK1199" s="2"/>
      <c r="AL1199" s="51"/>
      <c r="AM1199" s="51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</row>
    <row r="1200" spans="1:121" x14ac:dyDescent="0.15">
      <c r="A1200" s="64"/>
      <c r="B1200" s="18"/>
      <c r="C1200" s="8"/>
      <c r="D1200" s="15"/>
      <c r="E1200" s="16"/>
      <c r="F1200" s="16"/>
      <c r="G1200" s="16"/>
      <c r="H1200" s="16"/>
      <c r="I1200" s="15"/>
      <c r="J1200" s="51"/>
      <c r="K1200" s="2"/>
      <c r="L1200" s="20"/>
      <c r="M1200" s="14"/>
      <c r="N1200" s="14"/>
      <c r="O1200" s="20"/>
      <c r="P1200" s="16"/>
      <c r="Q1200" s="31"/>
      <c r="R1200" s="16"/>
      <c r="S1200" s="4"/>
      <c r="T1200" s="51"/>
      <c r="U1200" s="3"/>
      <c r="V1200" s="3"/>
      <c r="W1200" s="51"/>
      <c r="X1200" s="3"/>
      <c r="Y1200" s="1"/>
      <c r="Z1200" s="3"/>
      <c r="AA1200" s="3"/>
      <c r="AB1200" s="3"/>
      <c r="AC1200" s="3"/>
      <c r="AD1200" s="3"/>
      <c r="AE1200" s="12"/>
      <c r="AF1200" s="3"/>
      <c r="AG1200" s="2"/>
      <c r="AH1200" s="2"/>
      <c r="AI1200" s="2"/>
      <c r="AJ1200" s="2"/>
      <c r="AK1200" s="2"/>
      <c r="AL1200" s="51"/>
      <c r="AM1200" s="51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</row>
    <row r="1201" spans="1:121" x14ac:dyDescent="0.15">
      <c r="A1201" s="64"/>
      <c r="B1201" s="18"/>
      <c r="C1201" s="8"/>
      <c r="D1201" s="15"/>
      <c r="E1201" s="16"/>
      <c r="F1201" s="16"/>
      <c r="G1201" s="16"/>
      <c r="H1201" s="16"/>
      <c r="I1201" s="15"/>
      <c r="J1201" s="51"/>
      <c r="K1201" s="2"/>
      <c r="L1201" s="20"/>
      <c r="M1201" s="14"/>
      <c r="N1201" s="14"/>
      <c r="O1201" s="20"/>
      <c r="P1201" s="16"/>
      <c r="Q1201" s="31"/>
      <c r="R1201" s="16"/>
      <c r="S1201" s="4"/>
      <c r="T1201" s="51"/>
      <c r="U1201" s="3"/>
      <c r="V1201" s="3"/>
      <c r="W1201" s="51"/>
      <c r="X1201" s="3"/>
      <c r="Y1201" s="1"/>
      <c r="Z1201" s="3"/>
      <c r="AA1201" s="3"/>
      <c r="AB1201" s="3"/>
      <c r="AC1201" s="3"/>
      <c r="AD1201" s="3"/>
      <c r="AE1201" s="12"/>
      <c r="AF1201" s="3"/>
      <c r="AG1201" s="2"/>
      <c r="AH1201" s="2"/>
      <c r="AI1201" s="2"/>
      <c r="AJ1201" s="2"/>
      <c r="AK1201" s="2"/>
      <c r="AL1201" s="51"/>
      <c r="AM1201" s="51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</row>
    <row r="1202" spans="1:121" x14ac:dyDescent="0.15">
      <c r="A1202" s="64"/>
      <c r="B1202" s="18"/>
      <c r="C1202" s="8"/>
      <c r="D1202" s="15"/>
      <c r="E1202" s="16"/>
      <c r="F1202" s="16"/>
      <c r="G1202" s="16"/>
      <c r="H1202" s="16"/>
      <c r="I1202" s="15"/>
      <c r="J1202" s="51"/>
      <c r="K1202" s="2"/>
      <c r="L1202" s="20"/>
      <c r="M1202" s="14"/>
      <c r="N1202" s="14"/>
      <c r="O1202" s="20"/>
      <c r="P1202" s="16"/>
      <c r="Q1202" s="31"/>
      <c r="R1202" s="16"/>
      <c r="S1202" s="4"/>
      <c r="T1202" s="51"/>
      <c r="U1202" s="3"/>
      <c r="V1202" s="3"/>
      <c r="W1202" s="51"/>
      <c r="X1202" s="3"/>
      <c r="Y1202" s="1"/>
      <c r="Z1202" s="3"/>
      <c r="AA1202" s="3"/>
      <c r="AB1202" s="3"/>
      <c r="AC1202" s="3"/>
      <c r="AD1202" s="3"/>
      <c r="AE1202" s="12"/>
      <c r="AF1202" s="3"/>
      <c r="AG1202" s="2"/>
      <c r="AH1202" s="2"/>
      <c r="AI1202" s="2"/>
      <c r="AJ1202" s="2"/>
      <c r="AK1202" s="2"/>
      <c r="AL1202" s="51"/>
      <c r="AM1202" s="51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</row>
    <row r="1203" spans="1:121" x14ac:dyDescent="0.15">
      <c r="A1203" s="64"/>
      <c r="B1203" s="18"/>
      <c r="C1203" s="8"/>
      <c r="D1203" s="15"/>
      <c r="E1203" s="16"/>
      <c r="F1203" s="16"/>
      <c r="G1203" s="16"/>
      <c r="H1203" s="16"/>
      <c r="I1203" s="15"/>
      <c r="J1203" s="51"/>
      <c r="K1203" s="2"/>
      <c r="L1203" s="20"/>
      <c r="M1203" s="14"/>
      <c r="N1203" s="14"/>
      <c r="O1203" s="20"/>
      <c r="P1203" s="16"/>
      <c r="Q1203" s="31"/>
      <c r="R1203" s="16"/>
      <c r="S1203" s="4"/>
      <c r="T1203" s="51"/>
      <c r="U1203" s="3"/>
      <c r="V1203" s="3"/>
      <c r="W1203" s="51"/>
      <c r="X1203" s="3"/>
      <c r="Y1203" s="1"/>
      <c r="Z1203" s="3"/>
      <c r="AA1203" s="3"/>
      <c r="AB1203" s="3"/>
      <c r="AC1203" s="3"/>
      <c r="AD1203" s="3"/>
      <c r="AE1203" s="12"/>
      <c r="AF1203" s="3"/>
      <c r="AG1203" s="2"/>
      <c r="AH1203" s="2"/>
      <c r="AI1203" s="2"/>
      <c r="AJ1203" s="2"/>
      <c r="AK1203" s="2"/>
      <c r="AL1203" s="51"/>
      <c r="AM1203" s="51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</row>
    <row r="1204" spans="1:121" x14ac:dyDescent="0.15">
      <c r="A1204" s="64"/>
      <c r="B1204" s="18"/>
      <c r="C1204" s="8"/>
      <c r="D1204" s="15"/>
      <c r="E1204" s="16"/>
      <c r="F1204" s="16"/>
      <c r="G1204" s="16"/>
      <c r="H1204" s="16"/>
      <c r="I1204" s="15"/>
      <c r="J1204" s="51"/>
      <c r="K1204" s="2"/>
      <c r="L1204" s="20"/>
      <c r="M1204" s="14"/>
      <c r="N1204" s="14"/>
      <c r="O1204" s="20"/>
      <c r="P1204" s="16"/>
      <c r="Q1204" s="31"/>
      <c r="R1204" s="16"/>
      <c r="S1204" s="4"/>
      <c r="T1204" s="51"/>
      <c r="U1204" s="3"/>
      <c r="V1204" s="3"/>
      <c r="W1204" s="51"/>
      <c r="X1204" s="3"/>
      <c r="Y1204" s="1"/>
      <c r="Z1204" s="3"/>
      <c r="AA1204" s="3"/>
      <c r="AB1204" s="3"/>
      <c r="AC1204" s="3"/>
      <c r="AD1204" s="3"/>
      <c r="AE1204" s="12"/>
      <c r="AF1204" s="3"/>
      <c r="AG1204" s="2"/>
      <c r="AH1204" s="2"/>
      <c r="AI1204" s="2"/>
      <c r="AJ1204" s="2"/>
      <c r="AK1204" s="2"/>
      <c r="AL1204" s="51"/>
      <c r="AM1204" s="51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</row>
    <row r="1205" spans="1:121" x14ac:dyDescent="0.15">
      <c r="A1205" s="64"/>
      <c r="B1205" s="18"/>
      <c r="C1205" s="8"/>
      <c r="D1205" s="15"/>
      <c r="E1205" s="16"/>
      <c r="F1205" s="16"/>
      <c r="G1205" s="16"/>
      <c r="H1205" s="16"/>
      <c r="I1205" s="15"/>
      <c r="J1205" s="51"/>
      <c r="K1205" s="2"/>
      <c r="L1205" s="20"/>
      <c r="M1205" s="14"/>
      <c r="N1205" s="14"/>
      <c r="O1205" s="20"/>
      <c r="P1205" s="16"/>
      <c r="Q1205" s="31"/>
      <c r="R1205" s="16"/>
      <c r="S1205" s="4"/>
      <c r="T1205" s="51"/>
      <c r="U1205" s="3"/>
      <c r="V1205" s="3"/>
      <c r="W1205" s="51"/>
      <c r="X1205" s="3"/>
      <c r="Y1205" s="1"/>
      <c r="Z1205" s="3"/>
      <c r="AA1205" s="3"/>
      <c r="AB1205" s="3"/>
      <c r="AC1205" s="3"/>
      <c r="AD1205" s="3"/>
      <c r="AE1205" s="12"/>
      <c r="AF1205" s="3"/>
      <c r="AG1205" s="2"/>
      <c r="AH1205" s="2"/>
      <c r="AI1205" s="2"/>
      <c r="AJ1205" s="2"/>
      <c r="AK1205" s="2"/>
      <c r="AL1205" s="51"/>
      <c r="AM1205" s="51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</row>
    <row r="1206" spans="1:121" x14ac:dyDescent="0.15">
      <c r="A1206" s="64"/>
      <c r="B1206" s="18"/>
      <c r="C1206" s="8"/>
      <c r="D1206" s="15"/>
      <c r="E1206" s="16"/>
      <c r="F1206" s="16"/>
      <c r="G1206" s="16"/>
      <c r="H1206" s="16"/>
      <c r="I1206" s="15"/>
      <c r="J1206" s="51"/>
      <c r="K1206" s="2"/>
      <c r="L1206" s="20"/>
      <c r="M1206" s="14"/>
      <c r="N1206" s="14"/>
      <c r="O1206" s="20"/>
      <c r="P1206" s="16"/>
      <c r="Q1206" s="31"/>
      <c r="R1206" s="16"/>
      <c r="S1206" s="4"/>
      <c r="T1206" s="51"/>
      <c r="U1206" s="3"/>
      <c r="V1206" s="3"/>
      <c r="W1206" s="51"/>
      <c r="X1206" s="3"/>
      <c r="Y1206" s="1"/>
      <c r="Z1206" s="3"/>
      <c r="AA1206" s="3"/>
      <c r="AB1206" s="3"/>
      <c r="AC1206" s="3"/>
      <c r="AD1206" s="3"/>
      <c r="AE1206" s="12"/>
      <c r="AF1206" s="3"/>
      <c r="AG1206" s="2"/>
      <c r="AH1206" s="2"/>
      <c r="AI1206" s="2"/>
      <c r="AJ1206" s="2"/>
      <c r="AK1206" s="2"/>
      <c r="AL1206" s="51"/>
      <c r="AM1206" s="51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</row>
    <row r="1207" spans="1:121" x14ac:dyDescent="0.15">
      <c r="A1207" s="64"/>
      <c r="B1207" s="18"/>
      <c r="C1207" s="8"/>
      <c r="D1207" s="15"/>
      <c r="E1207" s="16"/>
      <c r="F1207" s="16"/>
      <c r="G1207" s="16"/>
      <c r="H1207" s="16"/>
      <c r="I1207" s="15"/>
      <c r="J1207" s="51"/>
      <c r="K1207" s="2"/>
      <c r="L1207" s="20"/>
      <c r="M1207" s="14"/>
      <c r="N1207" s="14"/>
      <c r="O1207" s="20"/>
      <c r="P1207" s="16"/>
      <c r="Q1207" s="31"/>
      <c r="R1207" s="16"/>
      <c r="S1207" s="4"/>
      <c r="T1207" s="51"/>
      <c r="U1207" s="3"/>
      <c r="V1207" s="3"/>
      <c r="W1207" s="51"/>
      <c r="X1207" s="3"/>
      <c r="Y1207" s="1"/>
      <c r="Z1207" s="3"/>
      <c r="AA1207" s="3"/>
      <c r="AB1207" s="3"/>
      <c r="AC1207" s="3"/>
      <c r="AD1207" s="3"/>
      <c r="AE1207" s="12"/>
      <c r="AF1207" s="3"/>
      <c r="AG1207" s="2"/>
      <c r="AH1207" s="2"/>
      <c r="AI1207" s="2"/>
      <c r="AJ1207" s="2"/>
      <c r="AK1207" s="2"/>
      <c r="AL1207" s="51"/>
      <c r="AM1207" s="51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</row>
    <row r="1208" spans="1:121" x14ac:dyDescent="0.15">
      <c r="A1208" s="64"/>
      <c r="B1208" s="18"/>
      <c r="C1208" s="8"/>
      <c r="D1208" s="15"/>
      <c r="E1208" s="16"/>
      <c r="F1208" s="16"/>
      <c r="G1208" s="16"/>
      <c r="H1208" s="16"/>
      <c r="I1208" s="15"/>
      <c r="J1208" s="51"/>
      <c r="K1208" s="2"/>
      <c r="L1208" s="20"/>
      <c r="M1208" s="14"/>
      <c r="N1208" s="14"/>
      <c r="O1208" s="20"/>
      <c r="P1208" s="16"/>
      <c r="Q1208" s="31"/>
      <c r="R1208" s="16"/>
      <c r="S1208" s="4"/>
      <c r="T1208" s="51"/>
      <c r="U1208" s="3"/>
      <c r="V1208" s="3"/>
      <c r="W1208" s="51"/>
      <c r="X1208" s="3"/>
      <c r="Y1208" s="1"/>
      <c r="Z1208" s="3"/>
      <c r="AA1208" s="3"/>
      <c r="AB1208" s="3"/>
      <c r="AC1208" s="3"/>
      <c r="AD1208" s="3"/>
      <c r="AE1208" s="12"/>
      <c r="AF1208" s="3"/>
      <c r="AG1208" s="2"/>
      <c r="AH1208" s="2"/>
      <c r="AI1208" s="2"/>
      <c r="AJ1208" s="2"/>
      <c r="AK1208" s="2"/>
      <c r="AL1208" s="51"/>
      <c r="AM1208" s="51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</row>
    <row r="1209" spans="1:121" x14ac:dyDescent="0.15">
      <c r="A1209" s="64"/>
      <c r="B1209" s="18"/>
      <c r="C1209" s="8"/>
      <c r="D1209" s="15"/>
      <c r="E1209" s="16"/>
      <c r="F1209" s="16"/>
      <c r="G1209" s="16"/>
      <c r="H1209" s="16"/>
      <c r="I1209" s="15"/>
      <c r="J1209" s="51"/>
      <c r="K1209" s="2"/>
      <c r="L1209" s="20"/>
      <c r="M1209" s="14"/>
      <c r="N1209" s="14"/>
      <c r="O1209" s="20"/>
      <c r="P1209" s="16"/>
      <c r="Q1209" s="31"/>
      <c r="R1209" s="16"/>
      <c r="S1209" s="4"/>
      <c r="T1209" s="51"/>
      <c r="U1209" s="3"/>
      <c r="V1209" s="3"/>
      <c r="W1209" s="51"/>
      <c r="X1209" s="3"/>
      <c r="Y1209" s="1"/>
      <c r="Z1209" s="3"/>
      <c r="AA1209" s="3"/>
      <c r="AB1209" s="3"/>
      <c r="AC1209" s="3"/>
      <c r="AD1209" s="3"/>
      <c r="AE1209" s="12"/>
      <c r="AF1209" s="3"/>
      <c r="AG1209" s="2"/>
      <c r="AH1209" s="2"/>
      <c r="AI1209" s="2"/>
      <c r="AJ1209" s="2"/>
      <c r="AK1209" s="2"/>
      <c r="AL1209" s="51"/>
      <c r="AM1209" s="51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</row>
    <row r="1210" spans="1:121" x14ac:dyDescent="0.15">
      <c r="A1210" s="64"/>
      <c r="B1210" s="18"/>
      <c r="C1210" s="8"/>
      <c r="D1210" s="15"/>
      <c r="E1210" s="16"/>
      <c r="F1210" s="16"/>
      <c r="G1210" s="16"/>
      <c r="H1210" s="16"/>
      <c r="I1210" s="15"/>
      <c r="J1210" s="51"/>
      <c r="K1210" s="2"/>
      <c r="L1210" s="20"/>
      <c r="M1210" s="14"/>
      <c r="N1210" s="14"/>
      <c r="O1210" s="20"/>
      <c r="P1210" s="16"/>
      <c r="Q1210" s="31"/>
      <c r="R1210" s="16"/>
      <c r="S1210" s="4"/>
      <c r="T1210" s="51"/>
      <c r="U1210" s="3"/>
      <c r="V1210" s="3"/>
      <c r="W1210" s="51"/>
      <c r="X1210" s="3"/>
      <c r="Y1210" s="1"/>
      <c r="Z1210" s="3"/>
      <c r="AA1210" s="3"/>
      <c r="AB1210" s="3"/>
      <c r="AC1210" s="3"/>
      <c r="AD1210" s="3"/>
      <c r="AE1210" s="12"/>
      <c r="AF1210" s="3"/>
      <c r="AG1210" s="2"/>
      <c r="AH1210" s="2"/>
      <c r="AI1210" s="2"/>
      <c r="AJ1210" s="2"/>
      <c r="AK1210" s="2"/>
      <c r="AL1210" s="51"/>
      <c r="AM1210" s="51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</row>
    <row r="1211" spans="1:121" x14ac:dyDescent="0.15">
      <c r="A1211" s="64"/>
      <c r="B1211" s="18"/>
      <c r="C1211" s="8"/>
      <c r="D1211" s="15"/>
      <c r="E1211" s="16"/>
      <c r="F1211" s="16"/>
      <c r="G1211" s="16"/>
      <c r="H1211" s="16"/>
      <c r="I1211" s="15"/>
      <c r="J1211" s="51"/>
      <c r="K1211" s="2"/>
      <c r="L1211" s="20"/>
      <c r="M1211" s="14"/>
      <c r="N1211" s="14"/>
      <c r="O1211" s="20"/>
      <c r="P1211" s="16"/>
      <c r="Q1211" s="31"/>
      <c r="R1211" s="16"/>
      <c r="S1211" s="4"/>
      <c r="T1211" s="51"/>
      <c r="U1211" s="3"/>
      <c r="V1211" s="3"/>
      <c r="W1211" s="51"/>
      <c r="X1211" s="3"/>
      <c r="Y1211" s="1"/>
      <c r="Z1211" s="3"/>
      <c r="AA1211" s="3"/>
      <c r="AB1211" s="3"/>
      <c r="AC1211" s="3"/>
      <c r="AD1211" s="3"/>
      <c r="AE1211" s="12"/>
      <c r="AF1211" s="3"/>
      <c r="AG1211" s="2"/>
      <c r="AH1211" s="2"/>
      <c r="AI1211" s="2"/>
      <c r="AJ1211" s="2"/>
      <c r="AK1211" s="2"/>
      <c r="AL1211" s="51"/>
      <c r="AM1211" s="51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</row>
    <row r="1212" spans="1:121" x14ac:dyDescent="0.15">
      <c r="A1212" s="64"/>
      <c r="B1212" s="18"/>
      <c r="C1212" s="8"/>
      <c r="D1212" s="15"/>
      <c r="E1212" s="16"/>
      <c r="F1212" s="16"/>
      <c r="G1212" s="16"/>
      <c r="H1212" s="16"/>
      <c r="I1212" s="15"/>
      <c r="J1212" s="51"/>
      <c r="K1212" s="2"/>
      <c r="L1212" s="20"/>
      <c r="M1212" s="14"/>
      <c r="N1212" s="14"/>
      <c r="O1212" s="20"/>
      <c r="P1212" s="16"/>
      <c r="Q1212" s="31"/>
      <c r="R1212" s="16"/>
      <c r="S1212" s="4"/>
      <c r="T1212" s="51"/>
      <c r="U1212" s="3"/>
      <c r="V1212" s="3"/>
      <c r="W1212" s="51"/>
      <c r="X1212" s="3"/>
      <c r="Y1212" s="1"/>
      <c r="Z1212" s="3"/>
      <c r="AA1212" s="3"/>
      <c r="AB1212" s="3"/>
      <c r="AC1212" s="3"/>
      <c r="AD1212" s="3"/>
      <c r="AE1212" s="12"/>
      <c r="AF1212" s="3"/>
      <c r="AG1212" s="2"/>
      <c r="AH1212" s="2"/>
      <c r="AI1212" s="2"/>
      <c r="AJ1212" s="2"/>
      <c r="AK1212" s="2"/>
      <c r="AL1212" s="51"/>
      <c r="AM1212" s="51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</row>
    <row r="1213" spans="1:121" x14ac:dyDescent="0.15">
      <c r="A1213" s="64"/>
      <c r="B1213" s="18"/>
      <c r="C1213" s="8"/>
      <c r="D1213" s="15"/>
      <c r="E1213" s="16"/>
      <c r="F1213" s="16"/>
      <c r="G1213" s="16"/>
      <c r="H1213" s="16"/>
      <c r="I1213" s="15"/>
      <c r="J1213" s="51"/>
      <c r="K1213" s="2"/>
      <c r="L1213" s="20"/>
      <c r="M1213" s="14"/>
      <c r="N1213" s="14"/>
      <c r="O1213" s="20"/>
      <c r="P1213" s="16"/>
      <c r="Q1213" s="31"/>
      <c r="R1213" s="16"/>
      <c r="S1213" s="4"/>
      <c r="T1213" s="51"/>
      <c r="U1213" s="3"/>
      <c r="V1213" s="3"/>
      <c r="W1213" s="51"/>
      <c r="X1213" s="3"/>
      <c r="Y1213" s="1"/>
      <c r="Z1213" s="3"/>
      <c r="AA1213" s="3"/>
      <c r="AB1213" s="3"/>
      <c r="AC1213" s="3"/>
      <c r="AD1213" s="3"/>
      <c r="AE1213" s="12"/>
      <c r="AF1213" s="3"/>
      <c r="AG1213" s="2"/>
      <c r="AH1213" s="2"/>
      <c r="AI1213" s="2"/>
      <c r="AJ1213" s="2"/>
      <c r="AK1213" s="2"/>
      <c r="AL1213" s="51"/>
      <c r="AM1213" s="51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</row>
    <row r="1214" spans="1:121" x14ac:dyDescent="0.15">
      <c r="A1214" s="64"/>
      <c r="B1214" s="18"/>
      <c r="C1214" s="8"/>
      <c r="D1214" s="15"/>
      <c r="E1214" s="16"/>
      <c r="F1214" s="16"/>
      <c r="G1214" s="16"/>
      <c r="H1214" s="16"/>
      <c r="I1214" s="15"/>
      <c r="J1214" s="51"/>
      <c r="K1214" s="2"/>
      <c r="L1214" s="20"/>
      <c r="M1214" s="14"/>
      <c r="N1214" s="14"/>
      <c r="O1214" s="20"/>
      <c r="P1214" s="16"/>
      <c r="Q1214" s="31"/>
      <c r="R1214" s="16"/>
      <c r="S1214" s="4"/>
      <c r="T1214" s="51"/>
      <c r="U1214" s="3"/>
      <c r="V1214" s="3"/>
      <c r="W1214" s="51"/>
      <c r="X1214" s="3"/>
      <c r="Y1214" s="1"/>
      <c r="Z1214" s="3"/>
      <c r="AA1214" s="3"/>
      <c r="AB1214" s="3"/>
      <c r="AC1214" s="3"/>
      <c r="AD1214" s="3"/>
      <c r="AE1214" s="12"/>
      <c r="AF1214" s="3"/>
      <c r="AG1214" s="2"/>
      <c r="AH1214" s="2"/>
      <c r="AI1214" s="2"/>
      <c r="AJ1214" s="2"/>
      <c r="AK1214" s="2"/>
      <c r="AL1214" s="51"/>
      <c r="AM1214" s="51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</row>
    <row r="1215" spans="1:121" x14ac:dyDescent="0.15">
      <c r="A1215" s="64"/>
      <c r="B1215" s="18"/>
      <c r="C1215" s="8"/>
      <c r="D1215" s="15"/>
      <c r="E1215" s="16"/>
      <c r="F1215" s="16"/>
      <c r="G1215" s="16"/>
      <c r="H1215" s="16"/>
      <c r="I1215" s="15"/>
      <c r="J1215" s="51"/>
      <c r="K1215" s="2"/>
      <c r="L1215" s="20"/>
      <c r="M1215" s="14"/>
      <c r="N1215" s="14"/>
      <c r="O1215" s="20"/>
      <c r="P1215" s="16"/>
      <c r="Q1215" s="31"/>
      <c r="R1215" s="16"/>
      <c r="S1215" s="4"/>
      <c r="T1215" s="51"/>
      <c r="U1215" s="3"/>
      <c r="V1215" s="3"/>
      <c r="W1215" s="51"/>
      <c r="X1215" s="3"/>
      <c r="Y1215" s="1"/>
      <c r="Z1215" s="3"/>
      <c r="AA1215" s="3"/>
      <c r="AB1215" s="3"/>
      <c r="AC1215" s="3"/>
      <c r="AD1215" s="3"/>
      <c r="AE1215" s="12"/>
      <c r="AF1215" s="3"/>
      <c r="AG1215" s="2"/>
      <c r="AH1215" s="2"/>
      <c r="AI1215" s="2"/>
      <c r="AJ1215" s="2"/>
      <c r="AK1215" s="2"/>
      <c r="AL1215" s="51"/>
      <c r="AM1215" s="51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</row>
    <row r="1216" spans="1:121" x14ac:dyDescent="0.15">
      <c r="A1216" s="64"/>
      <c r="B1216" s="18"/>
      <c r="C1216" s="8"/>
      <c r="D1216" s="15"/>
      <c r="E1216" s="16"/>
      <c r="F1216" s="16"/>
      <c r="G1216" s="16"/>
      <c r="H1216" s="16"/>
      <c r="I1216" s="15"/>
      <c r="J1216" s="51"/>
      <c r="K1216" s="2"/>
      <c r="L1216" s="20"/>
      <c r="M1216" s="14"/>
      <c r="N1216" s="14"/>
      <c r="O1216" s="20"/>
      <c r="P1216" s="16"/>
      <c r="Q1216" s="31"/>
      <c r="R1216" s="16"/>
      <c r="S1216" s="4"/>
      <c r="T1216" s="51"/>
      <c r="U1216" s="3"/>
      <c r="V1216" s="3"/>
      <c r="W1216" s="51"/>
      <c r="X1216" s="3"/>
      <c r="Y1216" s="1"/>
      <c r="Z1216" s="3"/>
      <c r="AA1216" s="3"/>
      <c r="AB1216" s="3"/>
      <c r="AC1216" s="3"/>
      <c r="AD1216" s="3"/>
      <c r="AE1216" s="12"/>
      <c r="AF1216" s="3"/>
      <c r="AG1216" s="2"/>
      <c r="AH1216" s="2"/>
      <c r="AI1216" s="2"/>
      <c r="AJ1216" s="2"/>
      <c r="AK1216" s="2"/>
      <c r="AL1216" s="51"/>
      <c r="AM1216" s="51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</row>
    <row r="1217" spans="1:121" x14ac:dyDescent="0.15">
      <c r="A1217" s="64"/>
      <c r="B1217" s="18"/>
      <c r="C1217" s="8"/>
      <c r="D1217" s="15"/>
      <c r="E1217" s="16"/>
      <c r="F1217" s="16"/>
      <c r="G1217" s="16"/>
      <c r="H1217" s="16"/>
      <c r="I1217" s="15"/>
      <c r="J1217" s="51"/>
      <c r="K1217" s="2"/>
      <c r="L1217" s="20"/>
      <c r="M1217" s="14"/>
      <c r="N1217" s="14"/>
      <c r="O1217" s="20"/>
      <c r="P1217" s="16"/>
      <c r="Q1217" s="31"/>
      <c r="R1217" s="16"/>
      <c r="S1217" s="4"/>
      <c r="T1217" s="51"/>
      <c r="U1217" s="3"/>
      <c r="V1217" s="3"/>
      <c r="W1217" s="51"/>
      <c r="X1217" s="3"/>
      <c r="Y1217" s="1"/>
      <c r="Z1217" s="3"/>
      <c r="AA1217" s="3"/>
      <c r="AB1217" s="3"/>
      <c r="AC1217" s="3"/>
      <c r="AD1217" s="3"/>
      <c r="AE1217" s="12"/>
      <c r="AF1217" s="3"/>
      <c r="AG1217" s="2"/>
      <c r="AH1217" s="2"/>
      <c r="AI1217" s="2"/>
      <c r="AJ1217" s="2"/>
      <c r="AK1217" s="2"/>
      <c r="AL1217" s="51"/>
      <c r="AM1217" s="51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</row>
    <row r="1218" spans="1:121" x14ac:dyDescent="0.15">
      <c r="A1218" s="64"/>
      <c r="B1218" s="18"/>
      <c r="C1218" s="8"/>
      <c r="D1218" s="15"/>
      <c r="E1218" s="16"/>
      <c r="F1218" s="16"/>
      <c r="G1218" s="16"/>
      <c r="H1218" s="16"/>
      <c r="I1218" s="15"/>
      <c r="J1218" s="51"/>
      <c r="K1218" s="2"/>
      <c r="L1218" s="20"/>
      <c r="M1218" s="14"/>
      <c r="N1218" s="14"/>
      <c r="O1218" s="20"/>
      <c r="P1218" s="16"/>
      <c r="Q1218" s="31"/>
      <c r="R1218" s="16"/>
      <c r="S1218" s="4"/>
      <c r="T1218" s="51"/>
      <c r="U1218" s="3"/>
      <c r="V1218" s="3"/>
      <c r="W1218" s="51"/>
      <c r="X1218" s="3"/>
      <c r="Y1218" s="1"/>
      <c r="Z1218" s="3"/>
      <c r="AA1218" s="3"/>
      <c r="AB1218" s="3"/>
      <c r="AC1218" s="3"/>
      <c r="AD1218" s="3"/>
      <c r="AE1218" s="12"/>
      <c r="AF1218" s="3"/>
      <c r="AG1218" s="2"/>
      <c r="AH1218" s="2"/>
      <c r="AI1218" s="2"/>
      <c r="AJ1218" s="2"/>
      <c r="AK1218" s="2"/>
      <c r="AL1218" s="51"/>
      <c r="AM1218" s="51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</row>
    <row r="1219" spans="1:121" x14ac:dyDescent="0.15">
      <c r="A1219" s="64"/>
      <c r="B1219" s="18"/>
      <c r="C1219" s="8"/>
      <c r="D1219" s="15"/>
      <c r="E1219" s="16"/>
      <c r="F1219" s="16"/>
      <c r="G1219" s="16"/>
      <c r="H1219" s="16"/>
      <c r="I1219" s="15"/>
      <c r="J1219" s="51"/>
      <c r="K1219" s="2"/>
      <c r="L1219" s="20"/>
      <c r="M1219" s="14"/>
      <c r="N1219" s="14"/>
      <c r="O1219" s="20"/>
      <c r="P1219" s="16"/>
      <c r="Q1219" s="31"/>
      <c r="R1219" s="16"/>
      <c r="S1219" s="4"/>
      <c r="T1219" s="51"/>
      <c r="U1219" s="3"/>
      <c r="V1219" s="3"/>
      <c r="W1219" s="51"/>
      <c r="X1219" s="3"/>
      <c r="Y1219" s="1"/>
      <c r="Z1219" s="3"/>
      <c r="AA1219" s="3"/>
      <c r="AB1219" s="3"/>
      <c r="AC1219" s="3"/>
      <c r="AD1219" s="3"/>
      <c r="AE1219" s="12"/>
      <c r="AF1219" s="3"/>
      <c r="AG1219" s="2"/>
      <c r="AH1219" s="2"/>
      <c r="AI1219" s="2"/>
      <c r="AJ1219" s="2"/>
      <c r="AK1219" s="2"/>
      <c r="AL1219" s="51"/>
      <c r="AM1219" s="51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</row>
    <row r="1220" spans="1:121" x14ac:dyDescent="0.15">
      <c r="A1220" s="64"/>
      <c r="B1220" s="18"/>
      <c r="C1220" s="8"/>
      <c r="D1220" s="15"/>
      <c r="E1220" s="16"/>
      <c r="F1220" s="16"/>
      <c r="G1220" s="16"/>
      <c r="H1220" s="16"/>
      <c r="I1220" s="15"/>
      <c r="J1220" s="51"/>
      <c r="K1220" s="2"/>
      <c r="L1220" s="20"/>
      <c r="M1220" s="14"/>
      <c r="N1220" s="14"/>
      <c r="O1220" s="20"/>
      <c r="P1220" s="16"/>
      <c r="Q1220" s="31"/>
      <c r="R1220" s="16"/>
      <c r="S1220" s="4"/>
      <c r="T1220" s="51"/>
      <c r="U1220" s="3"/>
      <c r="V1220" s="3"/>
      <c r="W1220" s="51"/>
      <c r="X1220" s="3"/>
      <c r="Y1220" s="1"/>
      <c r="Z1220" s="3"/>
      <c r="AA1220" s="3"/>
      <c r="AB1220" s="3"/>
      <c r="AC1220" s="3"/>
      <c r="AD1220" s="3"/>
      <c r="AE1220" s="12"/>
      <c r="AF1220" s="3"/>
      <c r="AG1220" s="2"/>
      <c r="AH1220" s="2"/>
      <c r="AI1220" s="2"/>
      <c r="AJ1220" s="2"/>
      <c r="AK1220" s="2"/>
      <c r="AL1220" s="51"/>
      <c r="AM1220" s="51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</row>
    <row r="1221" spans="1:121" x14ac:dyDescent="0.15">
      <c r="A1221" s="64"/>
      <c r="B1221" s="18"/>
      <c r="C1221" s="8"/>
      <c r="D1221" s="15"/>
      <c r="E1221" s="16"/>
      <c r="F1221" s="16"/>
      <c r="G1221" s="16"/>
      <c r="H1221" s="16"/>
      <c r="I1221" s="15"/>
      <c r="J1221" s="51"/>
      <c r="K1221" s="2"/>
      <c r="L1221" s="20"/>
      <c r="M1221" s="14"/>
      <c r="N1221" s="14"/>
      <c r="O1221" s="20"/>
      <c r="P1221" s="16"/>
      <c r="Q1221" s="31"/>
      <c r="R1221" s="16"/>
      <c r="S1221" s="4"/>
      <c r="T1221" s="51"/>
      <c r="U1221" s="3"/>
      <c r="V1221" s="3"/>
      <c r="W1221" s="51"/>
      <c r="X1221" s="3"/>
      <c r="Y1221" s="1"/>
      <c r="Z1221" s="3"/>
      <c r="AA1221" s="3"/>
      <c r="AB1221" s="3"/>
      <c r="AC1221" s="3"/>
      <c r="AD1221" s="3"/>
      <c r="AE1221" s="12"/>
      <c r="AF1221" s="3"/>
      <c r="AG1221" s="2"/>
      <c r="AH1221" s="2"/>
      <c r="AI1221" s="2"/>
      <c r="AJ1221" s="2"/>
      <c r="AK1221" s="2"/>
      <c r="AL1221" s="51"/>
      <c r="AM1221" s="51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</row>
    <row r="1222" spans="1:121" x14ac:dyDescent="0.15">
      <c r="A1222" s="64"/>
      <c r="B1222" s="18"/>
      <c r="C1222" s="8"/>
      <c r="D1222" s="15"/>
      <c r="E1222" s="16"/>
      <c r="F1222" s="16"/>
      <c r="G1222" s="16"/>
      <c r="H1222" s="16"/>
      <c r="I1222" s="15"/>
      <c r="J1222" s="51"/>
      <c r="K1222" s="2"/>
      <c r="L1222" s="20"/>
      <c r="M1222" s="14"/>
      <c r="N1222" s="14"/>
      <c r="O1222" s="20"/>
      <c r="P1222" s="16"/>
      <c r="Q1222" s="31"/>
      <c r="R1222" s="16"/>
      <c r="S1222" s="4"/>
      <c r="T1222" s="51"/>
      <c r="U1222" s="3"/>
      <c r="V1222" s="3"/>
      <c r="W1222" s="51"/>
      <c r="X1222" s="3"/>
      <c r="Y1222" s="1"/>
      <c r="Z1222" s="3"/>
      <c r="AA1222" s="3"/>
      <c r="AB1222" s="3"/>
      <c r="AC1222" s="3"/>
      <c r="AD1222" s="3"/>
      <c r="AE1222" s="12"/>
      <c r="AF1222" s="3"/>
      <c r="AG1222" s="2"/>
      <c r="AH1222" s="2"/>
      <c r="AI1222" s="2"/>
      <c r="AJ1222" s="2"/>
      <c r="AK1222" s="2"/>
      <c r="AL1222" s="51"/>
      <c r="AM1222" s="51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</row>
    <row r="1223" spans="1:121" x14ac:dyDescent="0.15">
      <c r="A1223" s="64"/>
      <c r="B1223" s="18"/>
      <c r="C1223" s="8"/>
      <c r="D1223" s="15"/>
      <c r="E1223" s="16"/>
      <c r="F1223" s="16"/>
      <c r="G1223" s="16"/>
      <c r="H1223" s="16"/>
      <c r="I1223" s="15"/>
      <c r="J1223" s="51"/>
      <c r="K1223" s="2"/>
      <c r="L1223" s="20"/>
      <c r="M1223" s="14"/>
      <c r="N1223" s="14"/>
      <c r="O1223" s="20"/>
      <c r="P1223" s="16"/>
      <c r="Q1223" s="31"/>
      <c r="R1223" s="16"/>
      <c r="S1223" s="4"/>
      <c r="T1223" s="51"/>
      <c r="U1223" s="3"/>
      <c r="V1223" s="3"/>
      <c r="W1223" s="51"/>
      <c r="X1223" s="3"/>
      <c r="Y1223" s="1"/>
      <c r="Z1223" s="3"/>
      <c r="AA1223" s="3"/>
      <c r="AB1223" s="3"/>
      <c r="AC1223" s="3"/>
      <c r="AD1223" s="3"/>
      <c r="AE1223" s="12"/>
      <c r="AF1223" s="3"/>
      <c r="AG1223" s="2"/>
      <c r="AH1223" s="2"/>
      <c r="AI1223" s="2"/>
      <c r="AJ1223" s="2"/>
      <c r="AK1223" s="2"/>
      <c r="AL1223" s="51"/>
      <c r="AM1223" s="51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</row>
    <row r="1224" spans="1:121" x14ac:dyDescent="0.15">
      <c r="A1224" s="64"/>
      <c r="B1224" s="18"/>
      <c r="C1224" s="8"/>
      <c r="D1224" s="15"/>
      <c r="E1224" s="16"/>
      <c r="F1224" s="16"/>
      <c r="G1224" s="16"/>
      <c r="H1224" s="16"/>
      <c r="I1224" s="15"/>
      <c r="J1224" s="51"/>
      <c r="K1224" s="2"/>
      <c r="L1224" s="20"/>
      <c r="M1224" s="14"/>
      <c r="N1224" s="14"/>
      <c r="O1224" s="20"/>
      <c r="P1224" s="16"/>
      <c r="Q1224" s="31"/>
      <c r="R1224" s="16"/>
      <c r="S1224" s="4"/>
      <c r="T1224" s="51"/>
      <c r="U1224" s="3"/>
      <c r="V1224" s="3"/>
      <c r="W1224" s="51"/>
      <c r="X1224" s="3"/>
      <c r="Y1224" s="1"/>
      <c r="Z1224" s="3"/>
      <c r="AA1224" s="3"/>
      <c r="AB1224" s="3"/>
      <c r="AC1224" s="3"/>
      <c r="AD1224" s="3"/>
      <c r="AE1224" s="12"/>
      <c r="AF1224" s="3"/>
      <c r="AG1224" s="2"/>
      <c r="AH1224" s="2"/>
      <c r="AI1224" s="2"/>
      <c r="AJ1224" s="2"/>
      <c r="AK1224" s="2"/>
      <c r="AL1224" s="51"/>
      <c r="AM1224" s="51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</row>
    <row r="1225" spans="1:121" x14ac:dyDescent="0.15">
      <c r="A1225" s="64"/>
      <c r="B1225" s="18"/>
      <c r="C1225" s="8"/>
      <c r="D1225" s="15"/>
      <c r="E1225" s="16"/>
      <c r="F1225" s="16"/>
      <c r="G1225" s="16"/>
      <c r="H1225" s="16"/>
      <c r="I1225" s="15"/>
      <c r="J1225" s="51"/>
      <c r="K1225" s="2"/>
      <c r="L1225" s="20"/>
      <c r="M1225" s="14"/>
      <c r="N1225" s="14"/>
      <c r="O1225" s="20"/>
      <c r="P1225" s="16"/>
      <c r="Q1225" s="31"/>
      <c r="R1225" s="16"/>
      <c r="S1225" s="4"/>
      <c r="T1225" s="51"/>
      <c r="U1225" s="3"/>
      <c r="V1225" s="3"/>
      <c r="W1225" s="51"/>
      <c r="X1225" s="3"/>
      <c r="Y1225" s="1"/>
      <c r="Z1225" s="3"/>
      <c r="AA1225" s="3"/>
      <c r="AB1225" s="3"/>
      <c r="AC1225" s="3"/>
      <c r="AD1225" s="3"/>
      <c r="AE1225" s="12"/>
      <c r="AF1225" s="3"/>
      <c r="AG1225" s="2"/>
      <c r="AH1225" s="2"/>
      <c r="AI1225" s="2"/>
      <c r="AJ1225" s="2"/>
      <c r="AK1225" s="2"/>
      <c r="AL1225" s="51"/>
      <c r="AM1225" s="51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</row>
    <row r="1226" spans="1:121" x14ac:dyDescent="0.15">
      <c r="A1226" s="64"/>
      <c r="B1226" s="18"/>
      <c r="C1226" s="8"/>
      <c r="D1226" s="15"/>
      <c r="E1226" s="16"/>
      <c r="F1226" s="16"/>
      <c r="G1226" s="16"/>
      <c r="H1226" s="16"/>
      <c r="I1226" s="15"/>
      <c r="J1226" s="51"/>
      <c r="K1226" s="2"/>
      <c r="L1226" s="20"/>
      <c r="M1226" s="14"/>
      <c r="N1226" s="14"/>
      <c r="O1226" s="20"/>
      <c r="P1226" s="16"/>
      <c r="Q1226" s="31"/>
      <c r="R1226" s="16"/>
      <c r="S1226" s="4"/>
      <c r="T1226" s="51"/>
      <c r="U1226" s="3"/>
      <c r="V1226" s="3"/>
      <c r="W1226" s="51"/>
      <c r="X1226" s="3"/>
      <c r="Y1226" s="1"/>
      <c r="Z1226" s="3"/>
      <c r="AA1226" s="3"/>
      <c r="AB1226" s="3"/>
      <c r="AC1226" s="3"/>
      <c r="AD1226" s="3"/>
      <c r="AE1226" s="12"/>
      <c r="AF1226" s="3"/>
      <c r="AG1226" s="2"/>
      <c r="AH1226" s="2"/>
      <c r="AI1226" s="2"/>
      <c r="AJ1226" s="2"/>
      <c r="AK1226" s="2"/>
      <c r="AL1226" s="51"/>
      <c r="AM1226" s="51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</row>
    <row r="1227" spans="1:121" x14ac:dyDescent="0.15">
      <c r="A1227" s="64"/>
      <c r="B1227" s="18"/>
      <c r="C1227" s="8"/>
      <c r="D1227" s="15"/>
      <c r="E1227" s="16"/>
      <c r="F1227" s="16"/>
      <c r="G1227" s="16"/>
      <c r="H1227" s="16"/>
      <c r="I1227" s="15"/>
      <c r="J1227" s="51"/>
      <c r="K1227" s="2"/>
      <c r="L1227" s="20"/>
      <c r="M1227" s="14"/>
      <c r="N1227" s="14"/>
      <c r="O1227" s="20"/>
      <c r="P1227" s="16"/>
      <c r="Q1227" s="31"/>
      <c r="R1227" s="16"/>
      <c r="S1227" s="4"/>
      <c r="T1227" s="51"/>
      <c r="U1227" s="3"/>
      <c r="V1227" s="3"/>
      <c r="W1227" s="51"/>
      <c r="X1227" s="3"/>
      <c r="Y1227" s="1"/>
      <c r="Z1227" s="3"/>
      <c r="AA1227" s="3"/>
      <c r="AB1227" s="3"/>
      <c r="AC1227" s="3"/>
      <c r="AD1227" s="3"/>
      <c r="AE1227" s="12"/>
      <c r="AF1227" s="3"/>
      <c r="AG1227" s="2"/>
      <c r="AH1227" s="2"/>
      <c r="AI1227" s="2"/>
      <c r="AJ1227" s="2"/>
      <c r="AK1227" s="2"/>
      <c r="AL1227" s="51"/>
      <c r="AM1227" s="51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</row>
    <row r="1228" spans="1:121" x14ac:dyDescent="0.15">
      <c r="A1228" s="64"/>
      <c r="B1228" s="18"/>
      <c r="C1228" s="8"/>
      <c r="D1228" s="15"/>
      <c r="E1228" s="16"/>
      <c r="F1228" s="16"/>
      <c r="G1228" s="16"/>
      <c r="H1228" s="16"/>
      <c r="I1228" s="15"/>
      <c r="J1228" s="51"/>
      <c r="K1228" s="2"/>
      <c r="L1228" s="20"/>
      <c r="M1228" s="14"/>
      <c r="N1228" s="14"/>
      <c r="O1228" s="20"/>
      <c r="P1228" s="16"/>
      <c r="Q1228" s="31"/>
      <c r="R1228" s="16"/>
      <c r="S1228" s="4"/>
      <c r="T1228" s="51"/>
      <c r="U1228" s="3"/>
      <c r="V1228" s="3"/>
      <c r="W1228" s="51"/>
      <c r="X1228" s="3"/>
      <c r="Y1228" s="1"/>
      <c r="Z1228" s="3"/>
      <c r="AA1228" s="3"/>
      <c r="AB1228" s="3"/>
      <c r="AC1228" s="3"/>
      <c r="AD1228" s="3"/>
      <c r="AE1228" s="12"/>
      <c r="AF1228" s="3"/>
      <c r="AG1228" s="2"/>
      <c r="AH1228" s="2"/>
      <c r="AI1228" s="2"/>
      <c r="AJ1228" s="2"/>
      <c r="AK1228" s="2"/>
      <c r="AL1228" s="51"/>
      <c r="AM1228" s="51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</row>
    <row r="1229" spans="1:121" x14ac:dyDescent="0.15">
      <c r="A1229" s="64"/>
      <c r="B1229" s="18"/>
      <c r="C1229" s="8"/>
      <c r="D1229" s="15"/>
      <c r="E1229" s="16"/>
      <c r="F1229" s="16"/>
      <c r="G1229" s="16"/>
      <c r="H1229" s="16"/>
      <c r="I1229" s="15"/>
      <c r="J1229" s="51"/>
      <c r="K1229" s="2"/>
      <c r="L1229" s="20"/>
      <c r="M1229" s="14"/>
      <c r="N1229" s="14"/>
      <c r="O1229" s="20"/>
      <c r="P1229" s="16"/>
      <c r="Q1229" s="31"/>
      <c r="R1229" s="16"/>
      <c r="S1229" s="4"/>
      <c r="T1229" s="51"/>
      <c r="U1229" s="3"/>
      <c r="V1229" s="3"/>
      <c r="W1229" s="51"/>
      <c r="X1229" s="3"/>
      <c r="Y1229" s="1"/>
      <c r="Z1229" s="3"/>
      <c r="AA1229" s="3"/>
      <c r="AB1229" s="3"/>
      <c r="AC1229" s="3"/>
      <c r="AD1229" s="3"/>
      <c r="AE1229" s="12"/>
      <c r="AF1229" s="3"/>
      <c r="AG1229" s="2"/>
      <c r="AH1229" s="2"/>
      <c r="AI1229" s="2"/>
      <c r="AJ1229" s="2"/>
      <c r="AK1229" s="2"/>
      <c r="AL1229" s="51"/>
      <c r="AM1229" s="51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</row>
    <row r="1230" spans="1:121" x14ac:dyDescent="0.15">
      <c r="A1230" s="64"/>
      <c r="B1230" s="18"/>
      <c r="C1230" s="8"/>
      <c r="D1230" s="15"/>
      <c r="E1230" s="16"/>
      <c r="F1230" s="16"/>
      <c r="G1230" s="16"/>
      <c r="H1230" s="16"/>
      <c r="I1230" s="15"/>
      <c r="J1230" s="51"/>
      <c r="K1230" s="2"/>
      <c r="L1230" s="20"/>
      <c r="M1230" s="14"/>
      <c r="N1230" s="14"/>
      <c r="O1230" s="20"/>
      <c r="P1230" s="16"/>
      <c r="Q1230" s="31"/>
      <c r="R1230" s="16"/>
      <c r="S1230" s="4"/>
      <c r="T1230" s="51"/>
      <c r="U1230" s="3"/>
      <c r="V1230" s="3"/>
      <c r="W1230" s="51"/>
      <c r="X1230" s="3"/>
      <c r="Y1230" s="1"/>
      <c r="Z1230" s="3"/>
      <c r="AA1230" s="3"/>
      <c r="AB1230" s="3"/>
      <c r="AC1230" s="3"/>
      <c r="AD1230" s="3"/>
      <c r="AE1230" s="12"/>
      <c r="AF1230" s="3"/>
      <c r="AG1230" s="2"/>
      <c r="AH1230" s="2"/>
      <c r="AI1230" s="2"/>
      <c r="AJ1230" s="2"/>
      <c r="AK1230" s="2"/>
      <c r="AL1230" s="51"/>
      <c r="AM1230" s="51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</row>
    <row r="1231" spans="1:121" x14ac:dyDescent="0.15">
      <c r="A1231" s="64"/>
      <c r="B1231" s="18"/>
      <c r="C1231" s="8"/>
      <c r="D1231" s="15"/>
      <c r="E1231" s="16"/>
      <c r="F1231" s="16"/>
      <c r="G1231" s="16"/>
      <c r="H1231" s="16"/>
      <c r="I1231" s="15"/>
      <c r="J1231" s="51"/>
      <c r="K1231" s="2"/>
      <c r="L1231" s="20"/>
      <c r="M1231" s="14"/>
      <c r="N1231" s="14"/>
      <c r="O1231" s="20"/>
      <c r="P1231" s="16"/>
      <c r="Q1231" s="31"/>
      <c r="R1231" s="16"/>
      <c r="S1231" s="4"/>
      <c r="T1231" s="51"/>
      <c r="U1231" s="3"/>
      <c r="V1231" s="3"/>
      <c r="W1231" s="51"/>
      <c r="X1231" s="3"/>
      <c r="Y1231" s="1"/>
      <c r="Z1231" s="3"/>
      <c r="AA1231" s="3"/>
      <c r="AB1231" s="3"/>
      <c r="AC1231" s="3"/>
      <c r="AD1231" s="3"/>
      <c r="AE1231" s="12"/>
      <c r="AF1231" s="3"/>
      <c r="AG1231" s="2"/>
      <c r="AH1231" s="2"/>
      <c r="AI1231" s="2"/>
      <c r="AJ1231" s="2"/>
      <c r="AK1231" s="2"/>
      <c r="AL1231" s="51"/>
      <c r="AM1231" s="51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</row>
    <row r="1232" spans="1:121" x14ac:dyDescent="0.15">
      <c r="A1232" s="64"/>
      <c r="B1232" s="18"/>
      <c r="C1232" s="8"/>
      <c r="D1232" s="15"/>
      <c r="E1232" s="16"/>
      <c r="F1232" s="16"/>
      <c r="G1232" s="16"/>
      <c r="H1232" s="16"/>
      <c r="I1232" s="15"/>
      <c r="J1232" s="51"/>
      <c r="K1232" s="2"/>
      <c r="L1232" s="20"/>
      <c r="M1232" s="14"/>
      <c r="N1232" s="14"/>
      <c r="O1232" s="20"/>
      <c r="P1232" s="16"/>
      <c r="Q1232" s="31"/>
      <c r="R1232" s="16"/>
      <c r="S1232" s="4"/>
      <c r="T1232" s="51"/>
      <c r="U1232" s="3"/>
      <c r="V1232" s="3"/>
      <c r="W1232" s="51"/>
      <c r="X1232" s="3"/>
      <c r="Y1232" s="1"/>
      <c r="Z1232" s="3"/>
      <c r="AA1232" s="3"/>
      <c r="AB1232" s="3"/>
      <c r="AC1232" s="3"/>
      <c r="AD1232" s="3"/>
      <c r="AE1232" s="12"/>
      <c r="AF1232" s="3"/>
      <c r="AG1232" s="2"/>
      <c r="AH1232" s="2"/>
      <c r="AI1232" s="2"/>
      <c r="AJ1232" s="2"/>
      <c r="AK1232" s="2"/>
      <c r="AL1232" s="51"/>
      <c r="AM1232" s="51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</row>
    <row r="1233" spans="1:121" x14ac:dyDescent="0.15">
      <c r="A1233" s="64"/>
      <c r="B1233" s="18"/>
      <c r="C1233" s="8"/>
      <c r="D1233" s="15"/>
      <c r="E1233" s="16"/>
      <c r="F1233" s="16"/>
      <c r="G1233" s="16"/>
      <c r="H1233" s="16"/>
      <c r="I1233" s="15"/>
      <c r="J1233" s="51"/>
      <c r="K1233" s="2"/>
      <c r="L1233" s="20"/>
      <c r="M1233" s="14"/>
      <c r="N1233" s="14"/>
      <c r="O1233" s="20"/>
      <c r="P1233" s="16"/>
      <c r="Q1233" s="31"/>
      <c r="R1233" s="16"/>
      <c r="S1233" s="4"/>
      <c r="T1233" s="51"/>
      <c r="U1233" s="3"/>
      <c r="V1233" s="3"/>
      <c r="W1233" s="51"/>
      <c r="X1233" s="3"/>
      <c r="Y1233" s="1"/>
      <c r="Z1233" s="3"/>
      <c r="AA1233" s="3"/>
      <c r="AB1233" s="3"/>
      <c r="AC1233" s="3"/>
      <c r="AD1233" s="3"/>
      <c r="AE1233" s="12"/>
      <c r="AF1233" s="3"/>
      <c r="AG1233" s="2"/>
      <c r="AH1233" s="2"/>
      <c r="AI1233" s="2"/>
      <c r="AJ1233" s="2"/>
      <c r="AK1233" s="2"/>
      <c r="AL1233" s="51"/>
      <c r="AM1233" s="51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</row>
    <row r="1234" spans="1:121" x14ac:dyDescent="0.15">
      <c r="A1234" s="64"/>
      <c r="B1234" s="18"/>
      <c r="C1234" s="8"/>
      <c r="D1234" s="15"/>
      <c r="E1234" s="16"/>
      <c r="F1234" s="16"/>
      <c r="G1234" s="16"/>
      <c r="H1234" s="16"/>
      <c r="I1234" s="15"/>
      <c r="J1234" s="51"/>
      <c r="K1234" s="2"/>
      <c r="L1234" s="20"/>
      <c r="M1234" s="14"/>
      <c r="N1234" s="14"/>
      <c r="O1234" s="20"/>
      <c r="P1234" s="16"/>
      <c r="Q1234" s="31"/>
      <c r="R1234" s="16"/>
      <c r="S1234" s="4"/>
      <c r="T1234" s="51"/>
      <c r="U1234" s="3"/>
      <c r="V1234" s="3"/>
      <c r="W1234" s="51"/>
      <c r="X1234" s="3"/>
      <c r="Y1234" s="1"/>
      <c r="Z1234" s="3"/>
      <c r="AA1234" s="3"/>
      <c r="AB1234" s="3"/>
      <c r="AC1234" s="3"/>
      <c r="AD1234" s="3"/>
      <c r="AE1234" s="12"/>
      <c r="AF1234" s="3"/>
      <c r="AG1234" s="2"/>
      <c r="AH1234" s="2"/>
      <c r="AI1234" s="2"/>
      <c r="AJ1234" s="2"/>
      <c r="AK1234" s="2"/>
      <c r="AL1234" s="51"/>
      <c r="AM1234" s="51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</row>
    <row r="1235" spans="1:121" x14ac:dyDescent="0.15">
      <c r="A1235" s="64"/>
      <c r="B1235" s="18"/>
      <c r="C1235" s="8"/>
      <c r="D1235" s="15"/>
      <c r="E1235" s="16"/>
      <c r="F1235" s="16"/>
      <c r="G1235" s="16"/>
      <c r="H1235" s="16"/>
      <c r="I1235" s="15"/>
      <c r="J1235" s="51"/>
      <c r="K1235" s="2"/>
      <c r="L1235" s="20"/>
      <c r="M1235" s="14"/>
      <c r="N1235" s="14"/>
      <c r="O1235" s="20"/>
      <c r="P1235" s="16"/>
      <c r="Q1235" s="31"/>
      <c r="R1235" s="16"/>
      <c r="S1235" s="4"/>
      <c r="T1235" s="51"/>
      <c r="U1235" s="3"/>
      <c r="V1235" s="3"/>
      <c r="W1235" s="51"/>
      <c r="X1235" s="3"/>
      <c r="Y1235" s="1"/>
      <c r="Z1235" s="3"/>
      <c r="AA1235" s="3"/>
      <c r="AB1235" s="3"/>
      <c r="AC1235" s="3"/>
      <c r="AD1235" s="3"/>
      <c r="AE1235" s="12"/>
      <c r="AF1235" s="3"/>
      <c r="AG1235" s="2"/>
      <c r="AH1235" s="2"/>
      <c r="AI1235" s="2"/>
      <c r="AJ1235" s="2"/>
      <c r="AK1235" s="2"/>
      <c r="AL1235" s="51"/>
      <c r="AM1235" s="51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</row>
    <row r="1236" spans="1:121" x14ac:dyDescent="0.15">
      <c r="A1236" s="64"/>
      <c r="B1236" s="18"/>
      <c r="C1236" s="8"/>
      <c r="D1236" s="15"/>
      <c r="E1236" s="16"/>
      <c r="F1236" s="16"/>
      <c r="G1236" s="16"/>
      <c r="H1236" s="16"/>
      <c r="I1236" s="15"/>
      <c r="J1236" s="51"/>
      <c r="K1236" s="2"/>
      <c r="L1236" s="20"/>
      <c r="M1236" s="14"/>
      <c r="N1236" s="14"/>
      <c r="O1236" s="20"/>
      <c r="P1236" s="16"/>
      <c r="Q1236" s="31"/>
      <c r="R1236" s="16"/>
      <c r="S1236" s="4"/>
      <c r="T1236" s="51"/>
      <c r="U1236" s="3"/>
      <c r="V1236" s="3"/>
      <c r="W1236" s="51"/>
      <c r="X1236" s="3"/>
      <c r="Y1236" s="1"/>
      <c r="Z1236" s="3"/>
      <c r="AA1236" s="3"/>
      <c r="AB1236" s="3"/>
      <c r="AC1236" s="3"/>
      <c r="AD1236" s="3"/>
      <c r="AE1236" s="12"/>
      <c r="AF1236" s="3"/>
      <c r="AG1236" s="2"/>
      <c r="AH1236" s="2"/>
      <c r="AI1236" s="2"/>
      <c r="AJ1236" s="2"/>
      <c r="AK1236" s="2"/>
      <c r="AL1236" s="51"/>
      <c r="AM1236" s="51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</row>
    <row r="1237" spans="1:121" x14ac:dyDescent="0.15">
      <c r="A1237" s="64"/>
      <c r="B1237" s="18"/>
      <c r="C1237" s="8"/>
      <c r="D1237" s="15"/>
      <c r="E1237" s="16"/>
      <c r="F1237" s="16"/>
      <c r="G1237" s="16"/>
      <c r="H1237" s="16"/>
      <c r="I1237" s="15"/>
      <c r="J1237" s="51"/>
      <c r="K1237" s="2"/>
      <c r="L1237" s="20"/>
      <c r="M1237" s="14"/>
      <c r="N1237" s="14"/>
      <c r="O1237" s="20"/>
      <c r="P1237" s="16"/>
      <c r="Q1237" s="31"/>
      <c r="R1237" s="16"/>
      <c r="S1237" s="4"/>
      <c r="T1237" s="51"/>
      <c r="U1237" s="3"/>
      <c r="V1237" s="3"/>
      <c r="W1237" s="51"/>
      <c r="X1237" s="3"/>
      <c r="Y1237" s="1"/>
      <c r="Z1237" s="3"/>
      <c r="AA1237" s="3"/>
      <c r="AB1237" s="3"/>
      <c r="AC1237" s="3"/>
      <c r="AD1237" s="3"/>
      <c r="AE1237" s="12"/>
      <c r="AF1237" s="3"/>
      <c r="AG1237" s="2"/>
      <c r="AH1237" s="2"/>
      <c r="AI1237" s="2"/>
      <c r="AJ1237" s="2"/>
      <c r="AK1237" s="2"/>
      <c r="AL1237" s="51"/>
      <c r="AM1237" s="51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</row>
    <row r="1238" spans="1:121" x14ac:dyDescent="0.15">
      <c r="A1238" s="64"/>
      <c r="B1238" s="18"/>
      <c r="C1238" s="8"/>
      <c r="D1238" s="15"/>
      <c r="E1238" s="16"/>
      <c r="F1238" s="16"/>
      <c r="G1238" s="16"/>
      <c r="H1238" s="16"/>
      <c r="I1238" s="15"/>
      <c r="J1238" s="51"/>
      <c r="K1238" s="2"/>
      <c r="L1238" s="20"/>
      <c r="M1238" s="14"/>
      <c r="N1238" s="14"/>
      <c r="O1238" s="20"/>
      <c r="P1238" s="16"/>
      <c r="Q1238" s="31"/>
      <c r="R1238" s="16"/>
      <c r="S1238" s="4"/>
      <c r="T1238" s="51"/>
      <c r="U1238" s="3"/>
      <c r="V1238" s="3"/>
      <c r="W1238" s="51"/>
      <c r="X1238" s="3"/>
      <c r="Y1238" s="1"/>
      <c r="Z1238" s="3"/>
      <c r="AA1238" s="3"/>
      <c r="AB1238" s="3"/>
      <c r="AC1238" s="3"/>
      <c r="AD1238" s="3"/>
      <c r="AE1238" s="12"/>
      <c r="AF1238" s="3"/>
      <c r="AG1238" s="2"/>
      <c r="AH1238" s="2"/>
      <c r="AI1238" s="2"/>
      <c r="AJ1238" s="2"/>
      <c r="AK1238" s="2"/>
      <c r="AL1238" s="51"/>
      <c r="AM1238" s="51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</row>
    <row r="1239" spans="1:121" x14ac:dyDescent="0.15">
      <c r="A1239" s="64"/>
      <c r="B1239" s="18"/>
      <c r="C1239" s="8"/>
      <c r="D1239" s="15"/>
      <c r="E1239" s="16"/>
      <c r="F1239" s="16"/>
      <c r="G1239" s="16"/>
      <c r="H1239" s="16"/>
      <c r="I1239" s="15"/>
      <c r="J1239" s="51"/>
      <c r="K1239" s="2"/>
      <c r="L1239" s="20"/>
      <c r="M1239" s="14"/>
      <c r="N1239" s="14"/>
      <c r="O1239" s="20"/>
      <c r="P1239" s="16"/>
      <c r="Q1239" s="31"/>
      <c r="R1239" s="16"/>
      <c r="S1239" s="4"/>
      <c r="T1239" s="51"/>
      <c r="U1239" s="3"/>
      <c r="V1239" s="3"/>
      <c r="W1239" s="51"/>
      <c r="X1239" s="3"/>
      <c r="Y1239" s="1"/>
      <c r="Z1239" s="3"/>
      <c r="AA1239" s="3"/>
      <c r="AB1239" s="3"/>
      <c r="AC1239" s="3"/>
      <c r="AD1239" s="3"/>
      <c r="AE1239" s="12"/>
      <c r="AF1239" s="3"/>
      <c r="AG1239" s="2"/>
      <c r="AH1239" s="2"/>
      <c r="AI1239" s="2"/>
      <c r="AJ1239" s="2"/>
      <c r="AK1239" s="2"/>
      <c r="AL1239" s="51"/>
      <c r="AM1239" s="51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</row>
    <row r="1240" spans="1:121" x14ac:dyDescent="0.15">
      <c r="A1240" s="64"/>
      <c r="B1240" s="18"/>
      <c r="C1240" s="8"/>
      <c r="D1240" s="15"/>
      <c r="E1240" s="16"/>
      <c r="F1240" s="16"/>
      <c r="G1240" s="16"/>
      <c r="H1240" s="16"/>
      <c r="I1240" s="15"/>
      <c r="J1240" s="51"/>
      <c r="K1240" s="2"/>
      <c r="L1240" s="20"/>
      <c r="M1240" s="14"/>
      <c r="N1240" s="14"/>
      <c r="O1240" s="20"/>
      <c r="P1240" s="16"/>
      <c r="Q1240" s="31"/>
      <c r="R1240" s="16"/>
      <c r="S1240" s="4"/>
      <c r="T1240" s="51"/>
      <c r="U1240" s="3"/>
      <c r="V1240" s="3"/>
      <c r="W1240" s="51"/>
      <c r="X1240" s="3"/>
      <c r="Y1240" s="1"/>
      <c r="Z1240" s="3"/>
      <c r="AA1240" s="3"/>
      <c r="AB1240" s="3"/>
      <c r="AC1240" s="3"/>
      <c r="AD1240" s="3"/>
      <c r="AE1240" s="12"/>
      <c r="AF1240" s="3"/>
      <c r="AG1240" s="2"/>
      <c r="AH1240" s="2"/>
      <c r="AI1240" s="2"/>
      <c r="AJ1240" s="2"/>
      <c r="AK1240" s="2"/>
      <c r="AL1240" s="51"/>
      <c r="AM1240" s="51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</row>
    <row r="1241" spans="1:121" x14ac:dyDescent="0.15">
      <c r="A1241" s="64"/>
      <c r="B1241" s="18"/>
      <c r="C1241" s="8"/>
      <c r="D1241" s="15"/>
      <c r="E1241" s="16"/>
      <c r="F1241" s="16"/>
      <c r="G1241" s="16"/>
      <c r="H1241" s="16"/>
      <c r="I1241" s="15"/>
      <c r="J1241" s="51"/>
      <c r="K1241" s="2"/>
      <c r="L1241" s="20"/>
      <c r="M1241" s="14"/>
      <c r="N1241" s="14"/>
      <c r="O1241" s="20"/>
      <c r="P1241" s="16"/>
      <c r="Q1241" s="31"/>
      <c r="R1241" s="16"/>
      <c r="S1241" s="4"/>
      <c r="T1241" s="51"/>
      <c r="U1241" s="3"/>
      <c r="V1241" s="3"/>
      <c r="W1241" s="51"/>
      <c r="X1241" s="3"/>
      <c r="Y1241" s="1"/>
      <c r="Z1241" s="3"/>
      <c r="AA1241" s="3"/>
      <c r="AB1241" s="3"/>
      <c r="AC1241" s="3"/>
      <c r="AD1241" s="3"/>
      <c r="AE1241" s="12"/>
      <c r="AF1241" s="3"/>
      <c r="AG1241" s="2"/>
      <c r="AH1241" s="2"/>
      <c r="AI1241" s="2"/>
      <c r="AJ1241" s="2"/>
      <c r="AK1241" s="2"/>
      <c r="AL1241" s="51"/>
      <c r="AM1241" s="51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</row>
    <row r="1242" spans="1:121" x14ac:dyDescent="0.15">
      <c r="A1242" s="64"/>
      <c r="B1242" s="18"/>
      <c r="C1242" s="8"/>
      <c r="D1242" s="15"/>
      <c r="E1242" s="16"/>
      <c r="F1242" s="16"/>
      <c r="G1242" s="16"/>
      <c r="H1242" s="16"/>
      <c r="I1242" s="15"/>
      <c r="J1242" s="51"/>
      <c r="K1242" s="2"/>
      <c r="L1242" s="20"/>
      <c r="M1242" s="14"/>
      <c r="N1242" s="14"/>
      <c r="O1242" s="20"/>
      <c r="P1242" s="16"/>
      <c r="Q1242" s="31"/>
      <c r="R1242" s="16"/>
      <c r="S1242" s="4"/>
      <c r="T1242" s="51"/>
      <c r="U1242" s="3"/>
      <c r="V1242" s="3"/>
      <c r="W1242" s="51"/>
      <c r="X1242" s="3"/>
      <c r="Y1242" s="1"/>
      <c r="Z1242" s="3"/>
      <c r="AA1242" s="3"/>
      <c r="AB1242" s="3"/>
      <c r="AC1242" s="3"/>
      <c r="AD1242" s="3"/>
      <c r="AE1242" s="12"/>
      <c r="AF1242" s="3"/>
      <c r="AG1242" s="2"/>
      <c r="AH1242" s="2"/>
      <c r="AI1242" s="2"/>
      <c r="AJ1242" s="2"/>
      <c r="AK1242" s="2"/>
      <c r="AL1242" s="51"/>
      <c r="AM1242" s="51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</row>
    <row r="1243" spans="1:121" x14ac:dyDescent="0.15">
      <c r="A1243" s="64"/>
      <c r="B1243" s="18"/>
      <c r="C1243" s="8"/>
      <c r="D1243" s="15"/>
      <c r="E1243" s="16"/>
      <c r="F1243" s="16"/>
      <c r="G1243" s="16"/>
      <c r="H1243" s="16"/>
      <c r="I1243" s="15"/>
      <c r="J1243" s="51"/>
      <c r="K1243" s="2"/>
      <c r="L1243" s="20"/>
      <c r="M1243" s="14"/>
      <c r="N1243" s="14"/>
      <c r="O1243" s="20"/>
      <c r="P1243" s="16"/>
      <c r="Q1243" s="31"/>
      <c r="R1243" s="16"/>
      <c r="S1243" s="4"/>
      <c r="T1243" s="51"/>
      <c r="U1243" s="3"/>
      <c r="V1243" s="3"/>
      <c r="W1243" s="51"/>
      <c r="X1243" s="3"/>
      <c r="Y1243" s="1"/>
      <c r="Z1243" s="3"/>
      <c r="AA1243" s="3"/>
      <c r="AB1243" s="3"/>
      <c r="AC1243" s="3"/>
      <c r="AD1243" s="3"/>
      <c r="AE1243" s="12"/>
      <c r="AF1243" s="3"/>
      <c r="AG1243" s="2"/>
      <c r="AH1243" s="2"/>
      <c r="AI1243" s="2"/>
      <c r="AJ1243" s="2"/>
      <c r="AK1243" s="2"/>
      <c r="AL1243" s="51"/>
      <c r="AM1243" s="51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</row>
    <row r="1244" spans="1:121" x14ac:dyDescent="0.15">
      <c r="A1244" s="64"/>
      <c r="B1244" s="18"/>
      <c r="C1244" s="8"/>
      <c r="D1244" s="15"/>
      <c r="E1244" s="16"/>
      <c r="F1244" s="16"/>
      <c r="G1244" s="16"/>
      <c r="H1244" s="16"/>
      <c r="I1244" s="15"/>
      <c r="J1244" s="51"/>
      <c r="K1244" s="2"/>
      <c r="L1244" s="20"/>
      <c r="M1244" s="14"/>
      <c r="N1244" s="14"/>
      <c r="O1244" s="20"/>
      <c r="P1244" s="16"/>
      <c r="Q1244" s="31"/>
      <c r="R1244" s="16"/>
      <c r="S1244" s="4"/>
      <c r="T1244" s="51"/>
      <c r="U1244" s="3"/>
      <c r="V1244" s="3"/>
      <c r="W1244" s="51"/>
      <c r="X1244" s="3"/>
      <c r="Y1244" s="1"/>
      <c r="Z1244" s="3"/>
      <c r="AA1244" s="3"/>
      <c r="AB1244" s="3"/>
      <c r="AC1244" s="3"/>
      <c r="AD1244" s="3"/>
      <c r="AE1244" s="12"/>
      <c r="AF1244" s="3"/>
      <c r="AG1244" s="2"/>
      <c r="AH1244" s="2"/>
      <c r="AI1244" s="2"/>
      <c r="AJ1244" s="2"/>
      <c r="AK1244" s="2"/>
      <c r="AL1244" s="51"/>
      <c r="AM1244" s="51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</row>
    <row r="1245" spans="1:121" x14ac:dyDescent="0.15">
      <c r="A1245" s="64"/>
      <c r="B1245" s="18"/>
      <c r="C1245" s="8"/>
      <c r="D1245" s="15"/>
      <c r="E1245" s="16"/>
      <c r="F1245" s="16"/>
      <c r="G1245" s="16"/>
      <c r="H1245" s="16"/>
      <c r="I1245" s="15"/>
      <c r="J1245" s="51"/>
      <c r="K1245" s="2"/>
      <c r="L1245" s="20"/>
      <c r="M1245" s="14"/>
      <c r="N1245" s="14"/>
      <c r="O1245" s="20"/>
      <c r="P1245" s="16"/>
      <c r="Q1245" s="31"/>
      <c r="R1245" s="16"/>
      <c r="S1245" s="4"/>
      <c r="T1245" s="51"/>
      <c r="U1245" s="3"/>
      <c r="V1245" s="3"/>
      <c r="W1245" s="51"/>
      <c r="X1245" s="3"/>
      <c r="Y1245" s="1"/>
      <c r="Z1245" s="3"/>
      <c r="AA1245" s="3"/>
      <c r="AB1245" s="3"/>
      <c r="AC1245" s="3"/>
      <c r="AD1245" s="3"/>
      <c r="AE1245" s="12"/>
      <c r="AF1245" s="3"/>
      <c r="AG1245" s="2"/>
      <c r="AH1245" s="2"/>
      <c r="AI1245" s="2"/>
      <c r="AJ1245" s="2"/>
      <c r="AK1245" s="2"/>
      <c r="AL1245" s="51"/>
      <c r="AM1245" s="51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</row>
    <row r="1246" spans="1:121" x14ac:dyDescent="0.15">
      <c r="A1246" s="64"/>
      <c r="B1246" s="18"/>
      <c r="C1246" s="8"/>
      <c r="D1246" s="15"/>
      <c r="E1246" s="16"/>
      <c r="F1246" s="16"/>
      <c r="G1246" s="16"/>
      <c r="H1246" s="16"/>
      <c r="I1246" s="15"/>
      <c r="J1246" s="51"/>
      <c r="K1246" s="2"/>
      <c r="L1246" s="20"/>
      <c r="M1246" s="14"/>
      <c r="N1246" s="14"/>
      <c r="O1246" s="20"/>
      <c r="P1246" s="16"/>
      <c r="Q1246" s="31"/>
      <c r="R1246" s="16"/>
      <c r="S1246" s="4"/>
      <c r="T1246" s="51"/>
      <c r="U1246" s="3"/>
      <c r="V1246" s="3"/>
      <c r="W1246" s="51"/>
      <c r="X1246" s="3"/>
      <c r="Y1246" s="1"/>
      <c r="Z1246" s="3"/>
      <c r="AA1246" s="3"/>
      <c r="AB1246" s="3"/>
      <c r="AC1246" s="3"/>
      <c r="AD1246" s="3"/>
      <c r="AE1246" s="12"/>
      <c r="AF1246" s="3"/>
      <c r="AG1246" s="2"/>
      <c r="AH1246" s="2"/>
      <c r="AI1246" s="2"/>
      <c r="AJ1246" s="2"/>
      <c r="AK1246" s="2"/>
      <c r="AL1246" s="51"/>
      <c r="AM1246" s="51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</row>
    <row r="1247" spans="1:121" x14ac:dyDescent="0.15">
      <c r="A1247" s="64"/>
      <c r="B1247" s="18"/>
      <c r="C1247" s="8"/>
      <c r="D1247" s="15"/>
      <c r="E1247" s="16"/>
      <c r="F1247" s="16"/>
      <c r="G1247" s="16"/>
      <c r="H1247" s="16"/>
      <c r="I1247" s="15"/>
      <c r="J1247" s="51"/>
      <c r="K1247" s="2"/>
      <c r="L1247" s="20"/>
      <c r="M1247" s="14"/>
      <c r="N1247" s="14"/>
      <c r="O1247" s="20"/>
      <c r="P1247" s="16"/>
      <c r="Q1247" s="31"/>
      <c r="R1247" s="16"/>
      <c r="S1247" s="4"/>
      <c r="T1247" s="51"/>
      <c r="U1247" s="3"/>
      <c r="V1247" s="3"/>
      <c r="W1247" s="51"/>
      <c r="X1247" s="3"/>
      <c r="Y1247" s="1"/>
      <c r="Z1247" s="3"/>
      <c r="AA1247" s="3"/>
      <c r="AB1247" s="3"/>
      <c r="AC1247" s="3"/>
      <c r="AD1247" s="3"/>
      <c r="AE1247" s="12"/>
      <c r="AF1247" s="3"/>
      <c r="AG1247" s="2"/>
      <c r="AH1247" s="2"/>
      <c r="AI1247" s="2"/>
      <c r="AJ1247" s="2"/>
      <c r="AK1247" s="2"/>
      <c r="AL1247" s="51"/>
      <c r="AM1247" s="51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</row>
    <row r="1248" spans="1:121" x14ac:dyDescent="0.15">
      <c r="A1248" s="64"/>
      <c r="B1248" s="18"/>
      <c r="C1248" s="8"/>
      <c r="D1248" s="15"/>
      <c r="E1248" s="16"/>
      <c r="F1248" s="16"/>
      <c r="G1248" s="16"/>
      <c r="H1248" s="16"/>
      <c r="I1248" s="15"/>
      <c r="J1248" s="51"/>
      <c r="K1248" s="2"/>
      <c r="L1248" s="20"/>
      <c r="M1248" s="14"/>
      <c r="N1248" s="14"/>
      <c r="O1248" s="20"/>
      <c r="P1248" s="16"/>
      <c r="Q1248" s="31"/>
      <c r="R1248" s="16"/>
      <c r="S1248" s="4"/>
      <c r="T1248" s="51"/>
      <c r="U1248" s="3"/>
      <c r="V1248" s="3"/>
      <c r="W1248" s="51"/>
      <c r="X1248" s="3"/>
      <c r="Y1248" s="1"/>
      <c r="Z1248" s="3"/>
      <c r="AA1248" s="3"/>
      <c r="AB1248" s="3"/>
      <c r="AC1248" s="3"/>
      <c r="AD1248" s="3"/>
      <c r="AE1248" s="12"/>
      <c r="AF1248" s="3"/>
      <c r="AG1248" s="2"/>
      <c r="AH1248" s="2"/>
      <c r="AI1248" s="2"/>
      <c r="AJ1248" s="2"/>
      <c r="AK1248" s="2"/>
      <c r="AL1248" s="51"/>
      <c r="AM1248" s="51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</row>
    <row r="1249" spans="1:121" x14ac:dyDescent="0.15">
      <c r="A1249" s="64"/>
      <c r="B1249" s="18"/>
      <c r="C1249" s="8"/>
      <c r="D1249" s="15"/>
      <c r="E1249" s="16"/>
      <c r="F1249" s="16"/>
      <c r="G1249" s="16"/>
      <c r="H1249" s="16"/>
      <c r="I1249" s="15"/>
      <c r="J1249" s="51"/>
      <c r="K1249" s="2"/>
      <c r="L1249" s="20"/>
      <c r="M1249" s="14"/>
      <c r="N1249" s="14"/>
      <c r="O1249" s="20"/>
      <c r="P1249" s="16"/>
      <c r="Q1249" s="31"/>
      <c r="R1249" s="16"/>
      <c r="S1249" s="4"/>
      <c r="T1249" s="51"/>
      <c r="U1249" s="3"/>
      <c r="V1249" s="3"/>
      <c r="W1249" s="51"/>
      <c r="X1249" s="3"/>
      <c r="Y1249" s="1"/>
      <c r="Z1249" s="3"/>
      <c r="AA1249" s="3"/>
      <c r="AB1249" s="3"/>
      <c r="AC1249" s="3"/>
      <c r="AD1249" s="3"/>
      <c r="AE1249" s="12"/>
      <c r="AF1249" s="3"/>
      <c r="AG1249" s="2"/>
      <c r="AH1249" s="2"/>
      <c r="AI1249" s="2"/>
      <c r="AJ1249" s="2"/>
      <c r="AK1249" s="2"/>
      <c r="AL1249" s="51"/>
      <c r="AM1249" s="51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</row>
    <row r="1250" spans="1:121" x14ac:dyDescent="0.15">
      <c r="A1250" s="64"/>
      <c r="B1250" s="18"/>
      <c r="C1250" s="8"/>
      <c r="D1250" s="15"/>
      <c r="E1250" s="16"/>
      <c r="F1250" s="16"/>
      <c r="G1250" s="16"/>
      <c r="H1250" s="16"/>
      <c r="I1250" s="15"/>
      <c r="J1250" s="51"/>
      <c r="K1250" s="2"/>
      <c r="L1250" s="20"/>
      <c r="M1250" s="14"/>
      <c r="N1250" s="14"/>
      <c r="O1250" s="20"/>
      <c r="P1250" s="16"/>
      <c r="Q1250" s="31"/>
      <c r="R1250" s="16"/>
      <c r="S1250" s="4"/>
      <c r="T1250" s="51"/>
      <c r="U1250" s="3"/>
      <c r="V1250" s="3"/>
      <c r="W1250" s="51"/>
      <c r="X1250" s="3"/>
      <c r="Y1250" s="1"/>
      <c r="Z1250" s="3"/>
      <c r="AA1250" s="3"/>
      <c r="AB1250" s="3"/>
      <c r="AC1250" s="3"/>
      <c r="AD1250" s="3"/>
      <c r="AE1250" s="12"/>
      <c r="AF1250" s="3"/>
      <c r="AG1250" s="2"/>
      <c r="AH1250" s="2"/>
      <c r="AI1250" s="2"/>
      <c r="AJ1250" s="2"/>
      <c r="AK1250" s="2"/>
      <c r="AL1250" s="51"/>
      <c r="AM1250" s="51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</row>
    <row r="1251" spans="1:121" x14ac:dyDescent="0.15">
      <c r="A1251" s="64"/>
      <c r="B1251" s="18"/>
      <c r="C1251" s="8"/>
      <c r="D1251" s="15"/>
      <c r="E1251" s="16"/>
      <c r="F1251" s="16"/>
      <c r="G1251" s="16"/>
      <c r="H1251" s="16"/>
      <c r="I1251" s="15"/>
      <c r="J1251" s="51"/>
      <c r="K1251" s="2"/>
      <c r="L1251" s="20"/>
      <c r="M1251" s="14"/>
      <c r="N1251" s="14"/>
      <c r="O1251" s="20"/>
      <c r="P1251" s="16"/>
      <c r="Q1251" s="31"/>
      <c r="R1251" s="16"/>
      <c r="S1251" s="4"/>
      <c r="T1251" s="51"/>
      <c r="U1251" s="3"/>
      <c r="V1251" s="3"/>
      <c r="W1251" s="51"/>
      <c r="X1251" s="3"/>
      <c r="Y1251" s="1"/>
      <c r="Z1251" s="3"/>
      <c r="AA1251" s="3"/>
      <c r="AB1251" s="3"/>
      <c r="AC1251" s="3"/>
      <c r="AD1251" s="3"/>
      <c r="AE1251" s="12"/>
      <c r="AF1251" s="3"/>
      <c r="AG1251" s="2"/>
      <c r="AH1251" s="2"/>
      <c r="AI1251" s="2"/>
      <c r="AJ1251" s="2"/>
      <c r="AK1251" s="2"/>
      <c r="AL1251" s="51"/>
      <c r="AM1251" s="51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</row>
    <row r="1252" spans="1:121" x14ac:dyDescent="0.15">
      <c r="A1252" s="64"/>
      <c r="B1252" s="18"/>
      <c r="C1252" s="8"/>
      <c r="D1252" s="15"/>
      <c r="E1252" s="16"/>
      <c r="F1252" s="16"/>
      <c r="G1252" s="16"/>
      <c r="H1252" s="16"/>
      <c r="I1252" s="15"/>
      <c r="J1252" s="51"/>
      <c r="K1252" s="2"/>
      <c r="L1252" s="20"/>
      <c r="M1252" s="14"/>
      <c r="N1252" s="14"/>
      <c r="O1252" s="20"/>
      <c r="P1252" s="16"/>
      <c r="Q1252" s="31"/>
      <c r="R1252" s="16"/>
      <c r="S1252" s="4"/>
      <c r="T1252" s="51"/>
      <c r="U1252" s="3"/>
      <c r="V1252" s="3"/>
      <c r="W1252" s="51"/>
      <c r="X1252" s="3"/>
      <c r="Y1252" s="1"/>
      <c r="Z1252" s="3"/>
      <c r="AA1252" s="3"/>
      <c r="AB1252" s="3"/>
      <c r="AC1252" s="3"/>
      <c r="AD1252" s="3"/>
      <c r="AE1252" s="12"/>
      <c r="AF1252" s="3"/>
      <c r="AG1252" s="2"/>
      <c r="AH1252" s="2"/>
      <c r="AI1252" s="2"/>
      <c r="AJ1252" s="2"/>
      <c r="AK1252" s="2"/>
      <c r="AL1252" s="51"/>
      <c r="AM1252" s="51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</row>
    <row r="1253" spans="1:121" x14ac:dyDescent="0.15">
      <c r="A1253" s="64"/>
      <c r="B1253" s="18"/>
      <c r="C1253" s="8"/>
      <c r="D1253" s="15"/>
      <c r="E1253" s="16"/>
      <c r="F1253" s="16"/>
      <c r="G1253" s="16"/>
      <c r="H1253" s="16"/>
      <c r="I1253" s="15"/>
      <c r="J1253" s="51"/>
      <c r="K1253" s="2"/>
      <c r="L1253" s="20"/>
      <c r="M1253" s="14"/>
      <c r="N1253" s="14"/>
      <c r="O1253" s="20"/>
      <c r="P1253" s="16"/>
      <c r="Q1253" s="31"/>
      <c r="R1253" s="16"/>
      <c r="S1253" s="4"/>
      <c r="T1253" s="51"/>
      <c r="U1253" s="3"/>
      <c r="V1253" s="3"/>
      <c r="W1253" s="51"/>
      <c r="X1253" s="3"/>
      <c r="Y1253" s="1"/>
      <c r="Z1253" s="3"/>
      <c r="AA1253" s="3"/>
      <c r="AB1253" s="3"/>
      <c r="AC1253" s="3"/>
      <c r="AD1253" s="3"/>
      <c r="AE1253" s="12"/>
      <c r="AF1253" s="3"/>
      <c r="AG1253" s="2"/>
      <c r="AH1253" s="2"/>
      <c r="AI1253" s="2"/>
      <c r="AJ1253" s="2"/>
      <c r="AK1253" s="2"/>
      <c r="AL1253" s="51"/>
      <c r="AM1253" s="51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</row>
    <row r="1254" spans="1:121" x14ac:dyDescent="0.15">
      <c r="A1254" s="64"/>
      <c r="B1254" s="18"/>
      <c r="C1254" s="8"/>
      <c r="D1254" s="15"/>
      <c r="E1254" s="16"/>
      <c r="F1254" s="16"/>
      <c r="G1254" s="16"/>
      <c r="H1254" s="16"/>
      <c r="I1254" s="15"/>
      <c r="J1254" s="51"/>
      <c r="K1254" s="2"/>
      <c r="L1254" s="20"/>
      <c r="M1254" s="14"/>
      <c r="N1254" s="14"/>
      <c r="O1254" s="20"/>
      <c r="P1254" s="16"/>
      <c r="Q1254" s="31"/>
      <c r="R1254" s="16"/>
      <c r="S1254" s="4"/>
      <c r="T1254" s="51"/>
      <c r="U1254" s="3"/>
      <c r="V1254" s="3"/>
      <c r="W1254" s="51"/>
      <c r="X1254" s="3"/>
      <c r="Y1254" s="1"/>
      <c r="Z1254" s="3"/>
      <c r="AA1254" s="3"/>
      <c r="AB1254" s="3"/>
      <c r="AC1254" s="3"/>
      <c r="AD1254" s="3"/>
      <c r="AE1254" s="12"/>
      <c r="AF1254" s="3"/>
      <c r="AG1254" s="2"/>
      <c r="AH1254" s="2"/>
      <c r="AI1254" s="2"/>
      <c r="AJ1254" s="2"/>
      <c r="AK1254" s="2"/>
      <c r="AL1254" s="51"/>
      <c r="AM1254" s="51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</row>
    <row r="1255" spans="1:121" x14ac:dyDescent="0.15">
      <c r="A1255" s="64"/>
      <c r="B1255" s="18"/>
      <c r="C1255" s="8"/>
      <c r="D1255" s="15"/>
      <c r="E1255" s="16"/>
      <c r="F1255" s="16"/>
      <c r="G1255" s="16"/>
      <c r="H1255" s="16"/>
      <c r="I1255" s="15"/>
      <c r="J1255" s="51"/>
      <c r="K1255" s="2"/>
      <c r="L1255" s="20"/>
      <c r="M1255" s="14"/>
      <c r="N1255" s="14"/>
      <c r="O1255" s="20"/>
      <c r="P1255" s="16"/>
      <c r="Q1255" s="31"/>
      <c r="R1255" s="16"/>
      <c r="S1255" s="4"/>
      <c r="T1255" s="51"/>
      <c r="U1255" s="3"/>
      <c r="V1255" s="3"/>
      <c r="W1255" s="51"/>
      <c r="X1255" s="3"/>
      <c r="Y1255" s="1"/>
      <c r="Z1255" s="3"/>
      <c r="AA1255" s="3"/>
      <c r="AB1255" s="3"/>
      <c r="AC1255" s="3"/>
      <c r="AD1255" s="3"/>
      <c r="AE1255" s="12"/>
      <c r="AF1255" s="3"/>
      <c r="AG1255" s="2"/>
      <c r="AH1255" s="2"/>
      <c r="AI1255" s="2"/>
      <c r="AJ1255" s="2"/>
      <c r="AK1255" s="2"/>
      <c r="AL1255" s="51"/>
      <c r="AM1255" s="51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</row>
    <row r="1256" spans="1:121" x14ac:dyDescent="0.15">
      <c r="A1256" s="64"/>
      <c r="B1256" s="18"/>
      <c r="C1256" s="8"/>
      <c r="D1256" s="15"/>
      <c r="E1256" s="16"/>
      <c r="F1256" s="16"/>
      <c r="G1256" s="16"/>
      <c r="H1256" s="16"/>
      <c r="I1256" s="15"/>
      <c r="J1256" s="51"/>
      <c r="K1256" s="2"/>
      <c r="L1256" s="20"/>
      <c r="M1256" s="14"/>
      <c r="N1256" s="14"/>
      <c r="O1256" s="20"/>
      <c r="P1256" s="16"/>
      <c r="Q1256" s="31"/>
      <c r="R1256" s="16"/>
      <c r="S1256" s="4"/>
      <c r="T1256" s="51"/>
      <c r="U1256" s="3"/>
      <c r="V1256" s="3"/>
      <c r="W1256" s="51"/>
      <c r="X1256" s="3"/>
      <c r="Y1256" s="1"/>
      <c r="Z1256" s="3"/>
      <c r="AA1256" s="3"/>
      <c r="AB1256" s="3"/>
      <c r="AC1256" s="3"/>
      <c r="AD1256" s="3"/>
      <c r="AE1256" s="12"/>
      <c r="AF1256" s="3"/>
      <c r="AG1256" s="2"/>
      <c r="AH1256" s="2"/>
      <c r="AI1256" s="2"/>
      <c r="AJ1256" s="2"/>
      <c r="AK1256" s="2"/>
      <c r="AL1256" s="51"/>
      <c r="AM1256" s="51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</row>
    <row r="1257" spans="1:121" x14ac:dyDescent="0.15">
      <c r="A1257" s="64"/>
      <c r="B1257" s="18"/>
      <c r="C1257" s="8"/>
      <c r="D1257" s="15"/>
      <c r="E1257" s="16"/>
      <c r="F1257" s="16"/>
      <c r="G1257" s="16"/>
      <c r="H1257" s="16"/>
      <c r="I1257" s="15"/>
      <c r="J1257" s="51"/>
      <c r="K1257" s="2"/>
      <c r="L1257" s="20"/>
      <c r="M1257" s="14"/>
      <c r="N1257" s="14"/>
      <c r="O1257" s="20"/>
      <c r="P1257" s="16"/>
      <c r="Q1257" s="31"/>
      <c r="R1257" s="16"/>
      <c r="S1257" s="4"/>
      <c r="T1257" s="51"/>
      <c r="U1257" s="3"/>
      <c r="V1257" s="3"/>
      <c r="W1257" s="51"/>
      <c r="X1257" s="3"/>
      <c r="Y1257" s="1"/>
      <c r="Z1257" s="3"/>
      <c r="AA1257" s="3"/>
      <c r="AB1257" s="3"/>
      <c r="AC1257" s="3"/>
      <c r="AD1257" s="3"/>
      <c r="AE1257" s="12"/>
      <c r="AF1257" s="3"/>
      <c r="AG1257" s="2"/>
      <c r="AH1257" s="2"/>
      <c r="AI1257" s="2"/>
      <c r="AJ1257" s="2"/>
      <c r="AK1257" s="2"/>
      <c r="AL1257" s="51"/>
      <c r="AM1257" s="51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</row>
    <row r="1258" spans="1:121" x14ac:dyDescent="0.15">
      <c r="A1258" s="64"/>
      <c r="B1258" s="18"/>
      <c r="C1258" s="8"/>
      <c r="D1258" s="15"/>
      <c r="E1258" s="16"/>
      <c r="F1258" s="16"/>
      <c r="G1258" s="16"/>
      <c r="H1258" s="16"/>
      <c r="I1258" s="15"/>
      <c r="J1258" s="51"/>
      <c r="K1258" s="2"/>
      <c r="L1258" s="20"/>
      <c r="M1258" s="14"/>
      <c r="N1258" s="14"/>
      <c r="O1258" s="20"/>
      <c r="P1258" s="16"/>
      <c r="Q1258" s="31"/>
      <c r="R1258" s="16"/>
      <c r="S1258" s="4"/>
      <c r="T1258" s="51"/>
      <c r="U1258" s="3"/>
      <c r="V1258" s="3"/>
      <c r="W1258" s="51"/>
      <c r="X1258" s="3"/>
      <c r="Y1258" s="1"/>
      <c r="Z1258" s="3"/>
      <c r="AA1258" s="3"/>
      <c r="AB1258" s="3"/>
      <c r="AC1258" s="3"/>
      <c r="AD1258" s="3"/>
      <c r="AE1258" s="12"/>
      <c r="AF1258" s="3"/>
      <c r="AG1258" s="2"/>
      <c r="AH1258" s="2"/>
      <c r="AI1258" s="2"/>
      <c r="AJ1258" s="2"/>
      <c r="AK1258" s="2"/>
      <c r="AL1258" s="51"/>
      <c r="AM1258" s="51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</row>
    <row r="1259" spans="1:121" x14ac:dyDescent="0.15">
      <c r="A1259" s="64"/>
      <c r="B1259" s="18"/>
      <c r="C1259" s="8"/>
      <c r="D1259" s="15"/>
      <c r="E1259" s="16"/>
      <c r="F1259" s="16"/>
      <c r="G1259" s="16"/>
      <c r="H1259" s="16"/>
      <c r="I1259" s="15"/>
      <c r="J1259" s="51"/>
      <c r="K1259" s="2"/>
      <c r="L1259" s="20"/>
      <c r="M1259" s="14"/>
      <c r="N1259" s="14"/>
      <c r="O1259" s="20"/>
      <c r="P1259" s="16"/>
      <c r="Q1259" s="31"/>
      <c r="R1259" s="16"/>
      <c r="S1259" s="4"/>
      <c r="T1259" s="51"/>
      <c r="U1259" s="3"/>
      <c r="V1259" s="3"/>
      <c r="W1259" s="51"/>
      <c r="X1259" s="3"/>
      <c r="Y1259" s="1"/>
      <c r="Z1259" s="3"/>
      <c r="AA1259" s="3"/>
      <c r="AB1259" s="3"/>
      <c r="AC1259" s="3"/>
      <c r="AD1259" s="3"/>
      <c r="AE1259" s="12"/>
      <c r="AF1259" s="3"/>
      <c r="AG1259" s="2"/>
      <c r="AH1259" s="2"/>
      <c r="AI1259" s="2"/>
      <c r="AJ1259" s="2"/>
      <c r="AK1259" s="2"/>
      <c r="AL1259" s="51"/>
      <c r="AM1259" s="51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</row>
    <row r="1260" spans="1:121" x14ac:dyDescent="0.15">
      <c r="A1260" s="64"/>
      <c r="B1260" s="18"/>
      <c r="C1260" s="8"/>
      <c r="D1260" s="15"/>
      <c r="E1260" s="16"/>
      <c r="F1260" s="16"/>
      <c r="G1260" s="16"/>
      <c r="H1260" s="16"/>
      <c r="I1260" s="15"/>
      <c r="J1260" s="51"/>
      <c r="K1260" s="2"/>
      <c r="L1260" s="20"/>
      <c r="M1260" s="14"/>
      <c r="N1260" s="14"/>
      <c r="O1260" s="20"/>
      <c r="P1260" s="16"/>
      <c r="Q1260" s="31"/>
      <c r="R1260" s="16"/>
      <c r="S1260" s="4"/>
      <c r="T1260" s="51"/>
      <c r="U1260" s="3"/>
      <c r="V1260" s="3"/>
      <c r="W1260" s="51"/>
      <c r="X1260" s="3"/>
      <c r="Y1260" s="1"/>
      <c r="Z1260" s="3"/>
      <c r="AA1260" s="3"/>
      <c r="AB1260" s="3"/>
      <c r="AC1260" s="3"/>
      <c r="AD1260" s="3"/>
      <c r="AE1260" s="12"/>
      <c r="AF1260" s="3"/>
      <c r="AG1260" s="2"/>
      <c r="AH1260" s="2"/>
      <c r="AI1260" s="2"/>
      <c r="AJ1260" s="2"/>
      <c r="AK1260" s="2"/>
      <c r="AL1260" s="51"/>
      <c r="AM1260" s="51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</row>
    <row r="1261" spans="1:121" x14ac:dyDescent="0.15">
      <c r="A1261" s="64"/>
      <c r="B1261" s="18"/>
      <c r="C1261" s="8"/>
      <c r="D1261" s="15"/>
      <c r="E1261" s="16"/>
      <c r="F1261" s="16"/>
      <c r="G1261" s="16"/>
      <c r="H1261" s="16"/>
      <c r="I1261" s="15"/>
      <c r="J1261" s="51"/>
      <c r="K1261" s="2"/>
      <c r="L1261" s="20"/>
      <c r="M1261" s="14"/>
      <c r="N1261" s="14"/>
      <c r="O1261" s="20"/>
      <c r="P1261" s="16"/>
      <c r="Q1261" s="31"/>
      <c r="R1261" s="16"/>
      <c r="S1261" s="4"/>
      <c r="T1261" s="51"/>
      <c r="U1261" s="3"/>
      <c r="V1261" s="3"/>
      <c r="W1261" s="51"/>
      <c r="X1261" s="3"/>
      <c r="Y1261" s="1"/>
      <c r="Z1261" s="3"/>
      <c r="AA1261" s="3"/>
      <c r="AB1261" s="3"/>
      <c r="AC1261" s="3"/>
      <c r="AD1261" s="3"/>
      <c r="AE1261" s="12"/>
      <c r="AF1261" s="3"/>
      <c r="AG1261" s="2"/>
      <c r="AH1261" s="2"/>
      <c r="AI1261" s="2"/>
      <c r="AJ1261" s="2"/>
      <c r="AK1261" s="2"/>
      <c r="AL1261" s="51"/>
      <c r="AM1261" s="51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</row>
    <row r="1262" spans="1:121" x14ac:dyDescent="0.15">
      <c r="A1262" s="64"/>
      <c r="B1262" s="18"/>
      <c r="C1262" s="8"/>
      <c r="D1262" s="15"/>
      <c r="E1262" s="16"/>
      <c r="F1262" s="16"/>
      <c r="G1262" s="16"/>
      <c r="H1262" s="16"/>
      <c r="I1262" s="15"/>
      <c r="J1262" s="51"/>
      <c r="K1262" s="2"/>
      <c r="L1262" s="20"/>
      <c r="M1262" s="14"/>
      <c r="N1262" s="14"/>
      <c r="O1262" s="20"/>
      <c r="P1262" s="16"/>
      <c r="Q1262" s="31"/>
      <c r="R1262" s="16"/>
      <c r="S1262" s="4"/>
      <c r="T1262" s="51"/>
      <c r="U1262" s="3"/>
      <c r="V1262" s="3"/>
      <c r="W1262" s="51"/>
      <c r="X1262" s="3"/>
      <c r="Y1262" s="1"/>
      <c r="Z1262" s="3"/>
      <c r="AA1262" s="3"/>
      <c r="AB1262" s="3"/>
      <c r="AC1262" s="3"/>
      <c r="AD1262" s="3"/>
      <c r="AE1262" s="12"/>
      <c r="AF1262" s="3"/>
      <c r="AG1262" s="2"/>
      <c r="AH1262" s="2"/>
      <c r="AI1262" s="2"/>
      <c r="AJ1262" s="2"/>
      <c r="AK1262" s="2"/>
      <c r="AL1262" s="51"/>
      <c r="AM1262" s="51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</row>
    <row r="1263" spans="1:121" x14ac:dyDescent="0.15">
      <c r="A1263" s="64"/>
      <c r="B1263" s="18"/>
      <c r="C1263" s="8"/>
      <c r="D1263" s="15"/>
      <c r="E1263" s="16"/>
      <c r="F1263" s="16"/>
      <c r="G1263" s="16"/>
      <c r="H1263" s="16"/>
      <c r="I1263" s="15"/>
      <c r="J1263" s="51"/>
      <c r="K1263" s="2"/>
      <c r="L1263" s="20"/>
      <c r="M1263" s="14"/>
      <c r="N1263" s="14"/>
      <c r="O1263" s="20"/>
      <c r="P1263" s="16"/>
      <c r="Q1263" s="31"/>
      <c r="R1263" s="16"/>
      <c r="S1263" s="4"/>
      <c r="T1263" s="51"/>
      <c r="U1263" s="3"/>
      <c r="V1263" s="3"/>
      <c r="W1263" s="51"/>
      <c r="X1263" s="3"/>
      <c r="Y1263" s="1"/>
      <c r="Z1263" s="3"/>
      <c r="AA1263" s="3"/>
      <c r="AB1263" s="3"/>
      <c r="AC1263" s="3"/>
      <c r="AD1263" s="3"/>
      <c r="AE1263" s="12"/>
      <c r="AF1263" s="3"/>
      <c r="AG1263" s="2"/>
      <c r="AH1263" s="2"/>
      <c r="AI1263" s="2"/>
      <c r="AJ1263" s="2"/>
      <c r="AK1263" s="2"/>
      <c r="AL1263" s="51"/>
      <c r="AM1263" s="51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</row>
    <row r="1264" spans="1:121" x14ac:dyDescent="0.15">
      <c r="A1264" s="64"/>
      <c r="B1264" s="18"/>
      <c r="C1264" s="8"/>
      <c r="D1264" s="15"/>
      <c r="E1264" s="16"/>
      <c r="F1264" s="16"/>
      <c r="G1264" s="16"/>
      <c r="H1264" s="16"/>
      <c r="I1264" s="15"/>
      <c r="J1264" s="51"/>
      <c r="K1264" s="2"/>
      <c r="L1264" s="20"/>
      <c r="M1264" s="14"/>
      <c r="N1264" s="14"/>
      <c r="O1264" s="20"/>
      <c r="P1264" s="16"/>
      <c r="Q1264" s="31"/>
      <c r="R1264" s="16"/>
      <c r="S1264" s="4"/>
      <c r="T1264" s="51"/>
      <c r="U1264" s="3"/>
      <c r="V1264" s="3"/>
      <c r="W1264" s="51"/>
      <c r="X1264" s="3"/>
      <c r="Y1264" s="1"/>
      <c r="Z1264" s="3"/>
      <c r="AA1264" s="3"/>
      <c r="AB1264" s="3"/>
      <c r="AC1264" s="3"/>
      <c r="AD1264" s="3"/>
      <c r="AE1264" s="12"/>
      <c r="AF1264" s="3"/>
      <c r="AG1264" s="2"/>
      <c r="AH1264" s="2"/>
      <c r="AI1264" s="2"/>
      <c r="AJ1264" s="2"/>
      <c r="AK1264" s="2"/>
      <c r="AL1264" s="51"/>
      <c r="AM1264" s="51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</row>
    <row r="1265" spans="1:121" x14ac:dyDescent="0.15">
      <c r="A1265" s="64"/>
      <c r="B1265" s="18"/>
      <c r="C1265" s="8"/>
      <c r="D1265" s="15"/>
      <c r="E1265" s="16"/>
      <c r="F1265" s="16"/>
      <c r="G1265" s="16"/>
      <c r="H1265" s="16"/>
      <c r="I1265" s="15"/>
      <c r="J1265" s="51"/>
      <c r="K1265" s="2"/>
      <c r="L1265" s="20"/>
      <c r="M1265" s="14"/>
      <c r="N1265" s="14"/>
      <c r="O1265" s="20"/>
      <c r="P1265" s="16"/>
      <c r="Q1265" s="31"/>
      <c r="R1265" s="16"/>
      <c r="S1265" s="4"/>
      <c r="T1265" s="51"/>
      <c r="U1265" s="3"/>
      <c r="V1265" s="3"/>
      <c r="W1265" s="51"/>
      <c r="X1265" s="3"/>
      <c r="Y1265" s="1"/>
      <c r="Z1265" s="3"/>
      <c r="AA1265" s="3"/>
      <c r="AB1265" s="3"/>
      <c r="AC1265" s="3"/>
      <c r="AD1265" s="3"/>
      <c r="AE1265" s="12"/>
      <c r="AF1265" s="3"/>
      <c r="AG1265" s="2"/>
      <c r="AH1265" s="2"/>
      <c r="AI1265" s="2"/>
      <c r="AJ1265" s="2"/>
      <c r="AK1265" s="2"/>
      <c r="AL1265" s="51"/>
      <c r="AM1265" s="51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</row>
    <row r="1266" spans="1:121" x14ac:dyDescent="0.15">
      <c r="A1266" s="64"/>
      <c r="B1266" s="18"/>
      <c r="C1266" s="8"/>
      <c r="D1266" s="15"/>
      <c r="E1266" s="16"/>
      <c r="F1266" s="16"/>
      <c r="G1266" s="16"/>
      <c r="H1266" s="16"/>
      <c r="I1266" s="15"/>
      <c r="J1266" s="51"/>
      <c r="K1266" s="2"/>
      <c r="L1266" s="20"/>
      <c r="M1266" s="14"/>
      <c r="N1266" s="14"/>
      <c r="O1266" s="20"/>
      <c r="P1266" s="16"/>
      <c r="Q1266" s="31"/>
      <c r="R1266" s="16"/>
      <c r="S1266" s="4"/>
      <c r="T1266" s="51"/>
      <c r="U1266" s="3"/>
      <c r="V1266" s="3"/>
      <c r="W1266" s="51"/>
      <c r="X1266" s="3"/>
      <c r="Y1266" s="1"/>
      <c r="Z1266" s="3"/>
      <c r="AA1266" s="3"/>
      <c r="AB1266" s="3"/>
      <c r="AC1266" s="3"/>
      <c r="AD1266" s="3"/>
      <c r="AE1266" s="12"/>
      <c r="AF1266" s="3"/>
      <c r="AG1266" s="2"/>
      <c r="AH1266" s="2"/>
      <c r="AI1266" s="2"/>
      <c r="AJ1266" s="2"/>
      <c r="AK1266" s="2"/>
      <c r="AL1266" s="51"/>
      <c r="AM1266" s="51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</row>
    <row r="1267" spans="1:121" x14ac:dyDescent="0.15">
      <c r="A1267" s="64"/>
      <c r="B1267" s="18"/>
      <c r="C1267" s="8"/>
      <c r="D1267" s="15"/>
      <c r="E1267" s="16"/>
      <c r="F1267" s="16"/>
      <c r="G1267" s="16"/>
      <c r="H1267" s="16"/>
      <c r="I1267" s="15"/>
      <c r="J1267" s="51"/>
      <c r="K1267" s="2"/>
      <c r="L1267" s="20"/>
      <c r="M1267" s="14"/>
      <c r="N1267" s="14"/>
      <c r="O1267" s="20"/>
      <c r="P1267" s="16"/>
      <c r="Q1267" s="31"/>
      <c r="R1267" s="16"/>
      <c r="S1267" s="4"/>
      <c r="T1267" s="51"/>
      <c r="U1267" s="3"/>
      <c r="V1267" s="3"/>
      <c r="W1267" s="51"/>
      <c r="X1267" s="3"/>
      <c r="Y1267" s="1"/>
      <c r="Z1267" s="3"/>
      <c r="AA1267" s="3"/>
      <c r="AB1267" s="3"/>
      <c r="AC1267" s="3"/>
      <c r="AD1267" s="3"/>
      <c r="AE1267" s="12"/>
      <c r="AF1267" s="3"/>
      <c r="AG1267" s="2"/>
      <c r="AH1267" s="2"/>
      <c r="AI1267" s="2"/>
      <c r="AJ1267" s="2"/>
      <c r="AK1267" s="2"/>
      <c r="AL1267" s="51"/>
      <c r="AM1267" s="51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</row>
    <row r="1268" spans="1:121" x14ac:dyDescent="0.15">
      <c r="A1268" s="64"/>
      <c r="B1268" s="18"/>
      <c r="C1268" s="8"/>
      <c r="D1268" s="15"/>
      <c r="E1268" s="16"/>
      <c r="F1268" s="16"/>
      <c r="G1268" s="16"/>
      <c r="H1268" s="16"/>
      <c r="I1268" s="15"/>
      <c r="J1268" s="51"/>
      <c r="K1268" s="2"/>
      <c r="L1268" s="20"/>
      <c r="M1268" s="14"/>
      <c r="N1268" s="14"/>
      <c r="O1268" s="20"/>
      <c r="P1268" s="16"/>
      <c r="Q1268" s="31"/>
      <c r="R1268" s="16"/>
      <c r="S1268" s="4"/>
      <c r="T1268" s="51"/>
      <c r="U1268" s="3"/>
      <c r="V1268" s="3"/>
      <c r="W1268" s="51"/>
      <c r="X1268" s="3"/>
      <c r="Y1268" s="1"/>
      <c r="Z1268" s="3"/>
      <c r="AA1268" s="3"/>
      <c r="AB1268" s="3"/>
      <c r="AC1268" s="3"/>
      <c r="AD1268" s="3"/>
      <c r="AE1268" s="12"/>
      <c r="AF1268" s="3"/>
      <c r="AG1268" s="2"/>
      <c r="AH1268" s="2"/>
      <c r="AI1268" s="2"/>
      <c r="AJ1268" s="2"/>
      <c r="AK1268" s="2"/>
      <c r="AL1268" s="51"/>
      <c r="AM1268" s="51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</row>
    <row r="1269" spans="1:121" x14ac:dyDescent="0.15">
      <c r="A1269" s="64"/>
      <c r="B1269" s="18"/>
      <c r="C1269" s="8"/>
      <c r="D1269" s="15"/>
      <c r="E1269" s="16"/>
      <c r="F1269" s="16"/>
      <c r="G1269" s="16"/>
      <c r="H1269" s="16"/>
      <c r="I1269" s="15"/>
      <c r="J1269" s="51"/>
      <c r="K1269" s="2"/>
      <c r="L1269" s="20"/>
      <c r="M1269" s="14"/>
      <c r="N1269" s="14"/>
      <c r="O1269" s="20"/>
      <c r="P1269" s="16"/>
      <c r="Q1269" s="31"/>
      <c r="R1269" s="16"/>
      <c r="S1269" s="4"/>
      <c r="T1269" s="51"/>
      <c r="U1269" s="3"/>
      <c r="V1269" s="3"/>
      <c r="W1269" s="51"/>
      <c r="X1269" s="3"/>
      <c r="Y1269" s="1"/>
      <c r="Z1269" s="3"/>
      <c r="AA1269" s="3"/>
      <c r="AB1269" s="3"/>
      <c r="AC1269" s="3"/>
      <c r="AD1269" s="3"/>
      <c r="AE1269" s="12"/>
      <c r="AF1269" s="3"/>
      <c r="AG1269" s="2"/>
      <c r="AH1269" s="2"/>
      <c r="AI1269" s="2"/>
      <c r="AJ1269" s="2"/>
      <c r="AK1269" s="2"/>
      <c r="AL1269" s="51"/>
      <c r="AM1269" s="51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</row>
    <row r="1270" spans="1:121" x14ac:dyDescent="0.15">
      <c r="A1270" s="64"/>
      <c r="B1270" s="18"/>
      <c r="C1270" s="8"/>
      <c r="D1270" s="15"/>
      <c r="E1270" s="16"/>
      <c r="F1270" s="16"/>
      <c r="G1270" s="16"/>
      <c r="H1270" s="16"/>
      <c r="I1270" s="15"/>
      <c r="J1270" s="51"/>
      <c r="K1270" s="2"/>
      <c r="L1270" s="20"/>
      <c r="M1270" s="14"/>
      <c r="N1270" s="14"/>
      <c r="O1270" s="20"/>
      <c r="P1270" s="16"/>
      <c r="Q1270" s="31"/>
      <c r="R1270" s="16"/>
      <c r="S1270" s="4"/>
      <c r="T1270" s="51"/>
      <c r="U1270" s="3"/>
      <c r="V1270" s="3"/>
      <c r="W1270" s="51"/>
      <c r="X1270" s="3"/>
      <c r="Y1270" s="1"/>
      <c r="Z1270" s="3"/>
      <c r="AA1270" s="3"/>
      <c r="AB1270" s="3"/>
      <c r="AC1270" s="3"/>
      <c r="AD1270" s="3"/>
      <c r="AE1270" s="12"/>
      <c r="AF1270" s="3"/>
      <c r="AG1270" s="2"/>
      <c r="AH1270" s="2"/>
      <c r="AI1270" s="2"/>
      <c r="AJ1270" s="2"/>
      <c r="AK1270" s="2"/>
      <c r="AL1270" s="51"/>
      <c r="AM1270" s="51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</row>
    <row r="1271" spans="1:121" x14ac:dyDescent="0.15">
      <c r="A1271" s="64"/>
      <c r="B1271" s="18"/>
      <c r="C1271" s="8"/>
      <c r="D1271" s="15"/>
      <c r="E1271" s="16"/>
      <c r="F1271" s="16"/>
      <c r="G1271" s="16"/>
      <c r="H1271" s="16"/>
      <c r="I1271" s="15"/>
      <c r="J1271" s="51"/>
      <c r="K1271" s="2"/>
      <c r="L1271" s="20"/>
      <c r="M1271" s="14"/>
      <c r="N1271" s="14"/>
      <c r="O1271" s="20"/>
      <c r="P1271" s="16"/>
      <c r="Q1271" s="31"/>
      <c r="R1271" s="16"/>
      <c r="S1271" s="4"/>
      <c r="T1271" s="51"/>
      <c r="U1271" s="3"/>
      <c r="V1271" s="3"/>
      <c r="W1271" s="51"/>
      <c r="X1271" s="3"/>
      <c r="Y1271" s="1"/>
      <c r="Z1271" s="3"/>
      <c r="AA1271" s="3"/>
      <c r="AB1271" s="3"/>
      <c r="AC1271" s="3"/>
      <c r="AD1271" s="3"/>
      <c r="AE1271" s="12"/>
      <c r="AF1271" s="3"/>
      <c r="AG1271" s="2"/>
      <c r="AH1271" s="2"/>
      <c r="AI1271" s="2"/>
      <c r="AJ1271" s="2"/>
      <c r="AK1271" s="2"/>
      <c r="AL1271" s="51"/>
      <c r="AM1271" s="51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</row>
    <row r="1272" spans="1:121" x14ac:dyDescent="0.15">
      <c r="A1272" s="64"/>
      <c r="B1272" s="18"/>
      <c r="C1272" s="8"/>
      <c r="D1272" s="15"/>
      <c r="E1272" s="16"/>
      <c r="F1272" s="16"/>
      <c r="G1272" s="16"/>
      <c r="H1272" s="16"/>
      <c r="I1272" s="15"/>
      <c r="J1272" s="51"/>
      <c r="K1272" s="2"/>
      <c r="L1272" s="20"/>
      <c r="M1272" s="14"/>
      <c r="N1272" s="14"/>
      <c r="O1272" s="20"/>
      <c r="P1272" s="16"/>
      <c r="Q1272" s="31"/>
      <c r="R1272" s="16"/>
      <c r="S1272" s="4"/>
      <c r="T1272" s="51"/>
      <c r="U1272" s="3"/>
      <c r="V1272" s="3"/>
      <c r="W1272" s="51"/>
      <c r="X1272" s="3"/>
      <c r="Y1272" s="1"/>
      <c r="Z1272" s="3"/>
      <c r="AA1272" s="3"/>
      <c r="AB1272" s="3"/>
      <c r="AC1272" s="3"/>
      <c r="AD1272" s="3"/>
      <c r="AE1272" s="12"/>
      <c r="AF1272" s="3"/>
      <c r="AG1272" s="2"/>
      <c r="AH1272" s="2"/>
      <c r="AI1272" s="2"/>
      <c r="AJ1272" s="2"/>
      <c r="AK1272" s="2"/>
      <c r="AL1272" s="51"/>
      <c r="AM1272" s="51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</row>
    <row r="1273" spans="1:121" x14ac:dyDescent="0.15">
      <c r="A1273" s="64"/>
      <c r="B1273" s="18"/>
      <c r="C1273" s="8"/>
      <c r="D1273" s="15"/>
      <c r="E1273" s="16"/>
      <c r="F1273" s="16"/>
      <c r="G1273" s="16"/>
      <c r="H1273" s="16"/>
      <c r="I1273" s="15"/>
      <c r="J1273" s="51"/>
      <c r="K1273" s="2"/>
      <c r="L1273" s="20"/>
      <c r="M1273" s="14"/>
      <c r="N1273" s="14"/>
      <c r="O1273" s="20"/>
      <c r="P1273" s="16"/>
      <c r="Q1273" s="31"/>
      <c r="R1273" s="16"/>
      <c r="S1273" s="4"/>
      <c r="T1273" s="51"/>
      <c r="U1273" s="3"/>
      <c r="V1273" s="3"/>
      <c r="W1273" s="51"/>
      <c r="X1273" s="3"/>
      <c r="Y1273" s="1"/>
      <c r="Z1273" s="3"/>
      <c r="AA1273" s="3"/>
      <c r="AB1273" s="3"/>
      <c r="AC1273" s="3"/>
      <c r="AD1273" s="3"/>
      <c r="AE1273" s="12"/>
      <c r="AF1273" s="3"/>
      <c r="AG1273" s="2"/>
      <c r="AH1273" s="2"/>
      <c r="AI1273" s="2"/>
      <c r="AJ1273" s="2"/>
      <c r="AK1273" s="2"/>
      <c r="AL1273" s="51"/>
      <c r="AM1273" s="51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</row>
    <row r="1274" spans="1:121" x14ac:dyDescent="0.15">
      <c r="A1274" s="64"/>
      <c r="B1274" s="18"/>
      <c r="C1274" s="8"/>
      <c r="D1274" s="15"/>
      <c r="E1274" s="16"/>
      <c r="F1274" s="16"/>
      <c r="G1274" s="16"/>
      <c r="H1274" s="16"/>
      <c r="I1274" s="15"/>
      <c r="J1274" s="51"/>
      <c r="K1274" s="2"/>
      <c r="L1274" s="20"/>
      <c r="M1274" s="14"/>
      <c r="N1274" s="14"/>
      <c r="O1274" s="20"/>
      <c r="P1274" s="16"/>
      <c r="Q1274" s="31"/>
      <c r="R1274" s="16"/>
      <c r="S1274" s="4"/>
      <c r="T1274" s="51"/>
      <c r="U1274" s="3"/>
      <c r="V1274" s="3"/>
      <c r="W1274" s="51"/>
      <c r="X1274" s="3"/>
      <c r="Y1274" s="1"/>
      <c r="Z1274" s="3"/>
      <c r="AA1274" s="3"/>
      <c r="AB1274" s="3"/>
      <c r="AC1274" s="3"/>
      <c r="AD1274" s="3"/>
      <c r="AE1274" s="12"/>
      <c r="AF1274" s="3"/>
      <c r="AG1274" s="2"/>
      <c r="AH1274" s="2"/>
      <c r="AI1274" s="2"/>
      <c r="AJ1274" s="2"/>
      <c r="AK1274" s="2"/>
      <c r="AL1274" s="51"/>
      <c r="AM1274" s="51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</row>
    <row r="1275" spans="1:121" x14ac:dyDescent="0.15">
      <c r="A1275" s="64"/>
      <c r="B1275" s="18"/>
      <c r="C1275" s="8"/>
      <c r="D1275" s="15"/>
      <c r="E1275" s="16"/>
      <c r="F1275" s="16"/>
      <c r="G1275" s="16"/>
      <c r="H1275" s="16"/>
      <c r="I1275" s="15"/>
      <c r="J1275" s="51"/>
      <c r="K1275" s="2"/>
      <c r="L1275" s="20"/>
      <c r="M1275" s="14"/>
      <c r="N1275" s="14"/>
      <c r="O1275" s="20"/>
      <c r="P1275" s="16"/>
      <c r="Q1275" s="31"/>
      <c r="R1275" s="16"/>
      <c r="S1275" s="4"/>
      <c r="T1275" s="51"/>
      <c r="U1275" s="3"/>
      <c r="V1275" s="3"/>
      <c r="W1275" s="51"/>
      <c r="X1275" s="3"/>
      <c r="Y1275" s="1"/>
      <c r="Z1275" s="3"/>
      <c r="AA1275" s="3"/>
      <c r="AB1275" s="3"/>
      <c r="AC1275" s="3"/>
      <c r="AD1275" s="3"/>
      <c r="AE1275" s="12"/>
      <c r="AF1275" s="3"/>
      <c r="AG1275" s="2"/>
      <c r="AH1275" s="2"/>
      <c r="AI1275" s="2"/>
      <c r="AJ1275" s="2"/>
      <c r="AK1275" s="2"/>
      <c r="AL1275" s="51"/>
      <c r="AM1275" s="51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</row>
    <row r="1276" spans="1:121" x14ac:dyDescent="0.15">
      <c r="A1276" s="64"/>
      <c r="B1276" s="18"/>
      <c r="C1276" s="8"/>
      <c r="D1276" s="15"/>
      <c r="E1276" s="16"/>
      <c r="F1276" s="16"/>
      <c r="G1276" s="16"/>
      <c r="H1276" s="16"/>
      <c r="I1276" s="15"/>
      <c r="J1276" s="51"/>
      <c r="K1276" s="2"/>
      <c r="L1276" s="20"/>
      <c r="M1276" s="14"/>
      <c r="N1276" s="14"/>
      <c r="O1276" s="20"/>
      <c r="P1276" s="16"/>
      <c r="Q1276" s="31"/>
      <c r="R1276" s="16"/>
      <c r="S1276" s="4"/>
      <c r="T1276" s="51"/>
      <c r="U1276" s="3"/>
      <c r="V1276" s="3"/>
      <c r="W1276" s="51"/>
      <c r="X1276" s="3"/>
      <c r="Y1276" s="1"/>
      <c r="Z1276" s="3"/>
      <c r="AA1276" s="3"/>
      <c r="AB1276" s="3"/>
      <c r="AC1276" s="3"/>
      <c r="AD1276" s="3"/>
      <c r="AE1276" s="12"/>
      <c r="AF1276" s="3"/>
      <c r="AG1276" s="2"/>
      <c r="AH1276" s="2"/>
      <c r="AI1276" s="2"/>
      <c r="AJ1276" s="2"/>
      <c r="AK1276" s="2"/>
      <c r="AL1276" s="51"/>
      <c r="AM1276" s="51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</row>
    <row r="1277" spans="1:121" x14ac:dyDescent="0.15">
      <c r="A1277" s="64"/>
      <c r="B1277" s="18"/>
      <c r="C1277" s="8"/>
      <c r="D1277" s="15"/>
      <c r="E1277" s="16"/>
      <c r="F1277" s="16"/>
      <c r="G1277" s="16"/>
      <c r="H1277" s="16"/>
      <c r="I1277" s="15"/>
      <c r="J1277" s="51"/>
      <c r="K1277" s="2"/>
      <c r="L1277" s="20"/>
      <c r="M1277" s="14"/>
      <c r="N1277" s="14"/>
      <c r="O1277" s="20"/>
      <c r="P1277" s="16"/>
      <c r="Q1277" s="31"/>
      <c r="R1277" s="16"/>
      <c r="S1277" s="4"/>
      <c r="T1277" s="51"/>
      <c r="U1277" s="3"/>
      <c r="V1277" s="3"/>
      <c r="W1277" s="51"/>
      <c r="X1277" s="3"/>
      <c r="Y1277" s="1"/>
      <c r="Z1277" s="3"/>
      <c r="AA1277" s="3"/>
      <c r="AB1277" s="3"/>
      <c r="AC1277" s="3"/>
      <c r="AD1277" s="3"/>
      <c r="AE1277" s="12"/>
      <c r="AF1277" s="3"/>
      <c r="AG1277" s="2"/>
      <c r="AH1277" s="2"/>
      <c r="AI1277" s="2"/>
      <c r="AJ1277" s="2"/>
      <c r="AK1277" s="2"/>
      <c r="AL1277" s="51"/>
      <c r="AM1277" s="51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</row>
    <row r="1278" spans="1:121" x14ac:dyDescent="0.15">
      <c r="A1278" s="64"/>
      <c r="B1278" s="18"/>
      <c r="C1278" s="8"/>
      <c r="D1278" s="15"/>
      <c r="E1278" s="16"/>
      <c r="F1278" s="16"/>
      <c r="G1278" s="16"/>
      <c r="H1278" s="16"/>
      <c r="I1278" s="15"/>
      <c r="J1278" s="51"/>
      <c r="K1278" s="2"/>
      <c r="L1278" s="20"/>
      <c r="M1278" s="14"/>
      <c r="N1278" s="14"/>
      <c r="O1278" s="20"/>
      <c r="P1278" s="16"/>
      <c r="Q1278" s="31"/>
      <c r="R1278" s="16"/>
      <c r="S1278" s="4"/>
      <c r="T1278" s="51"/>
      <c r="U1278" s="3"/>
      <c r="V1278" s="3"/>
      <c r="W1278" s="51"/>
      <c r="X1278" s="3"/>
      <c r="Y1278" s="1"/>
      <c r="Z1278" s="3"/>
      <c r="AA1278" s="3"/>
      <c r="AB1278" s="3"/>
      <c r="AC1278" s="3"/>
      <c r="AD1278" s="3"/>
      <c r="AE1278" s="12"/>
      <c r="AF1278" s="3"/>
      <c r="AG1278" s="2"/>
      <c r="AH1278" s="2"/>
      <c r="AI1278" s="2"/>
      <c r="AJ1278" s="2"/>
      <c r="AK1278" s="2"/>
      <c r="AL1278" s="51"/>
      <c r="AM1278" s="51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</row>
    <row r="1279" spans="1:121" x14ac:dyDescent="0.15">
      <c r="A1279" s="64"/>
      <c r="B1279" s="18"/>
      <c r="C1279" s="8"/>
      <c r="D1279" s="15"/>
      <c r="E1279" s="16"/>
      <c r="F1279" s="16"/>
      <c r="G1279" s="16"/>
      <c r="H1279" s="16"/>
      <c r="I1279" s="15"/>
      <c r="J1279" s="51"/>
      <c r="K1279" s="2"/>
      <c r="L1279" s="20"/>
      <c r="M1279" s="14"/>
      <c r="N1279" s="14"/>
      <c r="O1279" s="20"/>
      <c r="P1279" s="16"/>
      <c r="Q1279" s="31"/>
      <c r="R1279" s="16"/>
      <c r="S1279" s="4"/>
      <c r="T1279" s="51"/>
      <c r="U1279" s="3"/>
      <c r="V1279" s="3"/>
      <c r="W1279" s="51"/>
      <c r="X1279" s="3"/>
      <c r="Y1279" s="1"/>
      <c r="Z1279" s="3"/>
      <c r="AA1279" s="3"/>
      <c r="AB1279" s="3"/>
      <c r="AC1279" s="3"/>
      <c r="AD1279" s="3"/>
      <c r="AE1279" s="12"/>
      <c r="AF1279" s="3"/>
      <c r="AG1279" s="2"/>
      <c r="AH1279" s="2"/>
      <c r="AI1279" s="2"/>
      <c r="AJ1279" s="2"/>
      <c r="AK1279" s="2"/>
      <c r="AL1279" s="51"/>
      <c r="AM1279" s="51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</row>
    <row r="1280" spans="1:121" x14ac:dyDescent="0.15">
      <c r="A1280" s="64"/>
      <c r="B1280" s="18"/>
      <c r="C1280" s="8"/>
      <c r="D1280" s="15"/>
      <c r="E1280" s="16"/>
      <c r="F1280" s="16"/>
      <c r="G1280" s="16"/>
      <c r="H1280" s="16"/>
      <c r="I1280" s="15"/>
      <c r="J1280" s="51"/>
      <c r="K1280" s="2"/>
      <c r="L1280" s="20"/>
      <c r="M1280" s="14"/>
      <c r="N1280" s="14"/>
      <c r="O1280" s="20"/>
      <c r="P1280" s="16"/>
      <c r="Q1280" s="31"/>
      <c r="R1280" s="16"/>
      <c r="S1280" s="4"/>
      <c r="T1280" s="51"/>
      <c r="U1280" s="3"/>
      <c r="V1280" s="3"/>
      <c r="W1280" s="51"/>
      <c r="X1280" s="3"/>
      <c r="Y1280" s="1"/>
      <c r="Z1280" s="3"/>
      <c r="AA1280" s="3"/>
      <c r="AB1280" s="3"/>
      <c r="AC1280" s="3"/>
      <c r="AD1280" s="3"/>
      <c r="AE1280" s="12"/>
      <c r="AF1280" s="3"/>
      <c r="AG1280" s="2"/>
      <c r="AH1280" s="2"/>
      <c r="AI1280" s="2"/>
      <c r="AJ1280" s="2"/>
      <c r="AK1280" s="2"/>
      <c r="AL1280" s="51"/>
      <c r="AM1280" s="51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</row>
    <row r="1281" spans="1:121" x14ac:dyDescent="0.15">
      <c r="A1281" s="64"/>
      <c r="B1281" s="18"/>
      <c r="C1281" s="8"/>
      <c r="D1281" s="15"/>
      <c r="E1281" s="16"/>
      <c r="F1281" s="16"/>
      <c r="G1281" s="16"/>
      <c r="H1281" s="16"/>
      <c r="I1281" s="15"/>
      <c r="J1281" s="51"/>
      <c r="K1281" s="2"/>
      <c r="L1281" s="20"/>
      <c r="M1281" s="14"/>
      <c r="N1281" s="14"/>
      <c r="O1281" s="20"/>
      <c r="P1281" s="16"/>
      <c r="Q1281" s="31"/>
      <c r="R1281" s="16"/>
      <c r="S1281" s="4"/>
      <c r="T1281" s="51"/>
      <c r="U1281" s="3"/>
      <c r="V1281" s="3"/>
      <c r="W1281" s="51"/>
      <c r="X1281" s="3"/>
      <c r="Y1281" s="1"/>
      <c r="Z1281" s="3"/>
      <c r="AA1281" s="3"/>
      <c r="AB1281" s="3"/>
      <c r="AC1281" s="3"/>
      <c r="AD1281" s="3"/>
      <c r="AE1281" s="12"/>
      <c r="AF1281" s="3"/>
      <c r="AG1281" s="2"/>
      <c r="AH1281" s="2"/>
      <c r="AI1281" s="2"/>
      <c r="AJ1281" s="2"/>
      <c r="AK1281" s="2"/>
      <c r="AL1281" s="51"/>
      <c r="AM1281" s="51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</row>
    <row r="1282" spans="1:121" x14ac:dyDescent="0.15">
      <c r="A1282" s="64"/>
      <c r="B1282" s="18"/>
      <c r="C1282" s="8"/>
      <c r="D1282" s="15"/>
      <c r="E1282" s="16"/>
      <c r="F1282" s="16"/>
      <c r="G1282" s="16"/>
      <c r="H1282" s="16"/>
      <c r="I1282" s="15"/>
      <c r="J1282" s="51"/>
      <c r="K1282" s="2"/>
      <c r="L1282" s="20"/>
      <c r="M1282" s="14"/>
      <c r="N1282" s="14"/>
      <c r="O1282" s="20"/>
      <c r="P1282" s="16"/>
      <c r="Q1282" s="31"/>
      <c r="R1282" s="16"/>
      <c r="S1282" s="4"/>
      <c r="T1282" s="51"/>
      <c r="U1282" s="3"/>
      <c r="V1282" s="3"/>
      <c r="W1282" s="51"/>
      <c r="X1282" s="3"/>
      <c r="Y1282" s="1"/>
      <c r="Z1282" s="3"/>
      <c r="AA1282" s="3"/>
      <c r="AB1282" s="3"/>
      <c r="AC1282" s="3"/>
      <c r="AD1282" s="3"/>
      <c r="AE1282" s="12"/>
      <c r="AF1282" s="3"/>
      <c r="AG1282" s="2"/>
      <c r="AH1282" s="2"/>
      <c r="AI1282" s="2"/>
      <c r="AJ1282" s="2"/>
      <c r="AK1282" s="2"/>
      <c r="AL1282" s="51"/>
      <c r="AM1282" s="51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</row>
    <row r="1283" spans="1:121" x14ac:dyDescent="0.15">
      <c r="A1283" s="64"/>
      <c r="B1283" s="18"/>
      <c r="C1283" s="8"/>
      <c r="D1283" s="15"/>
      <c r="E1283" s="16"/>
      <c r="F1283" s="16"/>
      <c r="G1283" s="16"/>
      <c r="H1283" s="16"/>
      <c r="I1283" s="15"/>
      <c r="J1283" s="51"/>
      <c r="K1283" s="2"/>
      <c r="L1283" s="20"/>
      <c r="M1283" s="14"/>
      <c r="N1283" s="14"/>
      <c r="O1283" s="20"/>
      <c r="P1283" s="16"/>
      <c r="Q1283" s="31"/>
      <c r="R1283" s="16"/>
      <c r="S1283" s="4"/>
      <c r="T1283" s="51"/>
      <c r="U1283" s="3"/>
      <c r="V1283" s="3"/>
      <c r="W1283" s="51"/>
      <c r="X1283" s="3"/>
      <c r="Y1283" s="1"/>
      <c r="Z1283" s="3"/>
      <c r="AA1283" s="3"/>
      <c r="AB1283" s="3"/>
      <c r="AC1283" s="3"/>
      <c r="AD1283" s="3"/>
      <c r="AE1283" s="12"/>
      <c r="AF1283" s="3"/>
      <c r="AG1283" s="2"/>
      <c r="AH1283" s="2"/>
      <c r="AI1283" s="2"/>
      <c r="AJ1283" s="2"/>
      <c r="AK1283" s="2"/>
      <c r="AL1283" s="51"/>
      <c r="AM1283" s="51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</row>
    <row r="1284" spans="1:121" x14ac:dyDescent="0.15">
      <c r="A1284" s="64"/>
      <c r="B1284" s="18"/>
      <c r="C1284" s="8"/>
      <c r="D1284" s="15"/>
      <c r="E1284" s="16"/>
      <c r="F1284" s="16"/>
      <c r="G1284" s="16"/>
      <c r="H1284" s="16"/>
      <c r="I1284" s="15"/>
      <c r="J1284" s="51"/>
      <c r="K1284" s="2"/>
      <c r="L1284" s="20"/>
      <c r="M1284" s="14"/>
      <c r="N1284" s="14"/>
      <c r="O1284" s="20"/>
      <c r="P1284" s="16"/>
      <c r="Q1284" s="31"/>
      <c r="R1284" s="16"/>
      <c r="S1284" s="4"/>
      <c r="T1284" s="51"/>
      <c r="U1284" s="3"/>
      <c r="V1284" s="3"/>
      <c r="W1284" s="51"/>
      <c r="X1284" s="3"/>
      <c r="Y1284" s="1"/>
      <c r="Z1284" s="3"/>
      <c r="AA1284" s="3"/>
      <c r="AB1284" s="3"/>
      <c r="AC1284" s="3"/>
      <c r="AD1284" s="3"/>
      <c r="AE1284" s="12"/>
      <c r="AF1284" s="3"/>
      <c r="AG1284" s="2"/>
      <c r="AH1284" s="2"/>
      <c r="AI1284" s="2"/>
      <c r="AJ1284" s="2"/>
      <c r="AK1284" s="2"/>
      <c r="AL1284" s="51"/>
      <c r="AM1284" s="51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</row>
    <row r="1285" spans="1:121" x14ac:dyDescent="0.15">
      <c r="A1285" s="64"/>
      <c r="B1285" s="18"/>
      <c r="C1285" s="8"/>
      <c r="D1285" s="15"/>
      <c r="E1285" s="16"/>
      <c r="F1285" s="16"/>
      <c r="G1285" s="16"/>
      <c r="H1285" s="16"/>
      <c r="I1285" s="15"/>
      <c r="J1285" s="51"/>
      <c r="K1285" s="2"/>
      <c r="L1285" s="20"/>
      <c r="M1285" s="14"/>
      <c r="N1285" s="14"/>
      <c r="O1285" s="20"/>
      <c r="P1285" s="16"/>
      <c r="Q1285" s="31"/>
      <c r="R1285" s="16"/>
      <c r="S1285" s="4"/>
      <c r="T1285" s="51"/>
      <c r="U1285" s="3"/>
      <c r="V1285" s="3"/>
      <c r="W1285" s="51"/>
      <c r="X1285" s="3"/>
      <c r="Y1285" s="1"/>
      <c r="Z1285" s="3"/>
      <c r="AA1285" s="3"/>
      <c r="AB1285" s="3"/>
      <c r="AC1285" s="3"/>
      <c r="AD1285" s="3"/>
      <c r="AE1285" s="12"/>
      <c r="AF1285" s="3"/>
      <c r="AG1285" s="2"/>
      <c r="AH1285" s="2"/>
      <c r="AI1285" s="2"/>
      <c r="AJ1285" s="2"/>
      <c r="AK1285" s="2"/>
      <c r="AL1285" s="51"/>
      <c r="AM1285" s="51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</row>
    <row r="1286" spans="1:121" x14ac:dyDescent="0.15">
      <c r="A1286" s="64"/>
      <c r="B1286" s="18"/>
      <c r="C1286" s="8"/>
      <c r="D1286" s="15"/>
      <c r="E1286" s="16"/>
      <c r="F1286" s="16"/>
      <c r="G1286" s="16"/>
      <c r="H1286" s="16"/>
      <c r="I1286" s="15"/>
      <c r="J1286" s="51"/>
      <c r="K1286" s="2"/>
      <c r="L1286" s="20"/>
      <c r="M1286" s="14"/>
      <c r="N1286" s="14"/>
      <c r="O1286" s="20"/>
      <c r="P1286" s="16"/>
      <c r="Q1286" s="31"/>
      <c r="R1286" s="16"/>
      <c r="S1286" s="4"/>
      <c r="T1286" s="51"/>
      <c r="U1286" s="3"/>
      <c r="V1286" s="3"/>
      <c r="W1286" s="51"/>
      <c r="X1286" s="3"/>
      <c r="Y1286" s="1"/>
      <c r="Z1286" s="3"/>
      <c r="AA1286" s="3"/>
      <c r="AB1286" s="3"/>
      <c r="AC1286" s="3"/>
      <c r="AD1286" s="3"/>
      <c r="AE1286" s="12"/>
      <c r="AF1286" s="3"/>
      <c r="AG1286" s="2"/>
      <c r="AH1286" s="2"/>
      <c r="AI1286" s="2"/>
      <c r="AJ1286" s="2"/>
      <c r="AK1286" s="2"/>
      <c r="AL1286" s="51"/>
      <c r="AM1286" s="51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</row>
    <row r="1287" spans="1:121" x14ac:dyDescent="0.15">
      <c r="A1287" s="64"/>
      <c r="B1287" s="18"/>
      <c r="C1287" s="8"/>
      <c r="D1287" s="15"/>
      <c r="E1287" s="16"/>
      <c r="F1287" s="16"/>
      <c r="G1287" s="16"/>
      <c r="H1287" s="16"/>
      <c r="I1287" s="15"/>
      <c r="J1287" s="51"/>
      <c r="K1287" s="2"/>
      <c r="L1287" s="20"/>
      <c r="M1287" s="14"/>
      <c r="N1287" s="14"/>
      <c r="O1287" s="20"/>
      <c r="P1287" s="16"/>
      <c r="Q1287" s="31"/>
      <c r="R1287" s="16"/>
      <c r="S1287" s="4"/>
      <c r="T1287" s="51"/>
      <c r="U1287" s="3"/>
      <c r="V1287" s="3"/>
      <c r="W1287" s="51"/>
      <c r="X1287" s="3"/>
      <c r="Y1287" s="1"/>
      <c r="Z1287" s="3"/>
      <c r="AA1287" s="3"/>
      <c r="AB1287" s="3"/>
      <c r="AC1287" s="3"/>
      <c r="AD1287" s="3"/>
      <c r="AE1287" s="12"/>
      <c r="AF1287" s="3"/>
      <c r="AG1287" s="2"/>
      <c r="AH1287" s="2"/>
      <c r="AI1287" s="2"/>
      <c r="AJ1287" s="2"/>
      <c r="AK1287" s="2"/>
      <c r="AL1287" s="51"/>
      <c r="AM1287" s="51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</row>
    <row r="1288" spans="1:121" x14ac:dyDescent="0.15">
      <c r="A1288" s="64"/>
      <c r="B1288" s="18"/>
      <c r="C1288" s="8"/>
      <c r="D1288" s="15"/>
      <c r="E1288" s="16"/>
      <c r="F1288" s="16"/>
      <c r="G1288" s="16"/>
      <c r="H1288" s="16"/>
      <c r="I1288" s="15"/>
      <c r="J1288" s="51"/>
      <c r="K1288" s="2"/>
      <c r="L1288" s="20"/>
      <c r="M1288" s="14"/>
      <c r="N1288" s="14"/>
      <c r="O1288" s="20"/>
      <c r="P1288" s="16"/>
      <c r="Q1288" s="31"/>
      <c r="R1288" s="16"/>
      <c r="S1288" s="4"/>
      <c r="T1288" s="51"/>
      <c r="U1288" s="3"/>
      <c r="V1288" s="3"/>
      <c r="W1288" s="51"/>
      <c r="X1288" s="3"/>
      <c r="Y1288" s="1"/>
      <c r="Z1288" s="3"/>
      <c r="AA1288" s="3"/>
      <c r="AB1288" s="3"/>
      <c r="AC1288" s="3"/>
      <c r="AD1288" s="3"/>
      <c r="AE1288" s="12"/>
      <c r="AF1288" s="3"/>
      <c r="AG1288" s="2"/>
      <c r="AH1288" s="2"/>
      <c r="AI1288" s="2"/>
      <c r="AJ1288" s="2"/>
      <c r="AK1288" s="2"/>
      <c r="AL1288" s="51"/>
      <c r="AM1288" s="51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</row>
    <row r="1289" spans="1:121" ht="15" x14ac:dyDescent="0.2">
      <c r="A1289" s="157"/>
      <c r="B1289" s="158"/>
      <c r="C1289" s="159"/>
      <c r="D1289" s="160"/>
      <c r="E1289" s="161"/>
      <c r="F1289" s="161"/>
      <c r="G1289" s="161"/>
      <c r="H1289" s="161"/>
      <c r="I1289" s="160"/>
      <c r="J1289" s="162"/>
      <c r="K1289" s="163"/>
      <c r="L1289" s="164"/>
      <c r="M1289" s="165"/>
      <c r="N1289" s="165"/>
      <c r="O1289" s="164"/>
      <c r="P1289" s="161"/>
      <c r="Q1289" s="166"/>
      <c r="R1289" s="161"/>
      <c r="S1289" s="167"/>
      <c r="T1289" s="162"/>
      <c r="U1289" s="38"/>
      <c r="V1289" s="38"/>
      <c r="W1289" s="50"/>
      <c r="X1289" s="38"/>
      <c r="Y1289" s="41"/>
      <c r="Z1289" s="38"/>
      <c r="AA1289" s="38"/>
      <c r="AB1289" s="38"/>
      <c r="AC1289" s="38"/>
      <c r="AD1289" s="38"/>
      <c r="AE1289" s="39"/>
      <c r="AF1289" s="38"/>
      <c r="AG1289" s="40"/>
      <c r="AH1289" s="40"/>
      <c r="AI1289" s="40"/>
      <c r="AJ1289" s="40"/>
      <c r="AK1289" s="40"/>
      <c r="AL1289" s="50"/>
      <c r="AM1289" s="5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</row>
    <row r="1290" spans="1:121" x14ac:dyDescent="0.15">
      <c r="A1290" s="64"/>
      <c r="B1290" s="18"/>
      <c r="C1290" s="8"/>
      <c r="D1290" s="15"/>
      <c r="E1290" s="16"/>
      <c r="F1290" s="16"/>
      <c r="G1290" s="16"/>
      <c r="H1290" s="16"/>
      <c r="I1290" s="15"/>
      <c r="J1290" s="51"/>
      <c r="K1290" s="2"/>
      <c r="L1290" s="20"/>
      <c r="M1290" s="14"/>
      <c r="N1290" s="14"/>
      <c r="O1290" s="20"/>
      <c r="P1290" s="16"/>
      <c r="Q1290" s="31"/>
      <c r="R1290" s="16"/>
      <c r="S1290" s="4"/>
      <c r="T1290" s="51"/>
      <c r="U1290" s="38"/>
      <c r="V1290" s="38"/>
      <c r="W1290" s="50"/>
      <c r="X1290" s="38"/>
      <c r="Y1290" s="41"/>
      <c r="Z1290" s="38"/>
      <c r="AA1290" s="38"/>
      <c r="AB1290" s="38"/>
      <c r="AC1290" s="38"/>
      <c r="AD1290" s="38"/>
      <c r="AE1290" s="39"/>
      <c r="AF1290" s="38"/>
      <c r="AG1290" s="40"/>
      <c r="AH1290" s="40"/>
      <c r="AI1290" s="40"/>
      <c r="AJ1290" s="40"/>
      <c r="AK1290" s="40"/>
      <c r="AL1290" s="50"/>
      <c r="AM1290" s="5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</row>
    <row r="1291" spans="1:121" x14ac:dyDescent="0.15">
      <c r="A1291" s="64"/>
      <c r="B1291" s="18"/>
      <c r="C1291" s="8"/>
      <c r="D1291" s="15"/>
      <c r="E1291" s="16"/>
      <c r="F1291" s="16"/>
      <c r="G1291" s="16"/>
      <c r="H1291" s="16"/>
      <c r="I1291" s="15"/>
      <c r="J1291" s="51"/>
      <c r="K1291" s="2"/>
      <c r="L1291" s="20"/>
      <c r="M1291" s="14"/>
      <c r="N1291" s="14"/>
      <c r="O1291" s="20"/>
      <c r="P1291" s="16"/>
      <c r="Q1291" s="31"/>
      <c r="R1291" s="16"/>
      <c r="S1291" s="4"/>
      <c r="T1291" s="51"/>
      <c r="U1291" s="38"/>
      <c r="V1291" s="38"/>
      <c r="W1291" s="50"/>
      <c r="X1291" s="38"/>
      <c r="Y1291" s="41"/>
      <c r="Z1291" s="38"/>
      <c r="AA1291" s="38"/>
      <c r="AB1291" s="38"/>
      <c r="AC1291" s="38"/>
      <c r="AD1291" s="38"/>
      <c r="AE1291" s="39"/>
      <c r="AF1291" s="38"/>
      <c r="AG1291" s="40"/>
      <c r="AH1291" s="40"/>
      <c r="AI1291" s="40"/>
      <c r="AJ1291" s="40"/>
      <c r="AK1291" s="40"/>
      <c r="AL1291" s="50"/>
      <c r="AM1291" s="5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</row>
    <row r="1292" spans="1:121" x14ac:dyDescent="0.15">
      <c r="A1292" s="64"/>
      <c r="B1292" s="18"/>
      <c r="C1292" s="8"/>
      <c r="D1292" s="15"/>
      <c r="E1292" s="16"/>
      <c r="F1292" s="16"/>
      <c r="G1292" s="16"/>
      <c r="H1292" s="16"/>
      <c r="I1292" s="15"/>
      <c r="J1292" s="51"/>
      <c r="K1292" s="2"/>
      <c r="L1292" s="20"/>
      <c r="M1292" s="14"/>
      <c r="N1292" s="14"/>
      <c r="O1292" s="20"/>
      <c r="P1292" s="16"/>
      <c r="Q1292" s="31"/>
      <c r="R1292" s="16"/>
      <c r="S1292" s="4"/>
      <c r="T1292" s="51"/>
      <c r="U1292" s="3"/>
      <c r="V1292" s="3"/>
      <c r="W1292" s="51"/>
      <c r="X1292" s="3"/>
      <c r="Y1292" s="1"/>
      <c r="Z1292" s="3"/>
      <c r="AA1292" s="3"/>
      <c r="AB1292" s="3"/>
      <c r="AC1292" s="3"/>
      <c r="AD1292" s="3"/>
      <c r="AE1292" s="12"/>
      <c r="AF1292" s="3"/>
      <c r="AG1292" s="2"/>
      <c r="AH1292" s="2"/>
      <c r="AI1292" s="2"/>
      <c r="AJ1292" s="2"/>
      <c r="AK1292" s="2"/>
      <c r="AL1292" s="51"/>
      <c r="AM1292" s="51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</row>
    <row r="1293" spans="1:121" x14ac:dyDescent="0.15">
      <c r="A1293" s="64"/>
      <c r="B1293" s="18"/>
      <c r="C1293" s="8"/>
      <c r="D1293" s="15"/>
      <c r="E1293" s="16"/>
      <c r="F1293" s="16"/>
      <c r="G1293" s="16"/>
      <c r="H1293" s="16"/>
      <c r="I1293" s="15"/>
      <c r="J1293" s="51"/>
      <c r="K1293" s="2"/>
      <c r="L1293" s="20"/>
      <c r="M1293" s="14"/>
      <c r="N1293" s="14"/>
      <c r="O1293" s="20"/>
      <c r="P1293" s="16"/>
      <c r="Q1293" s="31"/>
      <c r="R1293" s="16"/>
      <c r="S1293" s="4"/>
      <c r="T1293" s="51"/>
      <c r="U1293" s="3"/>
      <c r="V1293" s="3"/>
      <c r="W1293" s="51"/>
      <c r="X1293" s="3"/>
      <c r="Y1293" s="1"/>
      <c r="Z1293" s="3"/>
      <c r="AA1293" s="3"/>
      <c r="AB1293" s="3"/>
      <c r="AC1293" s="3"/>
      <c r="AD1293" s="3"/>
      <c r="AE1293" s="12"/>
      <c r="AF1293" s="3"/>
      <c r="AG1293" s="2"/>
      <c r="AH1293" s="2"/>
      <c r="AI1293" s="2"/>
      <c r="AJ1293" s="2"/>
      <c r="AK1293" s="2"/>
      <c r="AL1293" s="51"/>
      <c r="AM1293" s="51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</row>
    <row r="1294" spans="1:121" x14ac:dyDescent="0.15">
      <c r="A1294" s="64"/>
      <c r="B1294" s="18"/>
      <c r="C1294" s="8"/>
      <c r="D1294" s="15"/>
      <c r="E1294" s="16"/>
      <c r="F1294" s="16"/>
      <c r="G1294" s="16"/>
      <c r="H1294" s="16"/>
      <c r="I1294" s="15"/>
      <c r="J1294" s="51"/>
      <c r="K1294" s="2"/>
      <c r="L1294" s="20"/>
      <c r="M1294" s="14"/>
      <c r="N1294" s="14"/>
      <c r="O1294" s="20"/>
      <c r="P1294" s="16"/>
      <c r="Q1294" s="31"/>
      <c r="R1294" s="16"/>
      <c r="S1294" s="4"/>
      <c r="T1294" s="51"/>
      <c r="U1294" s="3"/>
      <c r="V1294" s="3"/>
      <c r="W1294" s="51"/>
      <c r="X1294" s="3"/>
      <c r="Y1294" s="1"/>
      <c r="Z1294" s="3"/>
      <c r="AA1294" s="3"/>
      <c r="AB1294" s="3"/>
      <c r="AC1294" s="3"/>
      <c r="AD1294" s="3"/>
      <c r="AE1294" s="12"/>
      <c r="AF1294" s="3"/>
      <c r="AG1294" s="2"/>
      <c r="AH1294" s="2"/>
      <c r="AI1294" s="2"/>
      <c r="AJ1294" s="2"/>
      <c r="AK1294" s="2"/>
      <c r="AL1294" s="51"/>
      <c r="AM1294" s="51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</row>
    <row r="1295" spans="1:121" x14ac:dyDescent="0.15">
      <c r="A1295" s="64"/>
      <c r="B1295" s="18"/>
      <c r="C1295" s="8"/>
      <c r="D1295" s="15"/>
      <c r="E1295" s="16"/>
      <c r="F1295" s="16"/>
      <c r="G1295" s="16"/>
      <c r="H1295" s="16"/>
      <c r="I1295" s="15"/>
      <c r="J1295" s="51"/>
      <c r="K1295" s="2"/>
      <c r="L1295" s="20"/>
      <c r="M1295" s="14"/>
      <c r="N1295" s="14"/>
      <c r="O1295" s="20"/>
      <c r="P1295" s="16"/>
      <c r="Q1295" s="31"/>
      <c r="R1295" s="16"/>
      <c r="S1295" s="4"/>
      <c r="T1295" s="51"/>
      <c r="U1295" s="3"/>
      <c r="V1295" s="3"/>
      <c r="W1295" s="51"/>
      <c r="X1295" s="3"/>
      <c r="Y1295" s="1"/>
      <c r="Z1295" s="3"/>
      <c r="AA1295" s="3"/>
      <c r="AB1295" s="3"/>
      <c r="AC1295" s="3"/>
      <c r="AD1295" s="3"/>
      <c r="AE1295" s="12"/>
      <c r="AF1295" s="3"/>
      <c r="AG1295" s="2"/>
      <c r="AH1295" s="2"/>
      <c r="AI1295" s="2"/>
      <c r="AJ1295" s="2"/>
      <c r="AK1295" s="2"/>
      <c r="AL1295" s="51"/>
      <c r="AM1295" s="51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</row>
    <row r="1296" spans="1:121" x14ac:dyDescent="0.15">
      <c r="A1296" s="64"/>
      <c r="B1296" s="18"/>
      <c r="C1296" s="8"/>
      <c r="D1296" s="15"/>
      <c r="E1296" s="16"/>
      <c r="F1296" s="16"/>
      <c r="G1296" s="16"/>
      <c r="H1296" s="16"/>
      <c r="I1296" s="15"/>
      <c r="J1296" s="51"/>
      <c r="K1296" s="2"/>
      <c r="L1296" s="20"/>
      <c r="M1296" s="14"/>
      <c r="N1296" s="14"/>
      <c r="O1296" s="20"/>
      <c r="P1296" s="16"/>
      <c r="Q1296" s="31"/>
      <c r="R1296" s="16"/>
      <c r="S1296" s="4"/>
      <c r="T1296" s="51"/>
      <c r="U1296" s="3"/>
      <c r="V1296" s="3"/>
      <c r="W1296" s="51"/>
      <c r="X1296" s="3"/>
      <c r="Y1296" s="1"/>
      <c r="Z1296" s="3"/>
      <c r="AA1296" s="3"/>
      <c r="AB1296" s="3"/>
      <c r="AC1296" s="3"/>
      <c r="AD1296" s="3"/>
      <c r="AE1296" s="12"/>
      <c r="AF1296" s="3"/>
      <c r="AG1296" s="2"/>
      <c r="AH1296" s="2"/>
      <c r="AI1296" s="2"/>
      <c r="AJ1296" s="2"/>
      <c r="AK1296" s="2"/>
      <c r="AL1296" s="51"/>
      <c r="AM1296" s="51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</row>
    <row r="1297" spans="1:121" x14ac:dyDescent="0.15">
      <c r="A1297" s="64"/>
      <c r="B1297" s="18"/>
      <c r="C1297" s="8"/>
      <c r="D1297" s="15"/>
      <c r="E1297" s="16"/>
      <c r="F1297" s="16"/>
      <c r="G1297" s="16"/>
      <c r="H1297" s="16"/>
      <c r="I1297" s="15"/>
      <c r="J1297" s="51"/>
      <c r="K1297" s="2"/>
      <c r="L1297" s="20"/>
      <c r="M1297" s="14"/>
      <c r="N1297" s="14"/>
      <c r="O1297" s="20"/>
      <c r="P1297" s="16"/>
      <c r="Q1297" s="31"/>
      <c r="R1297" s="16"/>
      <c r="S1297" s="4"/>
      <c r="T1297" s="51"/>
      <c r="U1297" s="3"/>
      <c r="V1297" s="3"/>
      <c r="W1297" s="51"/>
      <c r="X1297" s="3"/>
      <c r="Y1297" s="1"/>
      <c r="Z1297" s="3"/>
      <c r="AA1297" s="3"/>
      <c r="AB1297" s="3"/>
      <c r="AC1297" s="3"/>
      <c r="AD1297" s="3"/>
      <c r="AE1297" s="12"/>
      <c r="AF1297" s="3"/>
      <c r="AG1297" s="2"/>
      <c r="AH1297" s="2"/>
      <c r="AI1297" s="2"/>
      <c r="AJ1297" s="2"/>
      <c r="AK1297" s="2"/>
      <c r="AL1297" s="51"/>
      <c r="AM1297" s="51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</row>
    <row r="1298" spans="1:121" x14ac:dyDescent="0.15">
      <c r="A1298" s="64"/>
      <c r="B1298" s="18"/>
      <c r="C1298" s="8"/>
      <c r="D1298" s="15"/>
      <c r="E1298" s="16"/>
      <c r="F1298" s="16"/>
      <c r="G1298" s="16"/>
      <c r="H1298" s="16"/>
      <c r="I1298" s="15"/>
      <c r="J1298" s="51"/>
      <c r="K1298" s="2"/>
      <c r="L1298" s="20"/>
      <c r="M1298" s="14"/>
      <c r="N1298" s="14"/>
      <c r="O1298" s="20"/>
      <c r="P1298" s="16"/>
      <c r="Q1298" s="31"/>
      <c r="R1298" s="16"/>
      <c r="S1298" s="4"/>
      <c r="T1298" s="51"/>
      <c r="U1298" s="3"/>
      <c r="V1298" s="3"/>
      <c r="W1298" s="51"/>
      <c r="X1298" s="3"/>
      <c r="Y1298" s="1"/>
      <c r="Z1298" s="3"/>
      <c r="AA1298" s="3"/>
      <c r="AB1298" s="3"/>
      <c r="AC1298" s="3"/>
      <c r="AD1298" s="3"/>
      <c r="AE1298" s="12"/>
      <c r="AF1298" s="3"/>
      <c r="AG1298" s="2"/>
      <c r="AH1298" s="2"/>
      <c r="AI1298" s="2"/>
      <c r="AJ1298" s="2"/>
      <c r="AK1298" s="2"/>
      <c r="AL1298" s="51"/>
      <c r="AM1298" s="51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</row>
    <row r="1299" spans="1:121" x14ac:dyDescent="0.15">
      <c r="A1299" s="64"/>
      <c r="B1299" s="18"/>
      <c r="C1299" s="8"/>
      <c r="D1299" s="15"/>
      <c r="E1299" s="16"/>
      <c r="F1299" s="16"/>
      <c r="G1299" s="16"/>
      <c r="H1299" s="16"/>
      <c r="I1299" s="15"/>
      <c r="J1299" s="51"/>
      <c r="K1299" s="2"/>
      <c r="L1299" s="20"/>
      <c r="M1299" s="14"/>
      <c r="N1299" s="14"/>
      <c r="O1299" s="20"/>
      <c r="P1299" s="16"/>
      <c r="Q1299" s="31"/>
      <c r="R1299" s="16"/>
      <c r="S1299" s="4"/>
      <c r="T1299" s="51"/>
      <c r="U1299" s="3"/>
      <c r="V1299" s="3"/>
      <c r="W1299" s="51"/>
      <c r="X1299" s="3"/>
      <c r="Y1299" s="1"/>
      <c r="Z1299" s="3"/>
      <c r="AA1299" s="3"/>
      <c r="AB1299" s="3"/>
      <c r="AC1299" s="3"/>
      <c r="AD1299" s="3"/>
      <c r="AE1299" s="12"/>
      <c r="AF1299" s="3"/>
      <c r="AG1299" s="2"/>
      <c r="AH1299" s="2"/>
      <c r="AI1299" s="2"/>
      <c r="AJ1299" s="2"/>
      <c r="AK1299" s="2"/>
      <c r="AL1299" s="51"/>
      <c r="AM1299" s="51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</row>
    <row r="1300" spans="1:121" x14ac:dyDescent="0.15">
      <c r="A1300" s="64"/>
      <c r="B1300" s="18"/>
      <c r="C1300" s="8"/>
      <c r="D1300" s="15"/>
      <c r="E1300" s="16"/>
      <c r="F1300" s="16"/>
      <c r="G1300" s="16"/>
      <c r="H1300" s="16"/>
      <c r="I1300" s="15"/>
      <c r="J1300" s="51"/>
      <c r="K1300" s="2"/>
      <c r="L1300" s="20"/>
      <c r="M1300" s="14"/>
      <c r="N1300" s="14"/>
      <c r="O1300" s="20"/>
      <c r="P1300" s="16"/>
      <c r="Q1300" s="31"/>
      <c r="R1300" s="16"/>
      <c r="S1300" s="4"/>
      <c r="T1300" s="51"/>
      <c r="U1300" s="3"/>
      <c r="V1300" s="3"/>
      <c r="W1300" s="51"/>
      <c r="X1300" s="3"/>
      <c r="Y1300" s="1"/>
      <c r="Z1300" s="3"/>
      <c r="AA1300" s="3"/>
      <c r="AB1300" s="3"/>
      <c r="AC1300" s="3"/>
      <c r="AD1300" s="3"/>
      <c r="AE1300" s="12"/>
      <c r="AF1300" s="3"/>
      <c r="AG1300" s="2"/>
      <c r="AH1300" s="2"/>
      <c r="AI1300" s="2"/>
      <c r="AJ1300" s="2"/>
      <c r="AK1300" s="2"/>
      <c r="AL1300" s="51"/>
      <c r="AM1300" s="51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</row>
    <row r="1301" spans="1:121" x14ac:dyDescent="0.15">
      <c r="A1301" s="64"/>
      <c r="B1301" s="18"/>
      <c r="C1301" s="8"/>
      <c r="D1301" s="15"/>
      <c r="E1301" s="16"/>
      <c r="F1301" s="16"/>
      <c r="G1301" s="16"/>
      <c r="H1301" s="16"/>
      <c r="I1301" s="15"/>
      <c r="J1301" s="51"/>
      <c r="K1301" s="2"/>
      <c r="L1301" s="20"/>
      <c r="M1301" s="14"/>
      <c r="N1301" s="14"/>
      <c r="O1301" s="20"/>
      <c r="P1301" s="16"/>
      <c r="Q1301" s="31"/>
      <c r="R1301" s="16"/>
      <c r="S1301" s="4"/>
      <c r="T1301" s="51"/>
      <c r="U1301" s="3"/>
      <c r="V1301" s="3"/>
      <c r="W1301" s="51"/>
      <c r="X1301" s="3"/>
      <c r="Y1301" s="1"/>
      <c r="Z1301" s="3"/>
      <c r="AA1301" s="3"/>
      <c r="AB1301" s="3"/>
      <c r="AC1301" s="3"/>
      <c r="AD1301" s="3"/>
      <c r="AE1301" s="12"/>
      <c r="AF1301" s="3"/>
      <c r="AG1301" s="2"/>
      <c r="AH1301" s="2"/>
      <c r="AI1301" s="2"/>
      <c r="AJ1301" s="2"/>
      <c r="AK1301" s="2"/>
      <c r="AL1301" s="51"/>
      <c r="AM1301" s="51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</row>
    <row r="1302" spans="1:121" x14ac:dyDescent="0.15">
      <c r="A1302" s="64"/>
      <c r="B1302" s="18"/>
      <c r="C1302" s="8"/>
      <c r="D1302" s="15"/>
      <c r="E1302" s="16"/>
      <c r="F1302" s="16"/>
      <c r="G1302" s="16"/>
      <c r="H1302" s="16"/>
      <c r="I1302" s="15"/>
      <c r="J1302" s="51"/>
      <c r="K1302" s="2"/>
      <c r="L1302" s="20"/>
      <c r="M1302" s="14"/>
      <c r="N1302" s="14"/>
      <c r="O1302" s="20"/>
      <c r="P1302" s="16"/>
      <c r="Q1302" s="31"/>
      <c r="R1302" s="16"/>
      <c r="S1302" s="4"/>
      <c r="T1302" s="51"/>
      <c r="U1302" s="3"/>
      <c r="V1302" s="3"/>
      <c r="W1302" s="51"/>
      <c r="X1302" s="3"/>
      <c r="Y1302" s="1"/>
      <c r="Z1302" s="3"/>
      <c r="AA1302" s="3"/>
      <c r="AB1302" s="3"/>
      <c r="AC1302" s="3"/>
      <c r="AD1302" s="3"/>
      <c r="AE1302" s="12"/>
      <c r="AF1302" s="3"/>
      <c r="AG1302" s="2"/>
      <c r="AH1302" s="2"/>
      <c r="AI1302" s="2"/>
      <c r="AJ1302" s="2"/>
      <c r="AK1302" s="2"/>
      <c r="AL1302" s="51"/>
      <c r="AM1302" s="51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</row>
    <row r="1303" spans="1:121" x14ac:dyDescent="0.15">
      <c r="A1303" s="64"/>
      <c r="B1303" s="18"/>
      <c r="C1303" s="8"/>
      <c r="D1303" s="15"/>
      <c r="E1303" s="16"/>
      <c r="F1303" s="16"/>
      <c r="G1303" s="16"/>
      <c r="H1303" s="16"/>
      <c r="I1303" s="15"/>
      <c r="J1303" s="51"/>
      <c r="K1303" s="2"/>
      <c r="L1303" s="20"/>
      <c r="M1303" s="14"/>
      <c r="N1303" s="14"/>
      <c r="O1303" s="20"/>
      <c r="P1303" s="16"/>
      <c r="Q1303" s="31"/>
      <c r="R1303" s="16"/>
      <c r="S1303" s="4"/>
      <c r="T1303" s="51"/>
      <c r="U1303" s="3"/>
      <c r="V1303" s="3"/>
      <c r="W1303" s="51"/>
      <c r="X1303" s="3"/>
      <c r="Y1303" s="1"/>
      <c r="Z1303" s="3"/>
      <c r="AA1303" s="3"/>
      <c r="AB1303" s="3"/>
      <c r="AC1303" s="3"/>
      <c r="AD1303" s="3"/>
      <c r="AE1303" s="12"/>
      <c r="AF1303" s="3"/>
      <c r="AG1303" s="2"/>
      <c r="AH1303" s="2"/>
      <c r="AI1303" s="2"/>
      <c r="AJ1303" s="2"/>
      <c r="AK1303" s="2"/>
      <c r="AL1303" s="51"/>
      <c r="AM1303" s="51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</row>
    <row r="1304" spans="1:121" x14ac:dyDescent="0.15">
      <c r="A1304" s="64"/>
      <c r="B1304" s="18"/>
      <c r="C1304" s="8"/>
      <c r="D1304" s="15"/>
      <c r="E1304" s="16"/>
      <c r="F1304" s="16"/>
      <c r="G1304" s="16"/>
      <c r="H1304" s="16"/>
      <c r="I1304" s="15"/>
      <c r="J1304" s="51"/>
      <c r="K1304" s="2"/>
      <c r="L1304" s="20"/>
      <c r="M1304" s="14"/>
      <c r="N1304" s="14"/>
      <c r="O1304" s="20"/>
      <c r="P1304" s="16"/>
      <c r="Q1304" s="31"/>
      <c r="R1304" s="16"/>
      <c r="S1304" s="4"/>
      <c r="T1304" s="51"/>
      <c r="U1304" s="3"/>
      <c r="V1304" s="3"/>
      <c r="W1304" s="51"/>
      <c r="X1304" s="3"/>
      <c r="Y1304" s="1"/>
      <c r="Z1304" s="3"/>
      <c r="AA1304" s="3"/>
      <c r="AB1304" s="3"/>
      <c r="AC1304" s="3"/>
      <c r="AD1304" s="3"/>
      <c r="AE1304" s="12"/>
      <c r="AF1304" s="3"/>
      <c r="AG1304" s="2"/>
      <c r="AH1304" s="2"/>
      <c r="AI1304" s="2"/>
      <c r="AJ1304" s="2"/>
      <c r="AK1304" s="2"/>
      <c r="AL1304" s="51"/>
      <c r="AM1304" s="51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</row>
    <row r="1305" spans="1:121" x14ac:dyDescent="0.15">
      <c r="A1305" s="64"/>
      <c r="B1305" s="18"/>
      <c r="C1305" s="8"/>
      <c r="D1305" s="15"/>
      <c r="E1305" s="16"/>
      <c r="F1305" s="16"/>
      <c r="G1305" s="16"/>
      <c r="H1305" s="16"/>
      <c r="I1305" s="15"/>
      <c r="J1305" s="51"/>
      <c r="K1305" s="2"/>
      <c r="L1305" s="20"/>
      <c r="M1305" s="14"/>
      <c r="N1305" s="14"/>
      <c r="O1305" s="20"/>
      <c r="P1305" s="16"/>
      <c r="Q1305" s="31"/>
      <c r="R1305" s="16"/>
      <c r="S1305" s="4"/>
      <c r="T1305" s="51"/>
      <c r="U1305" s="3"/>
      <c r="V1305" s="3"/>
      <c r="W1305" s="51"/>
      <c r="X1305" s="3"/>
      <c r="Y1305" s="1"/>
      <c r="Z1305" s="3"/>
      <c r="AA1305" s="3"/>
      <c r="AB1305" s="3"/>
      <c r="AC1305" s="3"/>
      <c r="AD1305" s="3"/>
      <c r="AE1305" s="12"/>
      <c r="AF1305" s="3"/>
      <c r="AG1305" s="2"/>
      <c r="AH1305" s="2"/>
      <c r="AI1305" s="2"/>
      <c r="AJ1305" s="2"/>
      <c r="AK1305" s="2"/>
      <c r="AL1305" s="51"/>
      <c r="AM1305" s="51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</row>
    <row r="1306" spans="1:121" x14ac:dyDescent="0.15">
      <c r="A1306" s="64"/>
      <c r="B1306" s="18"/>
      <c r="C1306" s="8"/>
      <c r="D1306" s="15"/>
      <c r="E1306" s="16"/>
      <c r="F1306" s="16"/>
      <c r="G1306" s="16"/>
      <c r="H1306" s="16"/>
      <c r="I1306" s="15"/>
      <c r="J1306" s="51"/>
      <c r="K1306" s="2"/>
      <c r="L1306" s="20"/>
      <c r="M1306" s="14"/>
      <c r="N1306" s="14"/>
      <c r="O1306" s="20"/>
      <c r="P1306" s="16"/>
      <c r="Q1306" s="31"/>
      <c r="R1306" s="16"/>
      <c r="S1306" s="4"/>
      <c r="T1306" s="51"/>
      <c r="U1306" s="3"/>
      <c r="V1306" s="3"/>
      <c r="W1306" s="51"/>
      <c r="X1306" s="3"/>
      <c r="Y1306" s="1"/>
      <c r="Z1306" s="3"/>
      <c r="AA1306" s="3"/>
      <c r="AB1306" s="3"/>
      <c r="AC1306" s="3"/>
      <c r="AD1306" s="3"/>
      <c r="AE1306" s="12"/>
      <c r="AF1306" s="3"/>
      <c r="AG1306" s="2"/>
      <c r="AH1306" s="2"/>
      <c r="AI1306" s="2"/>
      <c r="AJ1306" s="2"/>
      <c r="AK1306" s="2"/>
      <c r="AL1306" s="51"/>
      <c r="AM1306" s="51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</row>
    <row r="1307" spans="1:121" x14ac:dyDescent="0.15">
      <c r="A1307" s="64"/>
      <c r="B1307" s="18"/>
      <c r="C1307" s="8"/>
      <c r="D1307" s="15"/>
      <c r="E1307" s="16"/>
      <c r="F1307" s="16"/>
      <c r="G1307" s="16"/>
      <c r="H1307" s="16"/>
      <c r="I1307" s="15"/>
      <c r="J1307" s="51"/>
      <c r="K1307" s="2"/>
      <c r="L1307" s="20"/>
      <c r="M1307" s="14"/>
      <c r="N1307" s="14"/>
      <c r="O1307" s="20"/>
      <c r="P1307" s="16"/>
      <c r="Q1307" s="31"/>
      <c r="R1307" s="16"/>
      <c r="S1307" s="4"/>
      <c r="T1307" s="51"/>
      <c r="U1307" s="3"/>
      <c r="V1307" s="3"/>
      <c r="W1307" s="51"/>
      <c r="X1307" s="3"/>
      <c r="Y1307" s="1"/>
      <c r="Z1307" s="3"/>
      <c r="AA1307" s="3"/>
      <c r="AB1307" s="3"/>
      <c r="AC1307" s="3"/>
      <c r="AD1307" s="3"/>
      <c r="AE1307" s="12"/>
      <c r="AF1307" s="3"/>
      <c r="AG1307" s="2"/>
      <c r="AH1307" s="2"/>
      <c r="AI1307" s="2"/>
      <c r="AJ1307" s="2"/>
      <c r="AK1307" s="2"/>
      <c r="AL1307" s="51"/>
      <c r="AM1307" s="51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</row>
    <row r="1308" spans="1:121" x14ac:dyDescent="0.15">
      <c r="A1308" s="64"/>
      <c r="B1308" s="18"/>
      <c r="C1308" s="8"/>
      <c r="D1308" s="15"/>
      <c r="E1308" s="16"/>
      <c r="F1308" s="16"/>
      <c r="G1308" s="16"/>
      <c r="H1308" s="16"/>
      <c r="I1308" s="15"/>
      <c r="J1308" s="51"/>
      <c r="K1308" s="2"/>
      <c r="L1308" s="20"/>
      <c r="M1308" s="14"/>
      <c r="N1308" s="14"/>
      <c r="O1308" s="20"/>
      <c r="P1308" s="16"/>
      <c r="Q1308" s="31"/>
      <c r="R1308" s="16"/>
      <c r="S1308" s="4"/>
      <c r="T1308" s="51"/>
      <c r="U1308" s="3"/>
      <c r="V1308" s="3"/>
      <c r="W1308" s="51"/>
      <c r="X1308" s="3"/>
      <c r="Y1308" s="1"/>
      <c r="Z1308" s="3"/>
      <c r="AA1308" s="3"/>
      <c r="AB1308" s="3"/>
      <c r="AC1308" s="3"/>
      <c r="AD1308" s="3"/>
      <c r="AE1308" s="12"/>
      <c r="AF1308" s="3"/>
      <c r="AG1308" s="2"/>
      <c r="AH1308" s="2"/>
      <c r="AI1308" s="2"/>
      <c r="AJ1308" s="2"/>
      <c r="AK1308" s="2"/>
      <c r="AL1308" s="51"/>
      <c r="AM1308" s="51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</row>
    <row r="1309" spans="1:121" x14ac:dyDescent="0.15">
      <c r="A1309" s="64"/>
      <c r="B1309" s="18"/>
      <c r="C1309" s="8"/>
      <c r="D1309" s="15"/>
      <c r="E1309" s="16"/>
      <c r="F1309" s="16"/>
      <c r="G1309" s="16"/>
      <c r="H1309" s="16"/>
      <c r="I1309" s="15"/>
      <c r="J1309" s="51"/>
      <c r="K1309" s="2"/>
      <c r="L1309" s="20"/>
      <c r="M1309" s="14"/>
      <c r="N1309" s="14"/>
      <c r="O1309" s="20"/>
      <c r="P1309" s="16"/>
      <c r="Q1309" s="31"/>
      <c r="R1309" s="16"/>
      <c r="S1309" s="4"/>
      <c r="T1309" s="51"/>
      <c r="U1309" s="3"/>
      <c r="V1309" s="3"/>
      <c r="W1309" s="51"/>
      <c r="X1309" s="3"/>
      <c r="Y1309" s="1"/>
      <c r="Z1309" s="3"/>
      <c r="AA1309" s="3"/>
      <c r="AB1309" s="3"/>
      <c r="AC1309" s="3"/>
      <c r="AD1309" s="3"/>
      <c r="AE1309" s="12"/>
      <c r="AF1309" s="3"/>
      <c r="AG1309" s="2"/>
      <c r="AH1309" s="2"/>
      <c r="AI1309" s="2"/>
      <c r="AJ1309" s="2"/>
      <c r="AK1309" s="2"/>
      <c r="AL1309" s="51"/>
      <c r="AM1309" s="51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</row>
    <row r="1310" spans="1:121" x14ac:dyDescent="0.15">
      <c r="A1310" s="64"/>
      <c r="B1310" s="18"/>
      <c r="C1310" s="8"/>
      <c r="D1310" s="15"/>
      <c r="E1310" s="16"/>
      <c r="F1310" s="16"/>
      <c r="G1310" s="16"/>
      <c r="H1310" s="16"/>
      <c r="I1310" s="15"/>
      <c r="J1310" s="51"/>
      <c r="K1310" s="2"/>
      <c r="L1310" s="20"/>
      <c r="M1310" s="14"/>
      <c r="N1310" s="14"/>
      <c r="O1310" s="20"/>
      <c r="P1310" s="16"/>
      <c r="Q1310" s="31"/>
      <c r="R1310" s="16"/>
      <c r="S1310" s="4"/>
      <c r="T1310" s="51"/>
      <c r="U1310" s="3"/>
      <c r="V1310" s="3"/>
      <c r="W1310" s="51"/>
      <c r="X1310" s="3"/>
      <c r="Y1310" s="1"/>
      <c r="Z1310" s="3"/>
      <c r="AA1310" s="3"/>
      <c r="AB1310" s="3"/>
      <c r="AC1310" s="3"/>
      <c r="AD1310" s="3"/>
      <c r="AE1310" s="12"/>
      <c r="AF1310" s="3"/>
      <c r="AG1310" s="2"/>
      <c r="AH1310" s="2"/>
      <c r="AI1310" s="2"/>
      <c r="AJ1310" s="2"/>
      <c r="AK1310" s="2"/>
      <c r="AL1310" s="51"/>
      <c r="AM1310" s="51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</row>
    <row r="1311" spans="1:121" x14ac:dyDescent="0.15">
      <c r="A1311" s="64"/>
      <c r="B1311" s="18"/>
      <c r="C1311" s="8"/>
      <c r="D1311" s="15"/>
      <c r="E1311" s="16"/>
      <c r="F1311" s="16"/>
      <c r="G1311" s="16"/>
      <c r="H1311" s="16"/>
      <c r="I1311" s="15"/>
      <c r="J1311" s="51"/>
      <c r="K1311" s="2"/>
      <c r="L1311" s="20"/>
      <c r="M1311" s="14"/>
      <c r="N1311" s="14"/>
      <c r="O1311" s="20"/>
      <c r="P1311" s="16"/>
      <c r="Q1311" s="31"/>
      <c r="R1311" s="16"/>
      <c r="S1311" s="4"/>
      <c r="T1311" s="51"/>
      <c r="U1311" s="3"/>
      <c r="V1311" s="3"/>
      <c r="W1311" s="51"/>
      <c r="X1311" s="3"/>
      <c r="Y1311" s="1"/>
      <c r="Z1311" s="3"/>
      <c r="AA1311" s="3"/>
      <c r="AB1311" s="3"/>
      <c r="AC1311" s="3"/>
      <c r="AD1311" s="3"/>
      <c r="AE1311" s="12"/>
      <c r="AF1311" s="3"/>
      <c r="AG1311" s="2"/>
      <c r="AH1311" s="2"/>
      <c r="AI1311" s="2"/>
      <c r="AJ1311" s="2"/>
      <c r="AK1311" s="2"/>
      <c r="AL1311" s="51"/>
      <c r="AM1311" s="51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</row>
    <row r="1312" spans="1:121" x14ac:dyDescent="0.15">
      <c r="A1312" s="64"/>
      <c r="B1312" s="18"/>
      <c r="C1312" s="8"/>
      <c r="D1312" s="15"/>
      <c r="E1312" s="16"/>
      <c r="F1312" s="16"/>
      <c r="G1312" s="16"/>
      <c r="H1312" s="16"/>
      <c r="I1312" s="15"/>
      <c r="J1312" s="51"/>
      <c r="K1312" s="2"/>
      <c r="L1312" s="20"/>
      <c r="M1312" s="14"/>
      <c r="N1312" s="14"/>
      <c r="O1312" s="20"/>
      <c r="P1312" s="16"/>
      <c r="Q1312" s="31"/>
      <c r="R1312" s="16"/>
      <c r="S1312" s="4"/>
      <c r="T1312" s="51"/>
      <c r="U1312" s="3"/>
      <c r="V1312" s="3"/>
      <c r="W1312" s="51"/>
      <c r="X1312" s="3"/>
      <c r="Y1312" s="1"/>
      <c r="Z1312" s="3"/>
      <c r="AA1312" s="3"/>
      <c r="AB1312" s="3"/>
      <c r="AC1312" s="3"/>
      <c r="AD1312" s="3"/>
      <c r="AE1312" s="12"/>
      <c r="AF1312" s="3"/>
      <c r="AG1312" s="2"/>
      <c r="AH1312" s="2"/>
      <c r="AI1312" s="2"/>
      <c r="AJ1312" s="2"/>
      <c r="AK1312" s="2"/>
      <c r="AL1312" s="51"/>
      <c r="AM1312" s="51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</row>
    <row r="1313" spans="1:121" x14ac:dyDescent="0.15">
      <c r="A1313" s="64"/>
      <c r="B1313" s="18"/>
      <c r="C1313" s="8"/>
      <c r="D1313" s="15"/>
      <c r="E1313" s="16"/>
      <c r="F1313" s="16"/>
      <c r="G1313" s="16"/>
      <c r="H1313" s="16"/>
      <c r="I1313" s="15"/>
      <c r="J1313" s="51"/>
      <c r="K1313" s="2"/>
      <c r="L1313" s="20"/>
      <c r="M1313" s="14"/>
      <c r="N1313" s="14"/>
      <c r="O1313" s="20"/>
      <c r="P1313" s="16"/>
      <c r="Q1313" s="31"/>
      <c r="R1313" s="16"/>
      <c r="S1313" s="4"/>
      <c r="T1313" s="51"/>
      <c r="U1313" s="3"/>
      <c r="V1313" s="3"/>
      <c r="W1313" s="51"/>
      <c r="X1313" s="3"/>
      <c r="Y1313" s="1"/>
      <c r="Z1313" s="3"/>
      <c r="AA1313" s="3"/>
      <c r="AB1313" s="3"/>
      <c r="AC1313" s="3"/>
      <c r="AD1313" s="3"/>
      <c r="AE1313" s="12"/>
      <c r="AF1313" s="3"/>
      <c r="AG1313" s="2"/>
      <c r="AH1313" s="2"/>
      <c r="AI1313" s="2"/>
      <c r="AJ1313" s="2"/>
      <c r="AK1313" s="2"/>
      <c r="AL1313" s="51"/>
      <c r="AM1313" s="51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</row>
    <row r="1314" spans="1:121" x14ac:dyDescent="0.15">
      <c r="A1314" s="64"/>
      <c r="B1314" s="18"/>
      <c r="C1314" s="8"/>
      <c r="D1314" s="15"/>
      <c r="E1314" s="16"/>
      <c r="F1314" s="16"/>
      <c r="G1314" s="16"/>
      <c r="H1314" s="16"/>
      <c r="I1314" s="15"/>
      <c r="J1314" s="51"/>
      <c r="K1314" s="2"/>
      <c r="L1314" s="20"/>
      <c r="M1314" s="14"/>
      <c r="N1314" s="14"/>
      <c r="O1314" s="20"/>
      <c r="P1314" s="16"/>
      <c r="Q1314" s="31"/>
      <c r="R1314" s="16"/>
      <c r="S1314" s="4"/>
      <c r="T1314" s="51"/>
      <c r="U1314" s="3"/>
      <c r="V1314" s="3"/>
      <c r="W1314" s="51"/>
      <c r="X1314" s="3"/>
      <c r="Y1314" s="1"/>
      <c r="Z1314" s="3"/>
      <c r="AA1314" s="3"/>
      <c r="AB1314" s="3"/>
      <c r="AC1314" s="3"/>
      <c r="AD1314" s="3"/>
      <c r="AE1314" s="12"/>
      <c r="AF1314" s="3"/>
      <c r="AG1314" s="2"/>
      <c r="AH1314" s="2"/>
      <c r="AI1314" s="2"/>
      <c r="AJ1314" s="2"/>
      <c r="AK1314" s="2"/>
      <c r="AL1314" s="51"/>
      <c r="AM1314" s="51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</row>
    <row r="1315" spans="1:121" x14ac:dyDescent="0.15">
      <c r="A1315" s="64"/>
      <c r="B1315" s="18"/>
      <c r="C1315" s="8"/>
      <c r="D1315" s="15"/>
      <c r="E1315" s="16"/>
      <c r="F1315" s="16"/>
      <c r="G1315" s="16"/>
      <c r="H1315" s="16"/>
      <c r="I1315" s="15"/>
      <c r="J1315" s="51"/>
      <c r="K1315" s="2"/>
      <c r="L1315" s="20"/>
      <c r="M1315" s="14"/>
      <c r="N1315" s="14"/>
      <c r="O1315" s="20"/>
      <c r="P1315" s="16"/>
      <c r="Q1315" s="31"/>
      <c r="R1315" s="16"/>
      <c r="S1315" s="4"/>
      <c r="T1315" s="51"/>
      <c r="U1315" s="3"/>
      <c r="V1315" s="3"/>
      <c r="W1315" s="51"/>
      <c r="X1315" s="3"/>
      <c r="Y1315" s="1"/>
      <c r="Z1315" s="3"/>
      <c r="AA1315" s="3"/>
      <c r="AB1315" s="3"/>
      <c r="AC1315" s="3"/>
      <c r="AD1315" s="3"/>
      <c r="AE1315" s="12"/>
      <c r="AF1315" s="3"/>
      <c r="AG1315" s="2"/>
      <c r="AH1315" s="2"/>
      <c r="AI1315" s="2"/>
      <c r="AJ1315" s="2"/>
      <c r="AK1315" s="2"/>
      <c r="AL1315" s="51"/>
      <c r="AM1315" s="51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</row>
    <row r="1316" spans="1:121" x14ac:dyDescent="0.15">
      <c r="A1316" s="64"/>
      <c r="B1316" s="18"/>
      <c r="C1316" s="8"/>
      <c r="D1316" s="15"/>
      <c r="E1316" s="16"/>
      <c r="F1316" s="16"/>
      <c r="G1316" s="16"/>
      <c r="H1316" s="16"/>
      <c r="I1316" s="15"/>
      <c r="J1316" s="51"/>
      <c r="K1316" s="2"/>
      <c r="L1316" s="20"/>
      <c r="M1316" s="14"/>
      <c r="N1316" s="14"/>
      <c r="O1316" s="20"/>
      <c r="P1316" s="16"/>
      <c r="Q1316" s="31"/>
      <c r="R1316" s="16"/>
      <c r="S1316" s="4"/>
      <c r="T1316" s="51"/>
      <c r="U1316" s="3"/>
      <c r="V1316" s="3"/>
      <c r="W1316" s="51"/>
      <c r="X1316" s="3"/>
      <c r="Y1316" s="1"/>
      <c r="Z1316" s="3"/>
      <c r="AA1316" s="3"/>
      <c r="AB1316" s="3"/>
      <c r="AC1316" s="3"/>
      <c r="AD1316" s="3"/>
      <c r="AE1316" s="12"/>
      <c r="AF1316" s="3"/>
      <c r="AG1316" s="2"/>
      <c r="AH1316" s="2"/>
      <c r="AI1316" s="2"/>
      <c r="AJ1316" s="2"/>
      <c r="AK1316" s="2"/>
      <c r="AL1316" s="51"/>
      <c r="AM1316" s="51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</row>
    <row r="1317" spans="1:121" x14ac:dyDescent="0.15">
      <c r="A1317" s="64"/>
      <c r="B1317" s="18"/>
      <c r="C1317" s="8"/>
      <c r="D1317" s="15"/>
      <c r="E1317" s="16"/>
      <c r="F1317" s="16"/>
      <c r="G1317" s="16"/>
      <c r="H1317" s="16"/>
      <c r="I1317" s="15"/>
      <c r="J1317" s="51"/>
      <c r="K1317" s="2"/>
      <c r="L1317" s="20"/>
      <c r="M1317" s="14"/>
      <c r="N1317" s="14"/>
      <c r="O1317" s="20"/>
      <c r="P1317" s="16"/>
      <c r="Q1317" s="31"/>
      <c r="R1317" s="16"/>
      <c r="S1317" s="4"/>
      <c r="T1317" s="51"/>
      <c r="U1317" s="3"/>
      <c r="V1317" s="3"/>
      <c r="W1317" s="51"/>
      <c r="X1317" s="3"/>
      <c r="Y1317" s="1"/>
      <c r="Z1317" s="3"/>
      <c r="AA1317" s="3"/>
      <c r="AB1317" s="3"/>
      <c r="AC1317" s="3"/>
      <c r="AD1317" s="3"/>
      <c r="AE1317" s="12"/>
      <c r="AF1317" s="3"/>
      <c r="AG1317" s="2"/>
      <c r="AH1317" s="2"/>
      <c r="AI1317" s="2"/>
      <c r="AJ1317" s="2"/>
      <c r="AK1317" s="2"/>
      <c r="AL1317" s="51"/>
      <c r="AM1317" s="51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</row>
    <row r="1318" spans="1:121" x14ac:dyDescent="0.15">
      <c r="A1318" s="64"/>
      <c r="B1318" s="18"/>
      <c r="C1318" s="8"/>
      <c r="D1318" s="15"/>
      <c r="E1318" s="16"/>
      <c r="F1318" s="16"/>
      <c r="G1318" s="16"/>
      <c r="H1318" s="16"/>
      <c r="I1318" s="15"/>
      <c r="J1318" s="51"/>
      <c r="K1318" s="2"/>
      <c r="L1318" s="20"/>
      <c r="M1318" s="14"/>
      <c r="N1318" s="14"/>
      <c r="O1318" s="20"/>
      <c r="P1318" s="16"/>
      <c r="Q1318" s="31"/>
      <c r="R1318" s="16"/>
      <c r="S1318" s="4"/>
      <c r="T1318" s="51"/>
      <c r="U1318" s="3"/>
      <c r="V1318" s="3"/>
      <c r="W1318" s="51"/>
      <c r="X1318" s="3"/>
      <c r="Y1318" s="1"/>
      <c r="Z1318" s="3"/>
      <c r="AA1318" s="3"/>
      <c r="AB1318" s="3"/>
      <c r="AC1318" s="3"/>
      <c r="AD1318" s="3"/>
      <c r="AE1318" s="12"/>
      <c r="AF1318" s="3"/>
      <c r="AG1318" s="2"/>
      <c r="AH1318" s="2"/>
      <c r="AI1318" s="2"/>
      <c r="AJ1318" s="2"/>
      <c r="AK1318" s="2"/>
      <c r="AL1318" s="51"/>
      <c r="AM1318" s="51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</row>
    <row r="1319" spans="1:121" x14ac:dyDescent="0.15">
      <c r="A1319" s="64"/>
      <c r="B1319" s="18"/>
      <c r="C1319" s="8"/>
      <c r="D1319" s="15"/>
      <c r="E1319" s="16"/>
      <c r="F1319" s="16"/>
      <c r="G1319" s="16"/>
      <c r="H1319" s="16"/>
      <c r="I1319" s="15"/>
      <c r="J1319" s="51"/>
      <c r="K1319" s="2"/>
      <c r="L1319" s="20"/>
      <c r="M1319" s="14"/>
      <c r="N1319" s="14"/>
      <c r="O1319" s="20"/>
      <c r="P1319" s="16"/>
      <c r="Q1319" s="31"/>
      <c r="R1319" s="16"/>
      <c r="S1319" s="4"/>
      <c r="T1319" s="51"/>
      <c r="U1319" s="3"/>
      <c r="V1319" s="3"/>
      <c r="W1319" s="51"/>
      <c r="X1319" s="3"/>
      <c r="Y1319" s="1"/>
      <c r="Z1319" s="3"/>
      <c r="AA1319" s="3"/>
      <c r="AB1319" s="3"/>
      <c r="AC1319" s="3"/>
      <c r="AD1319" s="3"/>
      <c r="AE1319" s="12"/>
      <c r="AF1319" s="3"/>
      <c r="AG1319" s="2"/>
      <c r="AH1319" s="2"/>
      <c r="AI1319" s="2"/>
      <c r="AJ1319" s="2"/>
      <c r="AK1319" s="2"/>
      <c r="AL1319" s="51"/>
      <c r="AM1319" s="51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</row>
    <row r="1320" spans="1:121" x14ac:dyDescent="0.15">
      <c r="A1320" s="64"/>
      <c r="B1320" s="18"/>
      <c r="C1320" s="8"/>
      <c r="D1320" s="15"/>
      <c r="E1320" s="16"/>
      <c r="F1320" s="16"/>
      <c r="G1320" s="16"/>
      <c r="H1320" s="16"/>
      <c r="I1320" s="15"/>
      <c r="J1320" s="51"/>
      <c r="K1320" s="2"/>
      <c r="L1320" s="20"/>
      <c r="M1320" s="14"/>
      <c r="N1320" s="14"/>
      <c r="O1320" s="20"/>
      <c r="P1320" s="16"/>
      <c r="Q1320" s="31"/>
      <c r="R1320" s="16"/>
      <c r="S1320" s="4"/>
      <c r="T1320" s="51"/>
      <c r="U1320" s="3"/>
      <c r="V1320" s="3"/>
      <c r="W1320" s="51"/>
      <c r="X1320" s="3"/>
      <c r="Y1320" s="1"/>
      <c r="Z1320" s="3"/>
      <c r="AA1320" s="3"/>
      <c r="AB1320" s="3"/>
      <c r="AC1320" s="3"/>
      <c r="AD1320" s="3"/>
      <c r="AE1320" s="12"/>
      <c r="AF1320" s="3"/>
      <c r="AG1320" s="2"/>
      <c r="AH1320" s="2"/>
      <c r="AI1320" s="2"/>
      <c r="AJ1320" s="2"/>
      <c r="AK1320" s="2"/>
      <c r="AL1320" s="51"/>
      <c r="AM1320" s="51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</row>
    <row r="1321" spans="1:121" x14ac:dyDescent="0.15">
      <c r="A1321" s="64"/>
      <c r="B1321" s="18"/>
      <c r="C1321" s="8"/>
      <c r="D1321" s="15"/>
      <c r="E1321" s="16"/>
      <c r="F1321" s="16"/>
      <c r="G1321" s="16"/>
      <c r="H1321" s="16"/>
      <c r="I1321" s="15"/>
      <c r="J1321" s="51"/>
      <c r="K1321" s="2"/>
      <c r="L1321" s="20"/>
      <c r="M1321" s="14"/>
      <c r="N1321" s="14"/>
      <c r="O1321" s="20"/>
      <c r="P1321" s="16"/>
      <c r="Q1321" s="31"/>
      <c r="R1321" s="16"/>
      <c r="S1321" s="4"/>
      <c r="T1321" s="51"/>
      <c r="U1321" s="3"/>
      <c r="V1321" s="3"/>
      <c r="W1321" s="51"/>
      <c r="X1321" s="3"/>
      <c r="Y1321" s="1"/>
      <c r="Z1321" s="3"/>
      <c r="AA1321" s="3"/>
      <c r="AB1321" s="3"/>
      <c r="AC1321" s="3"/>
      <c r="AD1321" s="3"/>
      <c r="AE1321" s="12"/>
      <c r="AF1321" s="3"/>
      <c r="AG1321" s="2"/>
      <c r="AH1321" s="2"/>
      <c r="AI1321" s="2"/>
      <c r="AJ1321" s="2"/>
      <c r="AK1321" s="2"/>
      <c r="AL1321" s="51"/>
      <c r="AM1321" s="51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</row>
    <row r="1322" spans="1:121" x14ac:dyDescent="0.15">
      <c r="A1322" s="64"/>
      <c r="B1322" s="18"/>
      <c r="C1322" s="8"/>
      <c r="D1322" s="15"/>
      <c r="E1322" s="16"/>
      <c r="F1322" s="16"/>
      <c r="G1322" s="16"/>
      <c r="H1322" s="16"/>
      <c r="I1322" s="15"/>
      <c r="J1322" s="51"/>
      <c r="K1322" s="2"/>
      <c r="L1322" s="20"/>
      <c r="M1322" s="14"/>
      <c r="N1322" s="14"/>
      <c r="O1322" s="20"/>
      <c r="P1322" s="16"/>
      <c r="Q1322" s="31"/>
      <c r="R1322" s="16"/>
      <c r="S1322" s="4"/>
      <c r="T1322" s="51"/>
      <c r="U1322" s="3"/>
      <c r="V1322" s="3"/>
      <c r="W1322" s="51"/>
      <c r="X1322" s="3"/>
      <c r="Y1322" s="1"/>
      <c r="Z1322" s="3"/>
      <c r="AA1322" s="3"/>
      <c r="AB1322" s="3"/>
      <c r="AC1322" s="3"/>
      <c r="AD1322" s="3"/>
      <c r="AE1322" s="12"/>
      <c r="AF1322" s="3"/>
      <c r="AG1322" s="2"/>
      <c r="AH1322" s="2"/>
      <c r="AI1322" s="2"/>
      <c r="AJ1322" s="2"/>
      <c r="AK1322" s="2"/>
      <c r="AL1322" s="51"/>
      <c r="AM1322" s="51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</row>
    <row r="1323" spans="1:121" x14ac:dyDescent="0.15">
      <c r="A1323" s="64"/>
      <c r="B1323" s="18"/>
      <c r="C1323" s="8"/>
      <c r="D1323" s="15"/>
      <c r="E1323" s="16"/>
      <c r="F1323" s="16"/>
      <c r="G1323" s="16"/>
      <c r="H1323" s="16"/>
      <c r="I1323" s="15"/>
      <c r="J1323" s="51"/>
      <c r="K1323" s="2"/>
      <c r="L1323" s="20"/>
      <c r="M1323" s="14"/>
      <c r="N1323" s="14"/>
      <c r="O1323" s="20"/>
      <c r="P1323" s="16"/>
      <c r="Q1323" s="31"/>
      <c r="R1323" s="16"/>
      <c r="S1323" s="4"/>
      <c r="T1323" s="51"/>
      <c r="U1323" s="3"/>
      <c r="V1323" s="3"/>
      <c r="W1323" s="51"/>
      <c r="X1323" s="3"/>
      <c r="Y1323" s="1"/>
      <c r="Z1323" s="3"/>
      <c r="AA1323" s="3"/>
      <c r="AB1323" s="3"/>
      <c r="AC1323" s="3"/>
      <c r="AD1323" s="3"/>
      <c r="AE1323" s="12"/>
      <c r="AF1323" s="3"/>
      <c r="AG1323" s="2"/>
      <c r="AH1323" s="2"/>
      <c r="AI1323" s="2"/>
      <c r="AJ1323" s="2"/>
      <c r="AK1323" s="2"/>
      <c r="AL1323" s="51"/>
      <c r="AM1323" s="51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</row>
    <row r="1324" spans="1:121" x14ac:dyDescent="0.15">
      <c r="A1324" s="64"/>
      <c r="B1324" s="18"/>
      <c r="C1324" s="8"/>
      <c r="D1324" s="15"/>
      <c r="E1324" s="16"/>
      <c r="F1324" s="16"/>
      <c r="G1324" s="16"/>
      <c r="H1324" s="16"/>
      <c r="I1324" s="15"/>
      <c r="J1324" s="51"/>
      <c r="K1324" s="2"/>
      <c r="L1324" s="20"/>
      <c r="M1324" s="14"/>
      <c r="N1324" s="14"/>
      <c r="O1324" s="20"/>
      <c r="P1324" s="16"/>
      <c r="Q1324" s="31"/>
      <c r="R1324" s="16"/>
      <c r="S1324" s="4"/>
      <c r="T1324" s="51"/>
      <c r="U1324" s="3"/>
      <c r="V1324" s="3"/>
      <c r="W1324" s="51"/>
      <c r="X1324" s="3"/>
      <c r="Y1324" s="1"/>
      <c r="Z1324" s="3"/>
      <c r="AA1324" s="3"/>
      <c r="AB1324" s="3"/>
      <c r="AC1324" s="3"/>
      <c r="AD1324" s="3"/>
      <c r="AE1324" s="12"/>
      <c r="AF1324" s="3"/>
      <c r="AG1324" s="2"/>
      <c r="AH1324" s="2"/>
      <c r="AI1324" s="2"/>
      <c r="AJ1324" s="2"/>
      <c r="AK1324" s="2"/>
      <c r="AL1324" s="51"/>
      <c r="AM1324" s="51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</row>
    <row r="1325" spans="1:121" x14ac:dyDescent="0.15">
      <c r="A1325" s="64"/>
      <c r="B1325" s="18"/>
      <c r="C1325" s="8"/>
      <c r="D1325" s="15"/>
      <c r="E1325" s="16"/>
      <c r="F1325" s="16"/>
      <c r="G1325" s="16"/>
      <c r="H1325" s="16"/>
      <c r="I1325" s="15"/>
      <c r="J1325" s="51"/>
      <c r="K1325" s="2"/>
      <c r="L1325" s="20"/>
      <c r="M1325" s="14"/>
      <c r="N1325" s="14"/>
      <c r="O1325" s="20"/>
      <c r="P1325" s="16"/>
      <c r="Q1325" s="31"/>
      <c r="R1325" s="16"/>
      <c r="S1325" s="4"/>
      <c r="T1325" s="51"/>
      <c r="U1325" s="3"/>
      <c r="V1325" s="3"/>
      <c r="W1325" s="51"/>
      <c r="X1325" s="3"/>
      <c r="Y1325" s="1"/>
      <c r="Z1325" s="3"/>
      <c r="AA1325" s="3"/>
      <c r="AB1325" s="3"/>
      <c r="AC1325" s="3"/>
      <c r="AD1325" s="3"/>
      <c r="AE1325" s="12"/>
      <c r="AF1325" s="3"/>
      <c r="AG1325" s="2"/>
      <c r="AH1325" s="2"/>
      <c r="AI1325" s="2"/>
      <c r="AJ1325" s="2"/>
      <c r="AK1325" s="2"/>
      <c r="AL1325" s="51"/>
      <c r="AM1325" s="51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</row>
    <row r="1326" spans="1:121" x14ac:dyDescent="0.15">
      <c r="A1326" s="64"/>
      <c r="B1326" s="18"/>
      <c r="C1326" s="8"/>
      <c r="D1326" s="15"/>
      <c r="E1326" s="16"/>
      <c r="F1326" s="16"/>
      <c r="G1326" s="16"/>
      <c r="H1326" s="16"/>
      <c r="I1326" s="15"/>
      <c r="J1326" s="51"/>
      <c r="K1326" s="2"/>
      <c r="L1326" s="20"/>
      <c r="M1326" s="14"/>
      <c r="N1326" s="14"/>
      <c r="O1326" s="20"/>
      <c r="P1326" s="16"/>
      <c r="Q1326" s="31"/>
      <c r="R1326" s="16"/>
      <c r="S1326" s="4"/>
      <c r="T1326" s="51"/>
      <c r="U1326" s="3"/>
      <c r="V1326" s="3"/>
      <c r="W1326" s="51"/>
      <c r="X1326" s="3"/>
      <c r="Y1326" s="1"/>
      <c r="Z1326" s="3"/>
      <c r="AA1326" s="3"/>
      <c r="AB1326" s="3"/>
      <c r="AC1326" s="3"/>
      <c r="AD1326" s="3"/>
      <c r="AE1326" s="12"/>
      <c r="AF1326" s="3"/>
      <c r="AG1326" s="2"/>
      <c r="AH1326" s="2"/>
      <c r="AI1326" s="2"/>
      <c r="AJ1326" s="2"/>
      <c r="AK1326" s="2"/>
      <c r="AL1326" s="51"/>
      <c r="AM1326" s="51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</row>
    <row r="1327" spans="1:121" x14ac:dyDescent="0.15">
      <c r="A1327" s="64"/>
      <c r="B1327" s="18"/>
      <c r="C1327" s="8"/>
      <c r="D1327" s="15"/>
      <c r="E1327" s="16"/>
      <c r="F1327" s="16"/>
      <c r="G1327" s="16"/>
      <c r="H1327" s="16"/>
      <c r="I1327" s="15"/>
      <c r="J1327" s="51"/>
      <c r="K1327" s="2"/>
      <c r="L1327" s="20"/>
      <c r="M1327" s="14"/>
      <c r="N1327" s="14"/>
      <c r="O1327" s="20"/>
      <c r="P1327" s="16"/>
      <c r="Q1327" s="31"/>
      <c r="R1327" s="16"/>
      <c r="S1327" s="4"/>
      <c r="T1327" s="51"/>
      <c r="U1327" s="3"/>
      <c r="V1327" s="3"/>
      <c r="W1327" s="51"/>
      <c r="X1327" s="3"/>
      <c r="Y1327" s="1"/>
      <c r="Z1327" s="3"/>
      <c r="AA1327" s="3"/>
      <c r="AB1327" s="3"/>
      <c r="AC1327" s="3"/>
      <c r="AD1327" s="3"/>
      <c r="AE1327" s="12"/>
      <c r="AF1327" s="3"/>
      <c r="AG1327" s="2"/>
      <c r="AH1327" s="2"/>
      <c r="AI1327" s="2"/>
      <c r="AJ1327" s="2"/>
      <c r="AK1327" s="2"/>
      <c r="AL1327" s="51"/>
      <c r="AM1327" s="51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</row>
    <row r="1328" spans="1:121" x14ac:dyDescent="0.15">
      <c r="A1328" s="64"/>
      <c r="B1328" s="18"/>
      <c r="C1328" s="8"/>
      <c r="D1328" s="15"/>
      <c r="E1328" s="16"/>
      <c r="F1328" s="16"/>
      <c r="G1328" s="16"/>
      <c r="H1328" s="16"/>
      <c r="I1328" s="15"/>
      <c r="J1328" s="51"/>
      <c r="K1328" s="2"/>
      <c r="L1328" s="20"/>
      <c r="M1328" s="14"/>
      <c r="N1328" s="14"/>
      <c r="O1328" s="20"/>
      <c r="P1328" s="16"/>
      <c r="Q1328" s="31"/>
      <c r="R1328" s="16"/>
      <c r="S1328" s="4"/>
      <c r="T1328" s="51"/>
      <c r="U1328" s="3"/>
      <c r="V1328" s="3"/>
      <c r="W1328" s="51"/>
      <c r="X1328" s="3"/>
      <c r="Y1328" s="1"/>
      <c r="Z1328" s="3"/>
      <c r="AA1328" s="3"/>
      <c r="AB1328" s="3"/>
      <c r="AC1328" s="3"/>
      <c r="AD1328" s="3"/>
      <c r="AE1328" s="12"/>
      <c r="AF1328" s="3"/>
      <c r="AG1328" s="2"/>
      <c r="AH1328" s="2"/>
      <c r="AI1328" s="2"/>
      <c r="AJ1328" s="2"/>
      <c r="AK1328" s="2"/>
      <c r="AL1328" s="51"/>
      <c r="AM1328" s="51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</row>
    <row r="1329" spans="1:121" x14ac:dyDescent="0.15">
      <c r="A1329" s="64"/>
      <c r="B1329" s="18"/>
      <c r="C1329" s="8"/>
      <c r="D1329" s="15"/>
      <c r="E1329" s="16"/>
      <c r="F1329" s="16"/>
      <c r="G1329" s="16"/>
      <c r="H1329" s="16"/>
      <c r="I1329" s="15"/>
      <c r="J1329" s="51"/>
      <c r="K1329" s="2"/>
      <c r="L1329" s="20"/>
      <c r="M1329" s="14"/>
      <c r="N1329" s="14"/>
      <c r="O1329" s="20"/>
      <c r="P1329" s="16"/>
      <c r="Q1329" s="31"/>
      <c r="R1329" s="16"/>
      <c r="S1329" s="4"/>
      <c r="T1329" s="51"/>
      <c r="U1329" s="3"/>
      <c r="V1329" s="3"/>
      <c r="W1329" s="51"/>
      <c r="X1329" s="3"/>
      <c r="Y1329" s="1"/>
      <c r="Z1329" s="3"/>
      <c r="AA1329" s="3"/>
      <c r="AB1329" s="3"/>
      <c r="AC1329" s="3"/>
      <c r="AD1329" s="3"/>
      <c r="AE1329" s="12"/>
      <c r="AF1329" s="3"/>
      <c r="AG1329" s="2"/>
      <c r="AH1329" s="2"/>
      <c r="AI1329" s="2"/>
      <c r="AJ1329" s="2"/>
      <c r="AK1329" s="2"/>
      <c r="AL1329" s="51"/>
      <c r="AM1329" s="51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</row>
    <row r="1330" spans="1:121" x14ac:dyDescent="0.15">
      <c r="A1330" s="64"/>
      <c r="B1330" s="18"/>
      <c r="C1330" s="8"/>
      <c r="D1330" s="15"/>
      <c r="E1330" s="16"/>
      <c r="F1330" s="16"/>
      <c r="G1330" s="16"/>
      <c r="H1330" s="16"/>
      <c r="I1330" s="15"/>
      <c r="J1330" s="51"/>
      <c r="K1330" s="2"/>
      <c r="L1330" s="20"/>
      <c r="M1330" s="14"/>
      <c r="N1330" s="14"/>
      <c r="O1330" s="20"/>
      <c r="P1330" s="16"/>
      <c r="Q1330" s="31"/>
      <c r="R1330" s="16"/>
      <c r="S1330" s="4"/>
      <c r="T1330" s="51"/>
      <c r="U1330" s="3"/>
      <c r="V1330" s="3"/>
      <c r="W1330" s="51"/>
      <c r="X1330" s="3"/>
      <c r="Y1330" s="1"/>
      <c r="Z1330" s="3"/>
      <c r="AA1330" s="3"/>
      <c r="AB1330" s="3"/>
      <c r="AC1330" s="3"/>
      <c r="AD1330" s="3"/>
      <c r="AE1330" s="12"/>
      <c r="AF1330" s="3"/>
      <c r="AG1330" s="2"/>
      <c r="AH1330" s="2"/>
      <c r="AI1330" s="2"/>
      <c r="AJ1330" s="2"/>
      <c r="AK1330" s="2"/>
      <c r="AL1330" s="51"/>
      <c r="AM1330" s="51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</row>
    <row r="1331" spans="1:121" x14ac:dyDescent="0.15">
      <c r="A1331" s="64"/>
      <c r="B1331" s="18"/>
      <c r="C1331" s="8"/>
      <c r="D1331" s="15"/>
      <c r="E1331" s="16"/>
      <c r="F1331" s="16"/>
      <c r="G1331" s="16"/>
      <c r="H1331" s="16"/>
      <c r="I1331" s="15"/>
      <c r="J1331" s="51"/>
      <c r="K1331" s="2"/>
      <c r="L1331" s="20"/>
      <c r="M1331" s="14"/>
      <c r="N1331" s="14"/>
      <c r="O1331" s="20"/>
      <c r="P1331" s="16"/>
      <c r="Q1331" s="31"/>
      <c r="R1331" s="16"/>
      <c r="S1331" s="4"/>
      <c r="T1331" s="51"/>
      <c r="U1331" s="3"/>
      <c r="V1331" s="3"/>
      <c r="W1331" s="51"/>
      <c r="X1331" s="3"/>
      <c r="Y1331" s="1"/>
      <c r="Z1331" s="3"/>
      <c r="AA1331" s="3"/>
      <c r="AB1331" s="3"/>
      <c r="AC1331" s="3"/>
      <c r="AD1331" s="3"/>
      <c r="AE1331" s="12"/>
      <c r="AF1331" s="3"/>
      <c r="AG1331" s="2"/>
      <c r="AH1331" s="2"/>
      <c r="AI1331" s="2"/>
      <c r="AJ1331" s="2"/>
      <c r="AK1331" s="2"/>
      <c r="AL1331" s="51"/>
      <c r="AM1331" s="51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</row>
    <row r="1332" spans="1:121" x14ac:dyDescent="0.15">
      <c r="A1332" s="64"/>
      <c r="B1332" s="18"/>
      <c r="C1332" s="8"/>
      <c r="D1332" s="15"/>
      <c r="E1332" s="16"/>
      <c r="F1332" s="16"/>
      <c r="G1332" s="16"/>
      <c r="H1332" s="16"/>
      <c r="I1332" s="15"/>
      <c r="J1332" s="51"/>
      <c r="K1332" s="2"/>
      <c r="L1332" s="20"/>
      <c r="M1332" s="14"/>
      <c r="N1332" s="14"/>
      <c r="O1332" s="20"/>
      <c r="P1332" s="16"/>
      <c r="Q1332" s="31"/>
      <c r="R1332" s="16"/>
      <c r="S1332" s="4"/>
      <c r="T1332" s="51"/>
      <c r="U1332" s="3"/>
      <c r="V1332" s="3"/>
      <c r="W1332" s="51"/>
      <c r="X1332" s="3"/>
      <c r="Y1332" s="1"/>
      <c r="Z1332" s="3"/>
      <c r="AA1332" s="3"/>
      <c r="AB1332" s="3"/>
      <c r="AC1332" s="3"/>
      <c r="AD1332" s="3"/>
      <c r="AE1332" s="12"/>
      <c r="AF1332" s="3"/>
      <c r="AG1332" s="2"/>
      <c r="AH1332" s="2"/>
      <c r="AI1332" s="2"/>
      <c r="AJ1332" s="2"/>
      <c r="AK1332" s="2"/>
      <c r="AL1332" s="51"/>
      <c r="AM1332" s="51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</row>
    <row r="1333" spans="1:121" x14ac:dyDescent="0.15">
      <c r="A1333" s="64"/>
      <c r="B1333" s="18"/>
      <c r="C1333" s="8"/>
      <c r="D1333" s="15"/>
      <c r="E1333" s="16"/>
      <c r="F1333" s="16"/>
      <c r="G1333" s="16"/>
      <c r="H1333" s="16"/>
      <c r="I1333" s="15"/>
      <c r="J1333" s="51"/>
      <c r="K1333" s="2"/>
      <c r="L1333" s="20"/>
      <c r="M1333" s="14"/>
      <c r="N1333" s="14"/>
      <c r="O1333" s="20"/>
      <c r="P1333" s="16"/>
      <c r="Q1333" s="31"/>
      <c r="R1333" s="16"/>
      <c r="S1333" s="4"/>
      <c r="T1333" s="51"/>
      <c r="U1333" s="3"/>
      <c r="V1333" s="3"/>
      <c r="W1333" s="51"/>
      <c r="X1333" s="3"/>
      <c r="Y1333" s="1"/>
      <c r="Z1333" s="3"/>
      <c r="AA1333" s="3"/>
      <c r="AB1333" s="3"/>
      <c r="AC1333" s="3"/>
      <c r="AD1333" s="3"/>
      <c r="AE1333" s="12"/>
      <c r="AF1333" s="3"/>
      <c r="AG1333" s="2"/>
      <c r="AH1333" s="2"/>
      <c r="AI1333" s="2"/>
      <c r="AJ1333" s="2"/>
      <c r="AK1333" s="2"/>
      <c r="AL1333" s="51"/>
      <c r="AM1333" s="51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</row>
    <row r="1334" spans="1:121" x14ac:dyDescent="0.15">
      <c r="A1334" s="64"/>
      <c r="B1334" s="18"/>
      <c r="C1334" s="8"/>
      <c r="D1334" s="15"/>
      <c r="E1334" s="16"/>
      <c r="F1334" s="16"/>
      <c r="G1334" s="16"/>
      <c r="H1334" s="16"/>
      <c r="I1334" s="15"/>
      <c r="J1334" s="51"/>
      <c r="K1334" s="2"/>
      <c r="L1334" s="20"/>
      <c r="M1334" s="14"/>
      <c r="N1334" s="14"/>
      <c r="O1334" s="20"/>
      <c r="P1334" s="16"/>
      <c r="Q1334" s="31"/>
      <c r="R1334" s="16"/>
      <c r="S1334" s="4"/>
      <c r="T1334" s="51"/>
      <c r="U1334" s="3"/>
      <c r="V1334" s="3"/>
      <c r="W1334" s="51"/>
      <c r="X1334" s="3"/>
      <c r="Y1334" s="1"/>
      <c r="Z1334" s="3"/>
      <c r="AA1334" s="3"/>
      <c r="AB1334" s="3"/>
      <c r="AC1334" s="3"/>
      <c r="AD1334" s="3"/>
      <c r="AE1334" s="12"/>
      <c r="AF1334" s="3"/>
      <c r="AG1334" s="2"/>
      <c r="AH1334" s="2"/>
      <c r="AI1334" s="2"/>
      <c r="AJ1334" s="2"/>
      <c r="AK1334" s="2"/>
      <c r="AL1334" s="51"/>
      <c r="AM1334" s="51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</row>
    <row r="1335" spans="1:121" x14ac:dyDescent="0.15">
      <c r="A1335" s="64"/>
      <c r="B1335" s="18"/>
      <c r="C1335" s="8"/>
      <c r="D1335" s="15"/>
      <c r="E1335" s="16"/>
      <c r="F1335" s="16"/>
      <c r="G1335" s="16"/>
      <c r="H1335" s="16"/>
      <c r="I1335" s="15"/>
      <c r="J1335" s="51"/>
      <c r="K1335" s="2"/>
      <c r="L1335" s="20"/>
      <c r="M1335" s="14"/>
      <c r="N1335" s="14"/>
      <c r="O1335" s="20"/>
      <c r="P1335" s="16"/>
      <c r="Q1335" s="31"/>
      <c r="R1335" s="16"/>
      <c r="S1335" s="4"/>
      <c r="T1335" s="51"/>
      <c r="U1335" s="3"/>
      <c r="V1335" s="3"/>
      <c r="W1335" s="51"/>
      <c r="X1335" s="3"/>
      <c r="Y1335" s="1"/>
      <c r="Z1335" s="3"/>
      <c r="AA1335" s="3"/>
      <c r="AB1335" s="3"/>
      <c r="AC1335" s="3"/>
      <c r="AD1335" s="3"/>
      <c r="AE1335" s="12"/>
      <c r="AF1335" s="3"/>
      <c r="AG1335" s="2"/>
      <c r="AH1335" s="2"/>
      <c r="AI1335" s="2"/>
      <c r="AJ1335" s="2"/>
      <c r="AK1335" s="2"/>
      <c r="AL1335" s="51"/>
      <c r="AM1335" s="51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</row>
    <row r="1336" spans="1:121" x14ac:dyDescent="0.15">
      <c r="A1336" s="64"/>
      <c r="B1336" s="18"/>
      <c r="C1336" s="8"/>
      <c r="D1336" s="15"/>
      <c r="E1336" s="16"/>
      <c r="F1336" s="16"/>
      <c r="G1336" s="16"/>
      <c r="H1336" s="16"/>
      <c r="I1336" s="15"/>
      <c r="J1336" s="51"/>
      <c r="K1336" s="2"/>
      <c r="L1336" s="20"/>
      <c r="M1336" s="14"/>
      <c r="N1336" s="14"/>
      <c r="O1336" s="20"/>
      <c r="P1336" s="16"/>
      <c r="Q1336" s="31"/>
      <c r="R1336" s="16"/>
      <c r="S1336" s="4"/>
      <c r="T1336" s="51"/>
      <c r="U1336" s="3"/>
      <c r="V1336" s="3"/>
      <c r="W1336" s="51"/>
      <c r="X1336" s="3"/>
      <c r="Y1336" s="1"/>
      <c r="Z1336" s="3"/>
      <c r="AA1336" s="3"/>
      <c r="AB1336" s="3"/>
      <c r="AC1336" s="3"/>
      <c r="AD1336" s="3"/>
      <c r="AE1336" s="12"/>
      <c r="AF1336" s="3"/>
      <c r="AG1336" s="2"/>
      <c r="AH1336" s="2"/>
      <c r="AI1336" s="2"/>
      <c r="AJ1336" s="2"/>
      <c r="AK1336" s="2"/>
      <c r="AL1336" s="51"/>
      <c r="AM1336" s="51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</row>
    <row r="1337" spans="1:121" x14ac:dyDescent="0.15">
      <c r="A1337" s="64"/>
      <c r="B1337" s="18"/>
      <c r="C1337" s="8"/>
      <c r="D1337" s="15"/>
      <c r="E1337" s="16"/>
      <c r="F1337" s="16"/>
      <c r="G1337" s="16"/>
      <c r="H1337" s="16"/>
      <c r="I1337" s="15"/>
      <c r="J1337" s="51"/>
      <c r="K1337" s="2"/>
      <c r="L1337" s="20"/>
      <c r="M1337" s="14"/>
      <c r="N1337" s="14"/>
      <c r="O1337" s="20"/>
      <c r="P1337" s="16"/>
      <c r="Q1337" s="31"/>
      <c r="R1337" s="16"/>
      <c r="S1337" s="4"/>
      <c r="T1337" s="51"/>
      <c r="U1337" s="3"/>
      <c r="V1337" s="3"/>
      <c r="W1337" s="51"/>
      <c r="X1337" s="3"/>
      <c r="Y1337" s="1"/>
      <c r="Z1337" s="3"/>
      <c r="AA1337" s="3"/>
      <c r="AB1337" s="3"/>
      <c r="AC1337" s="3"/>
      <c r="AD1337" s="3"/>
      <c r="AE1337" s="12"/>
      <c r="AF1337" s="3"/>
      <c r="AG1337" s="2"/>
      <c r="AH1337" s="2"/>
      <c r="AI1337" s="2"/>
      <c r="AJ1337" s="2"/>
      <c r="AK1337" s="2"/>
      <c r="AL1337" s="51"/>
      <c r="AM1337" s="51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</row>
    <row r="1338" spans="1:121" x14ac:dyDescent="0.15">
      <c r="A1338" s="64"/>
      <c r="B1338" s="18"/>
      <c r="C1338" s="8"/>
      <c r="D1338" s="15"/>
      <c r="E1338" s="16"/>
      <c r="F1338" s="16"/>
      <c r="G1338" s="16"/>
      <c r="H1338" s="16"/>
      <c r="I1338" s="15"/>
      <c r="J1338" s="51"/>
      <c r="K1338" s="2"/>
      <c r="L1338" s="20"/>
      <c r="M1338" s="14"/>
      <c r="N1338" s="14"/>
      <c r="O1338" s="20"/>
      <c r="P1338" s="16"/>
      <c r="Q1338" s="31"/>
      <c r="R1338" s="16"/>
      <c r="S1338" s="4"/>
      <c r="T1338" s="51"/>
      <c r="U1338" s="3"/>
      <c r="V1338" s="3"/>
      <c r="W1338" s="51"/>
      <c r="X1338" s="3"/>
      <c r="Y1338" s="1"/>
      <c r="Z1338" s="3"/>
      <c r="AA1338" s="3"/>
      <c r="AB1338" s="3"/>
      <c r="AC1338" s="3"/>
      <c r="AD1338" s="3"/>
      <c r="AE1338" s="12"/>
      <c r="AF1338" s="3"/>
      <c r="AG1338" s="2"/>
      <c r="AH1338" s="2"/>
      <c r="AI1338" s="2"/>
      <c r="AJ1338" s="2"/>
      <c r="AK1338" s="2"/>
      <c r="AL1338" s="51"/>
      <c r="AM1338" s="51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</row>
    <row r="1339" spans="1:121" x14ac:dyDescent="0.15">
      <c r="A1339" s="64"/>
      <c r="B1339" s="18"/>
      <c r="C1339" s="8"/>
      <c r="D1339" s="15"/>
      <c r="E1339" s="16"/>
      <c r="F1339" s="16"/>
      <c r="G1339" s="16"/>
      <c r="H1339" s="16"/>
      <c r="I1339" s="15"/>
      <c r="J1339" s="51"/>
      <c r="K1339" s="2"/>
      <c r="L1339" s="20"/>
      <c r="M1339" s="14"/>
      <c r="N1339" s="14"/>
      <c r="O1339" s="20"/>
      <c r="P1339" s="16"/>
      <c r="Q1339" s="31"/>
      <c r="R1339" s="16"/>
      <c r="S1339" s="4"/>
      <c r="T1339" s="51"/>
      <c r="U1339" s="3"/>
      <c r="V1339" s="3"/>
      <c r="W1339" s="51"/>
      <c r="X1339" s="3"/>
      <c r="Y1339" s="1"/>
      <c r="Z1339" s="3"/>
      <c r="AA1339" s="3"/>
      <c r="AB1339" s="3"/>
      <c r="AC1339" s="3"/>
      <c r="AD1339" s="3"/>
      <c r="AE1339" s="12"/>
      <c r="AF1339" s="3"/>
      <c r="AG1339" s="2"/>
      <c r="AH1339" s="2"/>
      <c r="AI1339" s="2"/>
      <c r="AJ1339" s="2"/>
      <c r="AK1339" s="2"/>
      <c r="AL1339" s="51"/>
      <c r="AM1339" s="51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</row>
    <row r="1340" spans="1:121" x14ac:dyDescent="0.15">
      <c r="A1340" s="64"/>
      <c r="B1340" s="18"/>
      <c r="C1340" s="8"/>
      <c r="D1340" s="15"/>
      <c r="E1340" s="16"/>
      <c r="F1340" s="16"/>
      <c r="G1340" s="16"/>
      <c r="H1340" s="16"/>
      <c r="I1340" s="15"/>
      <c r="J1340" s="51"/>
      <c r="K1340" s="2"/>
      <c r="L1340" s="20"/>
      <c r="M1340" s="14"/>
      <c r="N1340" s="14"/>
      <c r="O1340" s="20"/>
      <c r="P1340" s="16"/>
      <c r="Q1340" s="31"/>
      <c r="R1340" s="16"/>
      <c r="S1340" s="4"/>
      <c r="T1340" s="51"/>
      <c r="U1340" s="3"/>
      <c r="V1340" s="3"/>
      <c r="W1340" s="51"/>
      <c r="X1340" s="3"/>
      <c r="Y1340" s="1"/>
      <c r="Z1340" s="3"/>
      <c r="AA1340" s="3"/>
      <c r="AB1340" s="3"/>
      <c r="AC1340" s="3"/>
      <c r="AD1340" s="3"/>
      <c r="AE1340" s="12"/>
      <c r="AF1340" s="3"/>
      <c r="AG1340" s="2"/>
      <c r="AH1340" s="2"/>
      <c r="AI1340" s="2"/>
      <c r="AJ1340" s="2"/>
      <c r="AK1340" s="2"/>
      <c r="AL1340" s="51"/>
      <c r="AM1340" s="51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</row>
    <row r="1341" spans="1:121" x14ac:dyDescent="0.15">
      <c r="A1341" s="64"/>
      <c r="B1341" s="18"/>
      <c r="C1341" s="8"/>
      <c r="D1341" s="15"/>
      <c r="E1341" s="16"/>
      <c r="F1341" s="16"/>
      <c r="G1341" s="16"/>
      <c r="H1341" s="16"/>
      <c r="I1341" s="15"/>
      <c r="J1341" s="51"/>
      <c r="K1341" s="2"/>
      <c r="L1341" s="20"/>
      <c r="M1341" s="14"/>
      <c r="N1341" s="14"/>
      <c r="O1341" s="20"/>
      <c r="P1341" s="16"/>
      <c r="Q1341" s="31"/>
      <c r="R1341" s="16"/>
      <c r="S1341" s="4"/>
      <c r="T1341" s="51"/>
      <c r="U1341" s="3"/>
      <c r="V1341" s="3"/>
      <c r="W1341" s="51"/>
      <c r="X1341" s="3"/>
      <c r="Y1341" s="1"/>
      <c r="Z1341" s="3"/>
      <c r="AA1341" s="3"/>
      <c r="AB1341" s="3"/>
      <c r="AC1341" s="3"/>
      <c r="AD1341" s="3"/>
      <c r="AE1341" s="12"/>
      <c r="AF1341" s="3"/>
      <c r="AG1341" s="2"/>
      <c r="AH1341" s="2"/>
      <c r="AI1341" s="2"/>
      <c r="AJ1341" s="2"/>
      <c r="AK1341" s="2"/>
      <c r="AL1341" s="51"/>
      <c r="AM1341" s="51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</row>
    <row r="1342" spans="1:121" x14ac:dyDescent="0.15">
      <c r="A1342" s="64"/>
      <c r="B1342" s="18"/>
      <c r="C1342" s="8"/>
      <c r="D1342" s="15"/>
      <c r="E1342" s="16"/>
      <c r="F1342" s="16"/>
      <c r="G1342" s="16"/>
      <c r="H1342" s="16"/>
      <c r="I1342" s="15"/>
      <c r="J1342" s="51"/>
      <c r="K1342" s="2"/>
      <c r="L1342" s="20"/>
      <c r="M1342" s="14"/>
      <c r="N1342" s="14"/>
      <c r="O1342" s="20"/>
      <c r="P1342" s="16"/>
      <c r="Q1342" s="31"/>
      <c r="R1342" s="16"/>
      <c r="S1342" s="4"/>
      <c r="T1342" s="51"/>
      <c r="U1342" s="3"/>
      <c r="V1342" s="3"/>
      <c r="W1342" s="51"/>
      <c r="X1342" s="3"/>
      <c r="Y1342" s="1"/>
      <c r="Z1342" s="3"/>
      <c r="AA1342" s="3"/>
      <c r="AB1342" s="3"/>
      <c r="AC1342" s="3"/>
      <c r="AD1342" s="3"/>
      <c r="AE1342" s="12"/>
      <c r="AF1342" s="3"/>
      <c r="AG1342" s="2"/>
      <c r="AH1342" s="2"/>
      <c r="AI1342" s="2"/>
      <c r="AJ1342" s="2"/>
      <c r="AK1342" s="2"/>
      <c r="AL1342" s="51"/>
      <c r="AM1342" s="51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</row>
    <row r="1343" spans="1:121" x14ac:dyDescent="0.15">
      <c r="A1343" s="64"/>
      <c r="B1343" s="18"/>
      <c r="C1343" s="8"/>
      <c r="D1343" s="15"/>
      <c r="E1343" s="16"/>
      <c r="F1343" s="16"/>
      <c r="G1343" s="16"/>
      <c r="H1343" s="16"/>
      <c r="I1343" s="15"/>
      <c r="J1343" s="51"/>
      <c r="K1343" s="2"/>
      <c r="L1343" s="20"/>
      <c r="M1343" s="14"/>
      <c r="N1343" s="14"/>
      <c r="O1343" s="20"/>
      <c r="P1343" s="16"/>
      <c r="Q1343" s="31"/>
      <c r="R1343" s="16"/>
      <c r="S1343" s="4"/>
      <c r="T1343" s="51"/>
      <c r="U1343" s="3"/>
      <c r="V1343" s="3"/>
      <c r="W1343" s="51"/>
      <c r="X1343" s="3"/>
      <c r="Y1343" s="1"/>
      <c r="Z1343" s="3"/>
      <c r="AA1343" s="3"/>
      <c r="AB1343" s="3"/>
      <c r="AC1343" s="3"/>
      <c r="AD1343" s="3"/>
      <c r="AE1343" s="12"/>
      <c r="AF1343" s="3"/>
      <c r="AG1343" s="2"/>
      <c r="AH1343" s="2"/>
      <c r="AI1343" s="2"/>
      <c r="AJ1343" s="2"/>
      <c r="AK1343" s="2"/>
      <c r="AL1343" s="51"/>
      <c r="AM1343" s="51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</row>
    <row r="1344" spans="1:121" x14ac:dyDescent="0.15">
      <c r="A1344" s="64"/>
      <c r="B1344" s="18"/>
      <c r="C1344" s="8"/>
      <c r="D1344" s="15"/>
      <c r="E1344" s="16"/>
      <c r="F1344" s="16"/>
      <c r="G1344" s="16"/>
      <c r="H1344" s="16"/>
      <c r="I1344" s="15"/>
      <c r="J1344" s="51"/>
      <c r="K1344" s="2"/>
      <c r="L1344" s="20"/>
      <c r="M1344" s="14"/>
      <c r="N1344" s="14"/>
      <c r="O1344" s="20"/>
      <c r="P1344" s="16"/>
      <c r="Q1344" s="31"/>
      <c r="R1344" s="16"/>
      <c r="S1344" s="4"/>
      <c r="T1344" s="51"/>
      <c r="U1344" s="3"/>
      <c r="V1344" s="3"/>
      <c r="W1344" s="51"/>
      <c r="X1344" s="3"/>
      <c r="Y1344" s="1"/>
      <c r="Z1344" s="3"/>
      <c r="AA1344" s="3"/>
      <c r="AB1344" s="3"/>
      <c r="AC1344" s="3"/>
      <c r="AD1344" s="3"/>
      <c r="AE1344" s="12"/>
      <c r="AF1344" s="3"/>
      <c r="AG1344" s="2"/>
      <c r="AH1344" s="2"/>
      <c r="AI1344" s="2"/>
      <c r="AJ1344" s="2"/>
      <c r="AK1344" s="2"/>
      <c r="AL1344" s="51"/>
      <c r="AM1344" s="51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</row>
    <row r="1345" spans="1:121" x14ac:dyDescent="0.15">
      <c r="A1345" s="64"/>
      <c r="B1345" s="18"/>
      <c r="C1345" s="8"/>
      <c r="D1345" s="15"/>
      <c r="E1345" s="16"/>
      <c r="F1345" s="16"/>
      <c r="G1345" s="16"/>
      <c r="H1345" s="16"/>
      <c r="I1345" s="15"/>
      <c r="J1345" s="51"/>
      <c r="K1345" s="2"/>
      <c r="L1345" s="20"/>
      <c r="M1345" s="14"/>
      <c r="N1345" s="14"/>
      <c r="O1345" s="20"/>
      <c r="P1345" s="16"/>
      <c r="Q1345" s="31"/>
      <c r="R1345" s="16"/>
      <c r="S1345" s="4"/>
      <c r="T1345" s="51"/>
      <c r="U1345" s="3"/>
      <c r="V1345" s="3"/>
      <c r="W1345" s="51"/>
      <c r="X1345" s="3"/>
      <c r="Y1345" s="1"/>
      <c r="Z1345" s="3"/>
      <c r="AA1345" s="3"/>
      <c r="AB1345" s="3"/>
      <c r="AC1345" s="3"/>
      <c r="AD1345" s="3"/>
      <c r="AE1345" s="12"/>
      <c r="AF1345" s="3"/>
      <c r="AG1345" s="2"/>
      <c r="AH1345" s="2"/>
      <c r="AI1345" s="2"/>
      <c r="AJ1345" s="2"/>
      <c r="AK1345" s="2"/>
      <c r="AL1345" s="51"/>
      <c r="AM1345" s="51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</row>
    <row r="1346" spans="1:121" x14ac:dyDescent="0.15">
      <c r="A1346" s="64"/>
      <c r="B1346" s="18"/>
      <c r="C1346" s="8"/>
      <c r="D1346" s="15"/>
      <c r="E1346" s="16"/>
      <c r="F1346" s="16"/>
      <c r="G1346" s="16"/>
      <c r="H1346" s="16"/>
      <c r="I1346" s="15"/>
      <c r="J1346" s="51"/>
      <c r="K1346" s="2"/>
      <c r="L1346" s="20"/>
      <c r="M1346" s="14"/>
      <c r="N1346" s="14"/>
      <c r="O1346" s="20"/>
      <c r="P1346" s="16"/>
      <c r="Q1346" s="31"/>
      <c r="R1346" s="16"/>
      <c r="S1346" s="4"/>
      <c r="T1346" s="51"/>
      <c r="U1346" s="3"/>
      <c r="V1346" s="3"/>
      <c r="W1346" s="51"/>
      <c r="X1346" s="3"/>
      <c r="Y1346" s="1"/>
      <c r="Z1346" s="3"/>
      <c r="AA1346" s="3"/>
      <c r="AB1346" s="3"/>
      <c r="AC1346" s="3"/>
      <c r="AD1346" s="3"/>
      <c r="AE1346" s="12"/>
      <c r="AF1346" s="3"/>
      <c r="AG1346" s="2"/>
      <c r="AH1346" s="2"/>
      <c r="AI1346" s="2"/>
      <c r="AJ1346" s="2"/>
      <c r="AK1346" s="2"/>
      <c r="AL1346" s="51"/>
      <c r="AM1346" s="51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</row>
    <row r="1347" spans="1:121" x14ac:dyDescent="0.15">
      <c r="A1347" s="64"/>
      <c r="B1347" s="18"/>
      <c r="C1347" s="8"/>
      <c r="D1347" s="15"/>
      <c r="E1347" s="16"/>
      <c r="F1347" s="16"/>
      <c r="G1347" s="16"/>
      <c r="H1347" s="16"/>
      <c r="I1347" s="15"/>
      <c r="J1347" s="51"/>
      <c r="K1347" s="2"/>
      <c r="L1347" s="20"/>
      <c r="M1347" s="14"/>
      <c r="N1347" s="14"/>
      <c r="O1347" s="20"/>
      <c r="P1347" s="16"/>
      <c r="Q1347" s="31"/>
      <c r="R1347" s="16"/>
      <c r="S1347" s="4"/>
      <c r="T1347" s="51"/>
      <c r="U1347" s="3"/>
      <c r="V1347" s="3"/>
      <c r="W1347" s="51"/>
      <c r="X1347" s="3"/>
      <c r="Y1347" s="1"/>
      <c r="Z1347" s="3"/>
      <c r="AA1347" s="3"/>
      <c r="AB1347" s="3"/>
      <c r="AC1347" s="3"/>
      <c r="AD1347" s="3"/>
      <c r="AE1347" s="12"/>
      <c r="AF1347" s="3"/>
      <c r="AG1347" s="2"/>
      <c r="AH1347" s="2"/>
      <c r="AI1347" s="2"/>
      <c r="AJ1347" s="2"/>
      <c r="AK1347" s="2"/>
      <c r="AL1347" s="51"/>
      <c r="AM1347" s="51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</row>
    <row r="1348" spans="1:121" x14ac:dyDescent="0.15">
      <c r="A1348" s="64"/>
      <c r="B1348" s="18"/>
      <c r="C1348" s="8"/>
      <c r="D1348" s="15"/>
      <c r="E1348" s="16"/>
      <c r="F1348" s="16"/>
      <c r="G1348" s="16"/>
      <c r="H1348" s="16"/>
      <c r="I1348" s="15"/>
      <c r="J1348" s="51"/>
      <c r="K1348" s="2"/>
      <c r="L1348" s="20"/>
      <c r="M1348" s="14"/>
      <c r="N1348" s="14"/>
      <c r="O1348" s="20"/>
      <c r="P1348" s="16"/>
      <c r="Q1348" s="31"/>
      <c r="R1348" s="16"/>
      <c r="S1348" s="4"/>
      <c r="T1348" s="51"/>
      <c r="U1348" s="3"/>
      <c r="V1348" s="3"/>
      <c r="W1348" s="51"/>
      <c r="X1348" s="3"/>
      <c r="Y1348" s="1"/>
      <c r="Z1348" s="3"/>
      <c r="AA1348" s="3"/>
      <c r="AB1348" s="3"/>
      <c r="AC1348" s="3"/>
      <c r="AD1348" s="3"/>
      <c r="AE1348" s="12"/>
      <c r="AF1348" s="3"/>
      <c r="AG1348" s="2"/>
      <c r="AH1348" s="2"/>
      <c r="AI1348" s="2"/>
      <c r="AJ1348" s="2"/>
      <c r="AK1348" s="2"/>
      <c r="AL1348" s="51"/>
      <c r="AM1348" s="51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</row>
    <row r="1349" spans="1:121" x14ac:dyDescent="0.15">
      <c r="A1349" s="64"/>
      <c r="B1349" s="18"/>
      <c r="C1349" s="8"/>
      <c r="D1349" s="15"/>
      <c r="E1349" s="16"/>
      <c r="F1349" s="16"/>
      <c r="G1349" s="16"/>
      <c r="H1349" s="16"/>
      <c r="I1349" s="15"/>
      <c r="J1349" s="51"/>
      <c r="K1349" s="2"/>
      <c r="L1349" s="20"/>
      <c r="M1349" s="14"/>
      <c r="N1349" s="14"/>
      <c r="O1349" s="20"/>
      <c r="P1349" s="16"/>
      <c r="Q1349" s="31"/>
      <c r="R1349" s="16"/>
      <c r="S1349" s="4"/>
      <c r="T1349" s="51"/>
      <c r="U1349" s="3"/>
      <c r="V1349" s="3"/>
      <c r="W1349" s="51"/>
      <c r="X1349" s="3"/>
      <c r="Y1349" s="1"/>
      <c r="Z1349" s="3"/>
      <c r="AA1349" s="3"/>
      <c r="AB1349" s="3"/>
      <c r="AC1349" s="3"/>
      <c r="AD1349" s="3"/>
      <c r="AE1349" s="12"/>
      <c r="AF1349" s="3"/>
      <c r="AG1349" s="2"/>
      <c r="AH1349" s="2"/>
      <c r="AI1349" s="2"/>
      <c r="AJ1349" s="2"/>
      <c r="AK1349" s="2"/>
      <c r="AL1349" s="51"/>
      <c r="AM1349" s="51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</row>
    <row r="1350" spans="1:121" x14ac:dyDescent="0.15">
      <c r="A1350" s="64"/>
      <c r="B1350" s="18"/>
      <c r="C1350" s="8"/>
      <c r="D1350" s="15"/>
      <c r="E1350" s="16"/>
      <c r="F1350" s="16"/>
      <c r="G1350" s="16"/>
      <c r="H1350" s="16"/>
      <c r="I1350" s="15"/>
      <c r="J1350" s="51"/>
      <c r="K1350" s="2"/>
      <c r="L1350" s="20"/>
      <c r="M1350" s="14"/>
      <c r="N1350" s="14"/>
      <c r="O1350" s="20"/>
      <c r="P1350" s="16"/>
      <c r="Q1350" s="31"/>
      <c r="R1350" s="16"/>
      <c r="S1350" s="4"/>
      <c r="T1350" s="51"/>
      <c r="U1350" s="3"/>
      <c r="V1350" s="3"/>
      <c r="W1350" s="51"/>
      <c r="X1350" s="3"/>
      <c r="Y1350" s="1"/>
      <c r="Z1350" s="3"/>
      <c r="AA1350" s="3"/>
      <c r="AB1350" s="3"/>
      <c r="AC1350" s="3"/>
      <c r="AD1350" s="3"/>
      <c r="AE1350" s="12"/>
      <c r="AF1350" s="3"/>
      <c r="AG1350" s="2"/>
      <c r="AH1350" s="2"/>
      <c r="AI1350" s="2"/>
      <c r="AJ1350" s="2"/>
      <c r="AK1350" s="2"/>
      <c r="AL1350" s="51"/>
      <c r="AM1350" s="51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</row>
    <row r="1351" spans="1:121" x14ac:dyDescent="0.15">
      <c r="A1351" s="64"/>
      <c r="B1351" s="18"/>
      <c r="C1351" s="8"/>
      <c r="D1351" s="15"/>
      <c r="E1351" s="16"/>
      <c r="F1351" s="16"/>
      <c r="G1351" s="16"/>
      <c r="H1351" s="16"/>
      <c r="I1351" s="15"/>
      <c r="J1351" s="51"/>
      <c r="K1351" s="2"/>
      <c r="L1351" s="20"/>
      <c r="M1351" s="14"/>
      <c r="N1351" s="14"/>
      <c r="O1351" s="20"/>
      <c r="P1351" s="16"/>
      <c r="Q1351" s="31"/>
      <c r="R1351" s="16"/>
      <c r="S1351" s="4"/>
      <c r="T1351" s="51"/>
      <c r="U1351" s="3"/>
      <c r="V1351" s="3"/>
      <c r="W1351" s="51"/>
      <c r="X1351" s="3"/>
      <c r="Y1351" s="1"/>
      <c r="Z1351" s="3"/>
      <c r="AA1351" s="3"/>
      <c r="AB1351" s="3"/>
      <c r="AC1351" s="3"/>
      <c r="AD1351" s="3"/>
      <c r="AE1351" s="12"/>
      <c r="AF1351" s="3"/>
      <c r="AG1351" s="2"/>
      <c r="AH1351" s="2"/>
      <c r="AI1351" s="2"/>
      <c r="AJ1351" s="2"/>
      <c r="AK1351" s="2"/>
      <c r="AL1351" s="51"/>
      <c r="AM1351" s="51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</row>
    <row r="1352" spans="1:121" x14ac:dyDescent="0.15">
      <c r="A1352" s="64"/>
      <c r="B1352" s="18"/>
      <c r="C1352" s="8"/>
      <c r="D1352" s="15"/>
      <c r="E1352" s="16"/>
      <c r="F1352" s="16"/>
      <c r="G1352" s="16"/>
      <c r="H1352" s="16"/>
      <c r="I1352" s="15"/>
      <c r="J1352" s="51"/>
      <c r="K1352" s="2"/>
      <c r="L1352" s="20"/>
      <c r="M1352" s="14"/>
      <c r="N1352" s="14"/>
      <c r="O1352" s="20"/>
      <c r="P1352" s="16"/>
      <c r="Q1352" s="31"/>
      <c r="R1352" s="16"/>
      <c r="S1352" s="4"/>
      <c r="T1352" s="51"/>
      <c r="U1352" s="3"/>
      <c r="V1352" s="3"/>
      <c r="W1352" s="51"/>
      <c r="X1352" s="3"/>
      <c r="Y1352" s="1"/>
      <c r="Z1352" s="3"/>
      <c r="AA1352" s="3"/>
      <c r="AB1352" s="3"/>
      <c r="AC1352" s="3"/>
      <c r="AD1352" s="3"/>
      <c r="AE1352" s="12"/>
      <c r="AF1352" s="3"/>
      <c r="AG1352" s="2"/>
      <c r="AH1352" s="2"/>
      <c r="AI1352" s="2"/>
      <c r="AJ1352" s="2"/>
      <c r="AK1352" s="2"/>
      <c r="AL1352" s="51"/>
      <c r="AM1352" s="51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</row>
    <row r="1353" spans="1:121" x14ac:dyDescent="0.15">
      <c r="A1353" s="64"/>
      <c r="B1353" s="18"/>
      <c r="C1353" s="8"/>
      <c r="D1353" s="15"/>
      <c r="E1353" s="16"/>
      <c r="F1353" s="16"/>
      <c r="G1353" s="16"/>
      <c r="H1353" s="16"/>
      <c r="I1353" s="15"/>
      <c r="J1353" s="51"/>
      <c r="K1353" s="2"/>
      <c r="L1353" s="20"/>
      <c r="M1353" s="14"/>
      <c r="N1353" s="14"/>
      <c r="O1353" s="20"/>
      <c r="P1353" s="16"/>
      <c r="Q1353" s="31"/>
      <c r="R1353" s="16"/>
      <c r="S1353" s="4"/>
      <c r="T1353" s="51"/>
      <c r="U1353" s="3"/>
      <c r="V1353" s="3"/>
      <c r="W1353" s="51"/>
      <c r="X1353" s="3"/>
      <c r="Y1353" s="1"/>
      <c r="Z1353" s="3"/>
      <c r="AA1353" s="3"/>
      <c r="AB1353" s="3"/>
      <c r="AC1353" s="3"/>
      <c r="AD1353" s="3"/>
      <c r="AE1353" s="12"/>
      <c r="AF1353" s="3"/>
      <c r="AG1353" s="2"/>
      <c r="AH1353" s="2"/>
      <c r="AI1353" s="2"/>
      <c r="AJ1353" s="2"/>
      <c r="AK1353" s="2"/>
      <c r="AL1353" s="51"/>
      <c r="AM1353" s="51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</row>
    <row r="1354" spans="1:121" x14ac:dyDescent="0.15">
      <c r="A1354" s="64"/>
      <c r="B1354" s="18"/>
      <c r="C1354" s="8"/>
      <c r="D1354" s="15"/>
      <c r="E1354" s="16"/>
      <c r="F1354" s="16"/>
      <c r="G1354" s="16"/>
      <c r="H1354" s="16"/>
      <c r="I1354" s="15"/>
      <c r="J1354" s="51"/>
      <c r="K1354" s="2"/>
      <c r="L1354" s="20"/>
      <c r="M1354" s="14"/>
      <c r="N1354" s="14"/>
      <c r="O1354" s="20"/>
      <c r="P1354" s="16"/>
      <c r="Q1354" s="31"/>
      <c r="R1354" s="16"/>
      <c r="S1354" s="4"/>
      <c r="T1354" s="51"/>
      <c r="U1354" s="3"/>
      <c r="V1354" s="3"/>
      <c r="W1354" s="51"/>
      <c r="X1354" s="3"/>
      <c r="Y1354" s="1"/>
      <c r="Z1354" s="3"/>
      <c r="AA1354" s="3"/>
      <c r="AB1354" s="3"/>
      <c r="AC1354" s="3"/>
      <c r="AD1354" s="3"/>
      <c r="AE1354" s="12"/>
      <c r="AF1354" s="3"/>
      <c r="AG1354" s="2"/>
      <c r="AH1354" s="2"/>
      <c r="AI1354" s="2"/>
      <c r="AJ1354" s="2"/>
      <c r="AK1354" s="2"/>
      <c r="AL1354" s="51"/>
      <c r="AM1354" s="51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</row>
    <row r="1355" spans="1:121" x14ac:dyDescent="0.15">
      <c r="A1355" s="64"/>
      <c r="B1355" s="18"/>
      <c r="C1355" s="8"/>
      <c r="D1355" s="15"/>
      <c r="E1355" s="16"/>
      <c r="F1355" s="16"/>
      <c r="G1355" s="16"/>
      <c r="H1355" s="16"/>
      <c r="I1355" s="15"/>
      <c r="J1355" s="51"/>
      <c r="K1355" s="2"/>
      <c r="L1355" s="20"/>
      <c r="M1355" s="14"/>
      <c r="N1355" s="14"/>
      <c r="O1355" s="20"/>
      <c r="P1355" s="16"/>
      <c r="Q1355" s="31"/>
      <c r="R1355" s="16"/>
      <c r="S1355" s="4"/>
      <c r="T1355" s="51"/>
      <c r="U1355" s="3"/>
      <c r="V1355" s="3"/>
      <c r="W1355" s="51"/>
      <c r="X1355" s="3"/>
      <c r="Y1355" s="1"/>
      <c r="Z1355" s="3"/>
      <c r="AA1355" s="3"/>
      <c r="AB1355" s="3"/>
      <c r="AC1355" s="3"/>
      <c r="AD1355" s="3"/>
      <c r="AE1355" s="12"/>
      <c r="AF1355" s="3"/>
      <c r="AG1355" s="2"/>
      <c r="AH1355" s="2"/>
      <c r="AI1355" s="2"/>
      <c r="AJ1355" s="2"/>
      <c r="AK1355" s="2"/>
      <c r="AL1355" s="51"/>
      <c r="AM1355" s="51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</row>
    <row r="1356" spans="1:121" x14ac:dyDescent="0.15">
      <c r="A1356" s="64"/>
      <c r="B1356" s="18"/>
      <c r="C1356" s="8"/>
      <c r="D1356" s="15"/>
      <c r="E1356" s="16"/>
      <c r="F1356" s="16"/>
      <c r="G1356" s="16"/>
      <c r="H1356" s="16"/>
      <c r="I1356" s="15"/>
      <c r="J1356" s="51"/>
      <c r="K1356" s="2"/>
      <c r="L1356" s="20"/>
      <c r="M1356" s="14"/>
      <c r="N1356" s="14"/>
      <c r="O1356" s="20"/>
      <c r="P1356" s="16"/>
      <c r="Q1356" s="31"/>
      <c r="R1356" s="16"/>
      <c r="S1356" s="4"/>
      <c r="T1356" s="51"/>
      <c r="U1356" s="3"/>
      <c r="V1356" s="3"/>
      <c r="W1356" s="51"/>
      <c r="X1356" s="3"/>
      <c r="Y1356" s="1"/>
      <c r="Z1356" s="3"/>
      <c r="AA1356" s="3"/>
      <c r="AB1356" s="3"/>
      <c r="AC1356" s="3"/>
      <c r="AD1356" s="3"/>
      <c r="AE1356" s="12"/>
      <c r="AF1356" s="3"/>
      <c r="AG1356" s="2"/>
      <c r="AH1356" s="2"/>
      <c r="AI1356" s="2"/>
      <c r="AJ1356" s="2"/>
      <c r="AK1356" s="2"/>
      <c r="AL1356" s="51"/>
      <c r="AM1356" s="51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</row>
    <row r="1357" spans="1:121" x14ac:dyDescent="0.15">
      <c r="A1357" s="64"/>
      <c r="B1357" s="18"/>
      <c r="C1357" s="8"/>
      <c r="D1357" s="15"/>
      <c r="E1357" s="16"/>
      <c r="F1357" s="16"/>
      <c r="G1357" s="16"/>
      <c r="H1357" s="16"/>
      <c r="I1357" s="15"/>
      <c r="J1357" s="51"/>
      <c r="K1357" s="2"/>
      <c r="L1357" s="20"/>
      <c r="M1357" s="14"/>
      <c r="N1357" s="14"/>
      <c r="O1357" s="20"/>
      <c r="P1357" s="16"/>
      <c r="Q1357" s="31"/>
      <c r="R1357" s="16"/>
      <c r="S1357" s="4"/>
      <c r="T1357" s="51"/>
      <c r="U1357" s="3"/>
      <c r="V1357" s="3"/>
      <c r="W1357" s="51"/>
      <c r="X1357" s="3"/>
      <c r="Y1357" s="1"/>
      <c r="Z1357" s="3"/>
      <c r="AA1357" s="3"/>
      <c r="AB1357" s="3"/>
      <c r="AC1357" s="3"/>
      <c r="AD1357" s="3"/>
      <c r="AE1357" s="12"/>
      <c r="AF1357" s="3"/>
      <c r="AG1357" s="2"/>
      <c r="AH1357" s="2"/>
      <c r="AI1357" s="2"/>
      <c r="AJ1357" s="2"/>
      <c r="AK1357" s="2"/>
      <c r="AL1357" s="51"/>
      <c r="AM1357" s="51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</row>
    <row r="1358" spans="1:121" x14ac:dyDescent="0.15">
      <c r="A1358" s="64"/>
      <c r="B1358" s="18"/>
      <c r="C1358" s="8"/>
      <c r="D1358" s="15"/>
      <c r="E1358" s="16"/>
      <c r="F1358" s="16"/>
      <c r="G1358" s="16"/>
      <c r="H1358" s="16"/>
      <c r="I1358" s="15"/>
      <c r="J1358" s="51"/>
      <c r="K1358" s="2"/>
      <c r="L1358" s="20"/>
      <c r="M1358" s="14"/>
      <c r="N1358" s="14"/>
      <c r="O1358" s="20"/>
      <c r="P1358" s="16"/>
      <c r="Q1358" s="31"/>
      <c r="R1358" s="16"/>
      <c r="S1358" s="4"/>
      <c r="T1358" s="51"/>
      <c r="U1358" s="3"/>
      <c r="V1358" s="3"/>
      <c r="W1358" s="51"/>
      <c r="X1358" s="3"/>
      <c r="Y1358" s="1"/>
      <c r="Z1358" s="3"/>
      <c r="AA1358" s="3"/>
      <c r="AB1358" s="3"/>
      <c r="AC1358" s="3"/>
      <c r="AD1358" s="3"/>
      <c r="AE1358" s="12"/>
      <c r="AF1358" s="3"/>
      <c r="AG1358" s="2"/>
      <c r="AH1358" s="2"/>
      <c r="AI1358" s="2"/>
      <c r="AJ1358" s="2"/>
      <c r="AK1358" s="2"/>
      <c r="AL1358" s="51"/>
      <c r="AM1358" s="51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</row>
    <row r="1359" spans="1:121" x14ac:dyDescent="0.15">
      <c r="A1359" s="64"/>
      <c r="B1359" s="18"/>
      <c r="C1359" s="8"/>
      <c r="D1359" s="15"/>
      <c r="E1359" s="16"/>
      <c r="F1359" s="16"/>
      <c r="G1359" s="16"/>
      <c r="H1359" s="16"/>
      <c r="I1359" s="15"/>
      <c r="J1359" s="51"/>
      <c r="K1359" s="2"/>
      <c r="L1359" s="20"/>
      <c r="M1359" s="14"/>
      <c r="N1359" s="14"/>
      <c r="O1359" s="20"/>
      <c r="P1359" s="16"/>
      <c r="Q1359" s="31"/>
      <c r="R1359" s="16"/>
      <c r="S1359" s="4"/>
      <c r="T1359" s="51"/>
      <c r="U1359" s="3"/>
      <c r="V1359" s="3"/>
      <c r="W1359" s="51"/>
      <c r="X1359" s="3"/>
      <c r="Y1359" s="1"/>
      <c r="Z1359" s="3"/>
      <c r="AA1359" s="3"/>
      <c r="AB1359" s="3"/>
      <c r="AC1359" s="3"/>
      <c r="AD1359" s="3"/>
      <c r="AE1359" s="12"/>
      <c r="AF1359" s="3"/>
      <c r="AG1359" s="2"/>
      <c r="AH1359" s="2"/>
      <c r="AI1359" s="2"/>
      <c r="AJ1359" s="2"/>
      <c r="AK1359" s="2"/>
      <c r="AL1359" s="51"/>
      <c r="AM1359" s="51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</row>
    <row r="1360" spans="1:121" x14ac:dyDescent="0.15">
      <c r="A1360" s="64"/>
      <c r="B1360" s="18"/>
      <c r="C1360" s="8"/>
      <c r="D1360" s="15"/>
      <c r="E1360" s="16"/>
      <c r="F1360" s="16"/>
      <c r="G1360" s="16"/>
      <c r="H1360" s="16"/>
      <c r="I1360" s="15"/>
      <c r="J1360" s="51"/>
      <c r="K1360" s="2"/>
      <c r="L1360" s="20"/>
      <c r="M1360" s="14"/>
      <c r="N1360" s="14"/>
      <c r="O1360" s="20"/>
      <c r="P1360" s="16"/>
      <c r="Q1360" s="31"/>
      <c r="R1360" s="16"/>
      <c r="S1360" s="4"/>
      <c r="T1360" s="51"/>
      <c r="U1360" s="3"/>
      <c r="V1360" s="3"/>
      <c r="W1360" s="51"/>
      <c r="X1360" s="3"/>
      <c r="Y1360" s="1"/>
      <c r="Z1360" s="3"/>
      <c r="AA1360" s="3"/>
      <c r="AB1360" s="3"/>
      <c r="AC1360" s="3"/>
      <c r="AD1360" s="3"/>
      <c r="AE1360" s="12"/>
      <c r="AF1360" s="3"/>
      <c r="AG1360" s="2"/>
      <c r="AH1360" s="2"/>
      <c r="AI1360" s="2"/>
      <c r="AJ1360" s="2"/>
      <c r="AK1360" s="2"/>
      <c r="AL1360" s="51"/>
      <c r="AM1360" s="51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</row>
    <row r="1361" spans="1:121" x14ac:dyDescent="0.15">
      <c r="A1361" s="64"/>
      <c r="B1361" s="18"/>
      <c r="C1361" s="8"/>
      <c r="D1361" s="15"/>
      <c r="E1361" s="16"/>
      <c r="F1361" s="16"/>
      <c r="G1361" s="16"/>
      <c r="H1361" s="16"/>
      <c r="I1361" s="15"/>
      <c r="J1361" s="51"/>
      <c r="K1361" s="2"/>
      <c r="L1361" s="20"/>
      <c r="M1361" s="14"/>
      <c r="N1361" s="14"/>
      <c r="O1361" s="20"/>
      <c r="P1361" s="16"/>
      <c r="Q1361" s="31"/>
      <c r="R1361" s="16"/>
      <c r="S1361" s="4"/>
      <c r="T1361" s="51"/>
      <c r="U1361" s="3"/>
      <c r="V1361" s="3"/>
      <c r="W1361" s="51"/>
      <c r="X1361" s="3"/>
      <c r="Y1361" s="1"/>
      <c r="Z1361" s="3"/>
      <c r="AA1361" s="3"/>
      <c r="AB1361" s="3"/>
      <c r="AC1361" s="3"/>
      <c r="AD1361" s="3"/>
      <c r="AE1361" s="12"/>
      <c r="AF1361" s="3"/>
      <c r="AG1361" s="2"/>
      <c r="AH1361" s="2"/>
      <c r="AI1361" s="2"/>
      <c r="AJ1361" s="2"/>
      <c r="AK1361" s="2"/>
      <c r="AL1361" s="51"/>
      <c r="AM1361" s="51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</row>
    <row r="1362" spans="1:121" x14ac:dyDescent="0.15">
      <c r="A1362" s="64"/>
      <c r="B1362" s="18"/>
      <c r="C1362" s="8"/>
      <c r="D1362" s="15"/>
      <c r="E1362" s="16"/>
      <c r="F1362" s="16"/>
      <c r="G1362" s="16"/>
      <c r="H1362" s="16"/>
      <c r="I1362" s="15"/>
      <c r="J1362" s="51"/>
      <c r="K1362" s="2"/>
      <c r="L1362" s="20"/>
      <c r="M1362" s="14"/>
      <c r="N1362" s="14"/>
      <c r="O1362" s="20"/>
      <c r="P1362" s="16"/>
      <c r="Q1362" s="31"/>
      <c r="R1362" s="16"/>
      <c r="S1362" s="4"/>
      <c r="T1362" s="51"/>
      <c r="U1362" s="3"/>
      <c r="V1362" s="3"/>
      <c r="W1362" s="51"/>
      <c r="X1362" s="3"/>
      <c r="Y1362" s="1"/>
      <c r="Z1362" s="3"/>
      <c r="AA1362" s="3"/>
      <c r="AB1362" s="3"/>
      <c r="AC1362" s="3"/>
      <c r="AD1362" s="3"/>
      <c r="AE1362" s="12"/>
      <c r="AF1362" s="3"/>
      <c r="AG1362" s="2"/>
      <c r="AH1362" s="2"/>
      <c r="AI1362" s="2"/>
      <c r="AJ1362" s="2"/>
      <c r="AK1362" s="2"/>
      <c r="AL1362" s="51"/>
      <c r="AM1362" s="51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</row>
    <row r="1363" spans="1:121" x14ac:dyDescent="0.15">
      <c r="A1363" s="64"/>
      <c r="B1363" s="18"/>
      <c r="C1363" s="8"/>
      <c r="D1363" s="15"/>
      <c r="E1363" s="16"/>
      <c r="F1363" s="16"/>
      <c r="G1363" s="16"/>
      <c r="H1363" s="16"/>
      <c r="I1363" s="15"/>
      <c r="J1363" s="51"/>
      <c r="K1363" s="2"/>
      <c r="L1363" s="20"/>
      <c r="M1363" s="14"/>
      <c r="N1363" s="14"/>
      <c r="O1363" s="20"/>
      <c r="P1363" s="16"/>
      <c r="Q1363" s="31"/>
      <c r="R1363" s="16"/>
      <c r="S1363" s="4"/>
      <c r="T1363" s="51"/>
      <c r="U1363" s="3"/>
      <c r="V1363" s="3"/>
      <c r="W1363" s="51"/>
      <c r="X1363" s="3"/>
      <c r="Y1363" s="1"/>
      <c r="Z1363" s="3"/>
      <c r="AA1363" s="3"/>
      <c r="AB1363" s="3"/>
      <c r="AC1363" s="3"/>
      <c r="AD1363" s="3"/>
      <c r="AE1363" s="12"/>
      <c r="AF1363" s="3"/>
      <c r="AG1363" s="2"/>
      <c r="AH1363" s="2"/>
      <c r="AI1363" s="2"/>
      <c r="AJ1363" s="2"/>
      <c r="AK1363" s="2"/>
      <c r="AL1363" s="51"/>
      <c r="AM1363" s="51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</row>
    <row r="1364" spans="1:121" x14ac:dyDescent="0.15">
      <c r="A1364" s="64"/>
      <c r="B1364" s="18"/>
      <c r="C1364" s="8"/>
      <c r="D1364" s="15"/>
      <c r="E1364" s="16"/>
      <c r="F1364" s="16"/>
      <c r="G1364" s="16"/>
      <c r="H1364" s="16"/>
      <c r="I1364" s="15"/>
      <c r="J1364" s="51"/>
      <c r="K1364" s="2"/>
      <c r="L1364" s="20"/>
      <c r="M1364" s="14"/>
      <c r="N1364" s="14"/>
      <c r="O1364" s="20"/>
      <c r="P1364" s="16"/>
      <c r="Q1364" s="31"/>
      <c r="R1364" s="16"/>
      <c r="S1364" s="4"/>
      <c r="T1364" s="51"/>
      <c r="U1364" s="3"/>
      <c r="V1364" s="3"/>
      <c r="W1364" s="51"/>
      <c r="X1364" s="3"/>
      <c r="Y1364" s="1"/>
      <c r="Z1364" s="3"/>
      <c r="AA1364" s="3"/>
      <c r="AB1364" s="3"/>
      <c r="AC1364" s="3"/>
      <c r="AD1364" s="3"/>
      <c r="AE1364" s="12"/>
      <c r="AF1364" s="3"/>
      <c r="AG1364" s="2"/>
      <c r="AH1364" s="2"/>
      <c r="AI1364" s="2"/>
      <c r="AJ1364" s="2"/>
      <c r="AK1364" s="2"/>
      <c r="AL1364" s="51"/>
      <c r="AM1364" s="51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</row>
    <row r="1365" spans="1:121" x14ac:dyDescent="0.15">
      <c r="A1365" s="64"/>
      <c r="B1365" s="18"/>
      <c r="C1365" s="8"/>
      <c r="D1365" s="15"/>
      <c r="E1365" s="16"/>
      <c r="F1365" s="16"/>
      <c r="G1365" s="16"/>
      <c r="H1365" s="16"/>
      <c r="I1365" s="15"/>
      <c r="J1365" s="51"/>
      <c r="K1365" s="2"/>
      <c r="L1365" s="20"/>
      <c r="M1365" s="14"/>
      <c r="N1365" s="14"/>
      <c r="O1365" s="20"/>
      <c r="P1365" s="16"/>
      <c r="Q1365" s="31"/>
      <c r="R1365" s="16"/>
      <c r="S1365" s="4"/>
      <c r="T1365" s="51"/>
      <c r="U1365" s="3"/>
      <c r="V1365" s="3"/>
      <c r="W1365" s="51"/>
      <c r="X1365" s="3"/>
      <c r="Y1365" s="1"/>
      <c r="Z1365" s="3"/>
      <c r="AA1365" s="3"/>
      <c r="AB1365" s="3"/>
      <c r="AC1365" s="3"/>
      <c r="AD1365" s="3"/>
      <c r="AE1365" s="12"/>
      <c r="AF1365" s="3"/>
      <c r="AG1365" s="2"/>
      <c r="AH1365" s="2"/>
      <c r="AI1365" s="2"/>
      <c r="AJ1365" s="2"/>
      <c r="AK1365" s="2"/>
      <c r="AL1365" s="51"/>
      <c r="AM1365" s="51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</row>
    <row r="1366" spans="1:121" x14ac:dyDescent="0.15">
      <c r="A1366" s="64"/>
      <c r="B1366" s="18"/>
      <c r="C1366" s="8"/>
      <c r="D1366" s="15"/>
      <c r="E1366" s="16"/>
      <c r="F1366" s="16"/>
      <c r="G1366" s="16"/>
      <c r="H1366" s="16"/>
      <c r="I1366" s="15"/>
      <c r="J1366" s="51"/>
      <c r="K1366" s="2"/>
      <c r="L1366" s="20"/>
      <c r="M1366" s="14"/>
      <c r="N1366" s="14"/>
      <c r="O1366" s="20"/>
      <c r="P1366" s="16"/>
      <c r="Q1366" s="31"/>
      <c r="R1366" s="16"/>
      <c r="S1366" s="4"/>
      <c r="T1366" s="51"/>
      <c r="U1366" s="3"/>
      <c r="V1366" s="3"/>
      <c r="W1366" s="51"/>
      <c r="X1366" s="3"/>
      <c r="Y1366" s="1"/>
      <c r="Z1366" s="3"/>
      <c r="AA1366" s="3"/>
      <c r="AB1366" s="3"/>
      <c r="AC1366" s="3"/>
      <c r="AD1366" s="3"/>
      <c r="AE1366" s="12"/>
      <c r="AF1366" s="3"/>
      <c r="AG1366" s="2"/>
      <c r="AH1366" s="2"/>
      <c r="AI1366" s="2"/>
      <c r="AJ1366" s="2"/>
      <c r="AK1366" s="2"/>
      <c r="AL1366" s="51"/>
      <c r="AM1366" s="51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</row>
    <row r="1367" spans="1:121" x14ac:dyDescent="0.15">
      <c r="A1367" s="64"/>
      <c r="B1367" s="18"/>
      <c r="C1367" s="8"/>
      <c r="D1367" s="15"/>
      <c r="E1367" s="16"/>
      <c r="F1367" s="16"/>
      <c r="G1367" s="16"/>
      <c r="H1367" s="16"/>
      <c r="I1367" s="15"/>
      <c r="J1367" s="51"/>
      <c r="K1367" s="2"/>
      <c r="L1367" s="20"/>
      <c r="M1367" s="14"/>
      <c r="N1367" s="14"/>
      <c r="O1367" s="20"/>
      <c r="P1367" s="16"/>
      <c r="Q1367" s="31"/>
      <c r="R1367" s="16"/>
      <c r="S1367" s="4"/>
      <c r="T1367" s="51"/>
      <c r="U1367" s="3"/>
      <c r="V1367" s="3"/>
      <c r="W1367" s="51"/>
      <c r="X1367" s="3"/>
      <c r="Y1367" s="1"/>
      <c r="Z1367" s="3"/>
      <c r="AA1367" s="3"/>
      <c r="AB1367" s="3"/>
      <c r="AC1367" s="3"/>
      <c r="AD1367" s="3"/>
      <c r="AE1367" s="12"/>
      <c r="AF1367" s="3"/>
      <c r="AG1367" s="2"/>
      <c r="AH1367" s="2"/>
      <c r="AI1367" s="2"/>
      <c r="AJ1367" s="2"/>
      <c r="AK1367" s="2"/>
      <c r="AL1367" s="51"/>
      <c r="AM1367" s="51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</row>
    <row r="1368" spans="1:121" x14ac:dyDescent="0.15">
      <c r="A1368" s="64"/>
      <c r="B1368" s="18"/>
      <c r="C1368" s="8"/>
      <c r="D1368" s="15"/>
      <c r="E1368" s="16"/>
      <c r="F1368" s="16"/>
      <c r="G1368" s="16"/>
      <c r="H1368" s="16"/>
      <c r="I1368" s="15"/>
      <c r="J1368" s="51"/>
      <c r="K1368" s="2"/>
      <c r="L1368" s="20"/>
      <c r="M1368" s="14"/>
      <c r="N1368" s="14"/>
      <c r="O1368" s="20"/>
      <c r="P1368" s="16"/>
      <c r="Q1368" s="31"/>
      <c r="R1368" s="16"/>
      <c r="S1368" s="4"/>
      <c r="T1368" s="51"/>
      <c r="U1368" s="3"/>
      <c r="V1368" s="3"/>
      <c r="W1368" s="51"/>
      <c r="X1368" s="3"/>
      <c r="Y1368" s="1"/>
      <c r="Z1368" s="3"/>
      <c r="AA1368" s="3"/>
      <c r="AB1368" s="3"/>
      <c r="AC1368" s="3"/>
      <c r="AD1368" s="3"/>
      <c r="AE1368" s="12"/>
      <c r="AF1368" s="3"/>
      <c r="AG1368" s="2"/>
      <c r="AH1368" s="2"/>
      <c r="AI1368" s="2"/>
      <c r="AJ1368" s="2"/>
      <c r="AK1368" s="2"/>
      <c r="AL1368" s="51"/>
      <c r="AM1368" s="51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</row>
    <row r="1369" spans="1:121" x14ac:dyDescent="0.15">
      <c r="A1369" s="64"/>
      <c r="B1369" s="18"/>
      <c r="C1369" s="8"/>
      <c r="D1369" s="15"/>
      <c r="E1369" s="16"/>
      <c r="F1369" s="16"/>
      <c r="G1369" s="16"/>
      <c r="H1369" s="16"/>
      <c r="I1369" s="15"/>
      <c r="J1369" s="51"/>
      <c r="K1369" s="2"/>
      <c r="L1369" s="20"/>
      <c r="M1369" s="14"/>
      <c r="N1369" s="14"/>
      <c r="O1369" s="20"/>
      <c r="P1369" s="16"/>
      <c r="Q1369" s="31"/>
      <c r="R1369" s="16"/>
      <c r="S1369" s="4"/>
      <c r="T1369" s="51"/>
      <c r="U1369" s="3"/>
      <c r="V1369" s="3"/>
      <c r="W1369" s="51"/>
      <c r="X1369" s="3"/>
      <c r="Y1369" s="1"/>
      <c r="Z1369" s="3"/>
      <c r="AA1369" s="3"/>
      <c r="AB1369" s="3"/>
      <c r="AC1369" s="3"/>
      <c r="AD1369" s="3"/>
      <c r="AE1369" s="12"/>
      <c r="AF1369" s="3"/>
      <c r="AG1369" s="2"/>
      <c r="AH1369" s="2"/>
      <c r="AI1369" s="2"/>
      <c r="AJ1369" s="2"/>
      <c r="AK1369" s="2"/>
      <c r="AL1369" s="51"/>
      <c r="AM1369" s="51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</row>
    <row r="1370" spans="1:121" x14ac:dyDescent="0.15">
      <c r="A1370" s="64"/>
      <c r="B1370" s="18"/>
      <c r="C1370" s="8"/>
      <c r="D1370" s="15"/>
      <c r="E1370" s="16"/>
      <c r="F1370" s="16"/>
      <c r="G1370" s="16"/>
      <c r="H1370" s="16"/>
      <c r="I1370" s="15"/>
      <c r="J1370" s="51"/>
      <c r="K1370" s="2"/>
      <c r="L1370" s="20"/>
      <c r="M1370" s="14"/>
      <c r="N1370" s="14"/>
      <c r="O1370" s="20"/>
      <c r="P1370" s="16"/>
      <c r="Q1370" s="31"/>
      <c r="R1370" s="16"/>
      <c r="S1370" s="4"/>
      <c r="T1370" s="51"/>
      <c r="U1370" s="3"/>
      <c r="V1370" s="3"/>
      <c r="W1370" s="51"/>
      <c r="X1370" s="3"/>
      <c r="Y1370" s="1"/>
      <c r="Z1370" s="3"/>
      <c r="AA1370" s="3"/>
      <c r="AB1370" s="3"/>
      <c r="AC1370" s="3"/>
      <c r="AD1370" s="3"/>
      <c r="AE1370" s="12"/>
      <c r="AF1370" s="3"/>
      <c r="AG1370" s="2"/>
      <c r="AH1370" s="2"/>
      <c r="AI1370" s="2"/>
      <c r="AJ1370" s="2"/>
      <c r="AK1370" s="2"/>
      <c r="AL1370" s="51"/>
      <c r="AM1370" s="51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</row>
    <row r="1371" spans="1:121" x14ac:dyDescent="0.15">
      <c r="A1371" s="64"/>
      <c r="B1371" s="18"/>
      <c r="C1371" s="8"/>
      <c r="D1371" s="15"/>
      <c r="E1371" s="16"/>
      <c r="F1371" s="16"/>
      <c r="G1371" s="16"/>
      <c r="H1371" s="16"/>
      <c r="I1371" s="15"/>
      <c r="J1371" s="51"/>
      <c r="K1371" s="2"/>
      <c r="L1371" s="20"/>
      <c r="M1371" s="14"/>
      <c r="N1371" s="14"/>
      <c r="O1371" s="20"/>
      <c r="P1371" s="16"/>
      <c r="Q1371" s="31"/>
      <c r="R1371" s="16"/>
      <c r="S1371" s="4"/>
      <c r="T1371" s="51"/>
      <c r="U1371" s="3"/>
      <c r="V1371" s="3"/>
      <c r="W1371" s="51"/>
      <c r="X1371" s="3"/>
      <c r="Y1371" s="1"/>
      <c r="Z1371" s="3"/>
      <c r="AA1371" s="3"/>
      <c r="AB1371" s="3"/>
      <c r="AC1371" s="3"/>
      <c r="AD1371" s="3"/>
      <c r="AE1371" s="12"/>
      <c r="AF1371" s="3"/>
      <c r="AG1371" s="2"/>
      <c r="AH1371" s="2"/>
      <c r="AI1371" s="2"/>
      <c r="AJ1371" s="2"/>
      <c r="AK1371" s="2"/>
      <c r="AL1371" s="51"/>
      <c r="AM1371" s="51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</row>
    <row r="1372" spans="1:121" x14ac:dyDescent="0.15">
      <c r="A1372" s="64"/>
      <c r="B1372" s="18"/>
      <c r="C1372" s="8"/>
      <c r="D1372" s="15"/>
      <c r="E1372" s="16"/>
      <c r="F1372" s="16"/>
      <c r="G1372" s="16"/>
      <c r="H1372" s="16"/>
      <c r="I1372" s="15"/>
      <c r="J1372" s="51"/>
      <c r="K1372" s="2"/>
      <c r="L1372" s="20"/>
      <c r="M1372" s="14"/>
      <c r="N1372" s="14"/>
      <c r="O1372" s="20"/>
      <c r="P1372" s="16"/>
      <c r="Q1372" s="31"/>
      <c r="R1372" s="16"/>
      <c r="S1372" s="4"/>
      <c r="T1372" s="51"/>
      <c r="U1372" s="3"/>
      <c r="V1372" s="3"/>
      <c r="W1372" s="51"/>
      <c r="X1372" s="3"/>
      <c r="Y1372" s="1"/>
      <c r="Z1372" s="3"/>
      <c r="AA1372" s="3"/>
      <c r="AB1372" s="3"/>
      <c r="AC1372" s="3"/>
      <c r="AD1372" s="3"/>
      <c r="AE1372" s="12"/>
      <c r="AF1372" s="3"/>
      <c r="AG1372" s="2"/>
      <c r="AH1372" s="2"/>
      <c r="AI1372" s="2"/>
      <c r="AJ1372" s="2"/>
      <c r="AK1372" s="2"/>
      <c r="AL1372" s="51"/>
      <c r="AM1372" s="51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</row>
    <row r="1373" spans="1:121" x14ac:dyDescent="0.15">
      <c r="A1373" s="64"/>
      <c r="B1373" s="18"/>
      <c r="C1373" s="8"/>
      <c r="D1373" s="15"/>
      <c r="E1373" s="16"/>
      <c r="F1373" s="16"/>
      <c r="G1373" s="16"/>
      <c r="H1373" s="16"/>
      <c r="I1373" s="15"/>
      <c r="J1373" s="51"/>
      <c r="K1373" s="2"/>
      <c r="L1373" s="20"/>
      <c r="M1373" s="14"/>
      <c r="N1373" s="14"/>
      <c r="O1373" s="20"/>
      <c r="P1373" s="16"/>
      <c r="Q1373" s="31"/>
      <c r="R1373" s="16"/>
      <c r="S1373" s="4"/>
      <c r="T1373" s="51"/>
      <c r="U1373" s="3"/>
      <c r="V1373" s="3"/>
      <c r="W1373" s="51"/>
      <c r="X1373" s="3"/>
      <c r="Y1373" s="1"/>
      <c r="Z1373" s="3"/>
      <c r="AA1373" s="3"/>
      <c r="AB1373" s="3"/>
      <c r="AC1373" s="3"/>
      <c r="AD1373" s="3"/>
      <c r="AE1373" s="12"/>
      <c r="AF1373" s="3"/>
      <c r="AG1373" s="2"/>
      <c r="AH1373" s="2"/>
      <c r="AI1373" s="2"/>
      <c r="AJ1373" s="2"/>
      <c r="AK1373" s="2"/>
      <c r="AL1373" s="51"/>
      <c r="AM1373" s="51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</row>
    <row r="1374" spans="1:121" x14ac:dyDescent="0.15">
      <c r="A1374" s="64"/>
      <c r="B1374" s="18"/>
      <c r="C1374" s="8"/>
      <c r="D1374" s="15"/>
      <c r="E1374" s="16"/>
      <c r="F1374" s="16"/>
      <c r="G1374" s="16"/>
      <c r="H1374" s="16"/>
      <c r="I1374" s="15"/>
      <c r="J1374" s="51"/>
      <c r="K1374" s="2"/>
      <c r="L1374" s="20"/>
      <c r="M1374" s="14"/>
      <c r="N1374" s="14"/>
      <c r="O1374" s="20"/>
      <c r="P1374" s="16"/>
      <c r="Q1374" s="31"/>
      <c r="R1374" s="16"/>
      <c r="S1374" s="4"/>
      <c r="T1374" s="51"/>
      <c r="U1374" s="3"/>
      <c r="V1374" s="3"/>
      <c r="W1374" s="51"/>
      <c r="X1374" s="3"/>
      <c r="Y1374" s="1"/>
      <c r="Z1374" s="3"/>
      <c r="AA1374" s="3"/>
      <c r="AB1374" s="3"/>
      <c r="AC1374" s="3"/>
      <c r="AD1374" s="3"/>
      <c r="AE1374" s="12"/>
      <c r="AF1374" s="3"/>
      <c r="AG1374" s="2"/>
      <c r="AH1374" s="2"/>
      <c r="AI1374" s="2"/>
      <c r="AJ1374" s="2"/>
      <c r="AK1374" s="2"/>
      <c r="AL1374" s="51"/>
      <c r="AM1374" s="51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</row>
    <row r="1375" spans="1:121" x14ac:dyDescent="0.15">
      <c r="A1375" s="64"/>
      <c r="B1375" s="18"/>
      <c r="C1375" s="8"/>
      <c r="D1375" s="15"/>
      <c r="E1375" s="16"/>
      <c r="F1375" s="16"/>
      <c r="G1375" s="16"/>
      <c r="H1375" s="16"/>
      <c r="I1375" s="15"/>
      <c r="J1375" s="51"/>
      <c r="K1375" s="2"/>
      <c r="L1375" s="20"/>
      <c r="M1375" s="14"/>
      <c r="N1375" s="14"/>
      <c r="O1375" s="20"/>
      <c r="P1375" s="16"/>
      <c r="Q1375" s="31"/>
      <c r="R1375" s="16"/>
      <c r="S1375" s="4"/>
      <c r="T1375" s="51"/>
      <c r="U1375" s="3"/>
      <c r="V1375" s="3"/>
      <c r="W1375" s="51"/>
      <c r="X1375" s="3"/>
      <c r="Y1375" s="1"/>
      <c r="Z1375" s="3"/>
      <c r="AA1375" s="3"/>
      <c r="AB1375" s="3"/>
      <c r="AC1375" s="3"/>
      <c r="AD1375" s="3"/>
      <c r="AE1375" s="12"/>
      <c r="AF1375" s="3"/>
      <c r="AG1375" s="2"/>
      <c r="AH1375" s="2"/>
      <c r="AI1375" s="2"/>
      <c r="AJ1375" s="2"/>
      <c r="AK1375" s="2"/>
      <c r="AL1375" s="51"/>
      <c r="AM1375" s="51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</row>
    <row r="1376" spans="1:121" x14ac:dyDescent="0.15">
      <c r="A1376" s="64"/>
      <c r="B1376" s="18"/>
      <c r="C1376" s="8"/>
      <c r="D1376" s="15"/>
      <c r="E1376" s="16"/>
      <c r="F1376" s="16"/>
      <c r="G1376" s="16"/>
      <c r="H1376" s="16"/>
      <c r="I1376" s="15"/>
      <c r="J1376" s="51"/>
      <c r="K1376" s="2"/>
      <c r="L1376" s="20"/>
      <c r="M1376" s="14"/>
      <c r="N1376" s="14"/>
      <c r="O1376" s="20"/>
      <c r="P1376" s="16"/>
      <c r="Q1376" s="31"/>
      <c r="R1376" s="16"/>
      <c r="S1376" s="4"/>
      <c r="T1376" s="51"/>
      <c r="U1376" s="3"/>
      <c r="V1376" s="3"/>
      <c r="W1376" s="51"/>
      <c r="X1376" s="3"/>
      <c r="Y1376" s="1"/>
      <c r="Z1376" s="3"/>
      <c r="AA1376" s="3"/>
      <c r="AB1376" s="3"/>
      <c r="AC1376" s="3"/>
      <c r="AD1376" s="3"/>
      <c r="AE1376" s="12"/>
      <c r="AF1376" s="3"/>
      <c r="AG1376" s="2"/>
      <c r="AH1376" s="2"/>
      <c r="AI1376" s="2"/>
      <c r="AJ1376" s="2"/>
      <c r="AK1376" s="2"/>
      <c r="AL1376" s="51"/>
      <c r="AM1376" s="51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</row>
    <row r="1377" spans="1:121" x14ac:dyDescent="0.15">
      <c r="A1377" s="64"/>
      <c r="B1377" s="18"/>
      <c r="C1377" s="8"/>
      <c r="D1377" s="15"/>
      <c r="E1377" s="16"/>
      <c r="F1377" s="16"/>
      <c r="G1377" s="16"/>
      <c r="H1377" s="16"/>
      <c r="I1377" s="15"/>
      <c r="J1377" s="51"/>
      <c r="K1377" s="2"/>
      <c r="L1377" s="20"/>
      <c r="M1377" s="14"/>
      <c r="N1377" s="14"/>
      <c r="O1377" s="20"/>
      <c r="P1377" s="16"/>
      <c r="Q1377" s="31"/>
      <c r="R1377" s="16"/>
      <c r="S1377" s="4"/>
      <c r="T1377" s="51"/>
      <c r="U1377" s="3"/>
      <c r="V1377" s="3"/>
      <c r="W1377" s="51"/>
      <c r="X1377" s="3"/>
      <c r="Y1377" s="1"/>
      <c r="Z1377" s="3"/>
      <c r="AA1377" s="3"/>
      <c r="AB1377" s="3"/>
      <c r="AC1377" s="3"/>
      <c r="AD1377" s="3"/>
      <c r="AE1377" s="12"/>
      <c r="AF1377" s="3"/>
      <c r="AG1377" s="2"/>
      <c r="AH1377" s="2"/>
      <c r="AI1377" s="2"/>
      <c r="AJ1377" s="2"/>
      <c r="AK1377" s="2"/>
      <c r="AL1377" s="51"/>
      <c r="AM1377" s="51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</row>
    <row r="1378" spans="1:121" x14ac:dyDescent="0.15">
      <c r="A1378" s="64"/>
      <c r="B1378" s="18"/>
      <c r="C1378" s="8"/>
      <c r="D1378" s="15"/>
      <c r="E1378" s="16"/>
      <c r="F1378" s="16"/>
      <c r="G1378" s="16"/>
      <c r="H1378" s="16"/>
      <c r="I1378" s="15"/>
      <c r="J1378" s="51"/>
      <c r="K1378" s="2"/>
      <c r="L1378" s="20"/>
      <c r="M1378" s="14"/>
      <c r="N1378" s="14"/>
      <c r="O1378" s="20"/>
      <c r="P1378" s="16"/>
      <c r="Q1378" s="31"/>
      <c r="R1378" s="16"/>
      <c r="S1378" s="4"/>
      <c r="T1378" s="51"/>
      <c r="U1378" s="3"/>
      <c r="V1378" s="3"/>
      <c r="W1378" s="51"/>
      <c r="X1378" s="3"/>
      <c r="Y1378" s="1"/>
      <c r="Z1378" s="3"/>
      <c r="AA1378" s="3"/>
      <c r="AB1378" s="3"/>
      <c r="AC1378" s="3"/>
      <c r="AD1378" s="3"/>
      <c r="AE1378" s="12"/>
      <c r="AF1378" s="3"/>
      <c r="AG1378" s="2"/>
      <c r="AH1378" s="2"/>
      <c r="AI1378" s="2"/>
      <c r="AJ1378" s="2"/>
      <c r="AK1378" s="2"/>
      <c r="AL1378" s="51"/>
      <c r="AM1378" s="51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</row>
    <row r="1379" spans="1:121" x14ac:dyDescent="0.15">
      <c r="A1379" s="64"/>
      <c r="B1379" s="18"/>
      <c r="C1379" s="8"/>
      <c r="D1379" s="15"/>
      <c r="E1379" s="16"/>
      <c r="F1379" s="16"/>
      <c r="G1379" s="16"/>
      <c r="H1379" s="16"/>
      <c r="I1379" s="15"/>
      <c r="J1379" s="51"/>
      <c r="K1379" s="2"/>
      <c r="L1379" s="20"/>
      <c r="M1379" s="14"/>
      <c r="N1379" s="14"/>
      <c r="O1379" s="20"/>
      <c r="P1379" s="16"/>
      <c r="Q1379" s="31"/>
      <c r="R1379" s="16"/>
      <c r="S1379" s="4"/>
      <c r="T1379" s="51"/>
      <c r="U1379" s="3"/>
      <c r="V1379" s="3"/>
      <c r="W1379" s="51"/>
      <c r="X1379" s="3"/>
      <c r="Y1379" s="1"/>
      <c r="Z1379" s="3"/>
      <c r="AA1379" s="3"/>
      <c r="AB1379" s="3"/>
      <c r="AC1379" s="3"/>
      <c r="AD1379" s="3"/>
      <c r="AE1379" s="12"/>
      <c r="AF1379" s="3"/>
      <c r="AG1379" s="2"/>
      <c r="AH1379" s="2"/>
      <c r="AI1379" s="2"/>
      <c r="AJ1379" s="2"/>
      <c r="AK1379" s="2"/>
      <c r="AL1379" s="51"/>
      <c r="AM1379" s="51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</row>
    <row r="1380" spans="1:121" x14ac:dyDescent="0.15">
      <c r="A1380" s="64"/>
      <c r="B1380" s="18"/>
      <c r="C1380" s="8"/>
      <c r="D1380" s="15"/>
      <c r="E1380" s="16"/>
      <c r="F1380" s="16"/>
      <c r="G1380" s="16"/>
      <c r="H1380" s="16"/>
      <c r="I1380" s="15"/>
      <c r="J1380" s="51"/>
      <c r="K1380" s="2"/>
      <c r="L1380" s="20"/>
      <c r="M1380" s="14"/>
      <c r="N1380" s="14"/>
      <c r="O1380" s="20"/>
      <c r="P1380" s="16"/>
      <c r="Q1380" s="31"/>
      <c r="R1380" s="16"/>
      <c r="S1380" s="4"/>
      <c r="T1380" s="51"/>
      <c r="U1380" s="3"/>
      <c r="V1380" s="3"/>
      <c r="W1380" s="51"/>
      <c r="X1380" s="3"/>
      <c r="Y1380" s="1"/>
      <c r="Z1380" s="3"/>
      <c r="AA1380" s="3"/>
      <c r="AB1380" s="3"/>
      <c r="AC1380" s="3"/>
      <c r="AD1380" s="3"/>
      <c r="AE1380" s="12"/>
      <c r="AF1380" s="3"/>
      <c r="AG1380" s="2"/>
      <c r="AH1380" s="2"/>
      <c r="AI1380" s="2"/>
      <c r="AJ1380" s="2"/>
      <c r="AK1380" s="2"/>
      <c r="AL1380" s="51"/>
      <c r="AM1380" s="51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</row>
    <row r="1381" spans="1:121" x14ac:dyDescent="0.15">
      <c r="A1381" s="64"/>
      <c r="B1381" s="18"/>
      <c r="C1381" s="8"/>
      <c r="D1381" s="15"/>
      <c r="E1381" s="16"/>
      <c r="F1381" s="16"/>
      <c r="G1381" s="16"/>
      <c r="H1381" s="16"/>
      <c r="I1381" s="15"/>
      <c r="J1381" s="51"/>
      <c r="K1381" s="2"/>
      <c r="L1381" s="20"/>
      <c r="M1381" s="14"/>
      <c r="N1381" s="14"/>
      <c r="O1381" s="20"/>
      <c r="P1381" s="16"/>
      <c r="Q1381" s="31"/>
      <c r="R1381" s="16"/>
      <c r="S1381" s="4"/>
      <c r="T1381" s="51"/>
      <c r="U1381" s="3"/>
      <c r="V1381" s="3"/>
      <c r="W1381" s="51"/>
      <c r="X1381" s="3"/>
      <c r="Y1381" s="1"/>
      <c r="Z1381" s="3"/>
      <c r="AA1381" s="3"/>
      <c r="AB1381" s="3"/>
      <c r="AC1381" s="3"/>
      <c r="AD1381" s="3"/>
      <c r="AE1381" s="12"/>
      <c r="AF1381" s="3"/>
      <c r="AG1381" s="2"/>
      <c r="AH1381" s="2"/>
      <c r="AI1381" s="2"/>
      <c r="AJ1381" s="2"/>
      <c r="AK1381" s="2"/>
      <c r="AL1381" s="51"/>
      <c r="AM1381" s="51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</row>
    <row r="1382" spans="1:121" x14ac:dyDescent="0.15">
      <c r="A1382" s="64"/>
      <c r="B1382" s="18"/>
      <c r="C1382" s="8"/>
      <c r="D1382" s="15"/>
      <c r="E1382" s="16"/>
      <c r="F1382" s="16"/>
      <c r="G1382" s="16"/>
      <c r="H1382" s="16"/>
      <c r="I1382" s="15"/>
      <c r="J1382" s="51"/>
      <c r="K1382" s="2"/>
      <c r="L1382" s="20"/>
      <c r="M1382" s="14"/>
      <c r="N1382" s="14"/>
      <c r="O1382" s="20"/>
      <c r="P1382" s="16"/>
      <c r="Q1382" s="31"/>
      <c r="R1382" s="16"/>
      <c r="S1382" s="4"/>
      <c r="T1382" s="51"/>
      <c r="U1382" s="3"/>
      <c r="V1382" s="3"/>
      <c r="W1382" s="51"/>
      <c r="X1382" s="3"/>
      <c r="Y1382" s="1"/>
      <c r="Z1382" s="3"/>
      <c r="AA1382" s="3"/>
      <c r="AB1382" s="3"/>
      <c r="AC1382" s="3"/>
      <c r="AD1382" s="3"/>
      <c r="AE1382" s="12"/>
      <c r="AF1382" s="3"/>
      <c r="AG1382" s="2"/>
      <c r="AH1382" s="2"/>
      <c r="AI1382" s="2"/>
      <c r="AJ1382" s="2"/>
      <c r="AK1382" s="2"/>
      <c r="AL1382" s="51"/>
      <c r="AM1382" s="51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</row>
    <row r="1383" spans="1:121" x14ac:dyDescent="0.15">
      <c r="A1383" s="64"/>
      <c r="B1383" s="18"/>
      <c r="C1383" s="8"/>
      <c r="D1383" s="15"/>
      <c r="E1383" s="16"/>
      <c r="F1383" s="16"/>
      <c r="G1383" s="16"/>
      <c r="H1383" s="16"/>
      <c r="I1383" s="15"/>
      <c r="J1383" s="51"/>
      <c r="K1383" s="2"/>
      <c r="L1383" s="20"/>
      <c r="M1383" s="14"/>
      <c r="N1383" s="14"/>
      <c r="O1383" s="20"/>
      <c r="P1383" s="16"/>
      <c r="Q1383" s="31"/>
      <c r="R1383" s="16"/>
      <c r="S1383" s="4"/>
      <c r="T1383" s="51"/>
      <c r="U1383" s="3"/>
      <c r="V1383" s="3"/>
      <c r="W1383" s="51"/>
      <c r="X1383" s="3"/>
      <c r="Y1383" s="1"/>
      <c r="Z1383" s="3"/>
      <c r="AA1383" s="3"/>
      <c r="AB1383" s="3"/>
      <c r="AC1383" s="3"/>
      <c r="AD1383" s="3"/>
      <c r="AE1383" s="12"/>
      <c r="AF1383" s="3"/>
      <c r="AG1383" s="2"/>
      <c r="AH1383" s="2"/>
      <c r="AI1383" s="2"/>
      <c r="AJ1383" s="2"/>
      <c r="AK1383" s="2"/>
      <c r="AL1383" s="51"/>
      <c r="AM1383" s="51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</row>
    <row r="1384" spans="1:121" x14ac:dyDescent="0.15">
      <c r="A1384" s="64"/>
      <c r="B1384" s="18"/>
      <c r="C1384" s="8"/>
      <c r="D1384" s="15"/>
      <c r="E1384" s="16"/>
      <c r="F1384" s="16"/>
      <c r="G1384" s="16"/>
      <c r="H1384" s="16"/>
      <c r="I1384" s="15"/>
      <c r="J1384" s="51"/>
      <c r="K1384" s="2"/>
      <c r="L1384" s="20"/>
      <c r="M1384" s="14"/>
      <c r="N1384" s="14"/>
      <c r="O1384" s="20"/>
      <c r="P1384" s="16"/>
      <c r="Q1384" s="31"/>
      <c r="R1384" s="16"/>
      <c r="S1384" s="4"/>
      <c r="T1384" s="51"/>
      <c r="U1384" s="3"/>
      <c r="V1384" s="3"/>
      <c r="W1384" s="51"/>
      <c r="X1384" s="3"/>
      <c r="Y1384" s="1"/>
      <c r="Z1384" s="3"/>
      <c r="AA1384" s="3"/>
      <c r="AB1384" s="3"/>
      <c r="AC1384" s="3"/>
      <c r="AD1384" s="3"/>
      <c r="AE1384" s="12"/>
      <c r="AF1384" s="3"/>
      <c r="AG1384" s="2"/>
      <c r="AH1384" s="2"/>
      <c r="AI1384" s="2"/>
      <c r="AJ1384" s="2"/>
      <c r="AK1384" s="2"/>
      <c r="AL1384" s="51"/>
      <c r="AM1384" s="51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</row>
    <row r="1385" spans="1:121" x14ac:dyDescent="0.15">
      <c r="A1385" s="64"/>
      <c r="B1385" s="18"/>
      <c r="C1385" s="8"/>
      <c r="D1385" s="15"/>
      <c r="E1385" s="16"/>
      <c r="F1385" s="16"/>
      <c r="G1385" s="16"/>
      <c r="H1385" s="16"/>
      <c r="I1385" s="15"/>
      <c r="J1385" s="51"/>
      <c r="K1385" s="2"/>
      <c r="L1385" s="20"/>
      <c r="M1385" s="14"/>
      <c r="N1385" s="14"/>
      <c r="O1385" s="20"/>
      <c r="P1385" s="16"/>
      <c r="Q1385" s="31"/>
      <c r="R1385" s="16"/>
      <c r="S1385" s="4"/>
      <c r="T1385" s="51"/>
      <c r="U1385" s="3"/>
      <c r="V1385" s="3"/>
      <c r="W1385" s="51"/>
      <c r="X1385" s="3"/>
      <c r="Y1385" s="1"/>
      <c r="Z1385" s="3"/>
      <c r="AA1385" s="3"/>
      <c r="AB1385" s="3"/>
      <c r="AC1385" s="3"/>
      <c r="AD1385" s="3"/>
      <c r="AE1385" s="12"/>
      <c r="AF1385" s="3"/>
      <c r="AG1385" s="2"/>
      <c r="AH1385" s="2"/>
      <c r="AI1385" s="2"/>
      <c r="AJ1385" s="2"/>
      <c r="AK1385" s="2"/>
      <c r="AL1385" s="51"/>
      <c r="AM1385" s="51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</row>
    <row r="1386" spans="1:121" x14ac:dyDescent="0.15">
      <c r="A1386" s="64"/>
      <c r="B1386" s="18"/>
      <c r="C1386" s="8"/>
      <c r="D1386" s="15"/>
      <c r="E1386" s="16"/>
      <c r="F1386" s="16"/>
      <c r="G1386" s="16"/>
      <c r="H1386" s="16"/>
      <c r="I1386" s="15"/>
      <c r="J1386" s="51"/>
      <c r="K1386" s="2"/>
      <c r="L1386" s="20"/>
      <c r="M1386" s="14"/>
      <c r="N1386" s="14"/>
      <c r="O1386" s="20"/>
      <c r="P1386" s="16"/>
      <c r="Q1386" s="31"/>
      <c r="R1386" s="16"/>
      <c r="S1386" s="4"/>
      <c r="T1386" s="51"/>
      <c r="U1386" s="3"/>
      <c r="V1386" s="3"/>
      <c r="W1386" s="51"/>
      <c r="X1386" s="3"/>
      <c r="Y1386" s="1"/>
      <c r="Z1386" s="3"/>
      <c r="AA1386" s="3"/>
      <c r="AB1386" s="3"/>
      <c r="AC1386" s="3"/>
      <c r="AD1386" s="3"/>
      <c r="AE1386" s="12"/>
      <c r="AF1386" s="3"/>
      <c r="AG1386" s="2"/>
      <c r="AH1386" s="2"/>
      <c r="AI1386" s="2"/>
      <c r="AJ1386" s="2"/>
      <c r="AK1386" s="2"/>
      <c r="AL1386" s="51"/>
      <c r="AM1386" s="51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</row>
    <row r="1387" spans="1:121" x14ac:dyDescent="0.15">
      <c r="A1387" s="64"/>
      <c r="B1387" s="18"/>
      <c r="C1387" s="8"/>
      <c r="D1387" s="15"/>
      <c r="E1387" s="16"/>
      <c r="F1387" s="16"/>
      <c r="G1387" s="16"/>
      <c r="H1387" s="16"/>
      <c r="I1387" s="15"/>
      <c r="J1387" s="51"/>
      <c r="K1387" s="2"/>
      <c r="L1387" s="20"/>
      <c r="M1387" s="14"/>
      <c r="N1387" s="14"/>
      <c r="O1387" s="20"/>
      <c r="P1387" s="16"/>
      <c r="Q1387" s="31"/>
      <c r="R1387" s="16"/>
      <c r="S1387" s="4"/>
      <c r="T1387" s="51"/>
      <c r="U1387" s="3"/>
      <c r="V1387" s="3"/>
      <c r="W1387" s="51"/>
      <c r="X1387" s="3"/>
      <c r="Y1387" s="1"/>
      <c r="Z1387" s="3"/>
      <c r="AA1387" s="3"/>
      <c r="AB1387" s="3"/>
      <c r="AC1387" s="3"/>
      <c r="AD1387" s="3"/>
      <c r="AE1387" s="12"/>
      <c r="AF1387" s="3"/>
      <c r="AG1387" s="2"/>
      <c r="AH1387" s="2"/>
      <c r="AI1387" s="2"/>
      <c r="AJ1387" s="2"/>
      <c r="AK1387" s="2"/>
      <c r="AL1387" s="51"/>
      <c r="AM1387" s="51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</row>
    <row r="1388" spans="1:121" x14ac:dyDescent="0.15">
      <c r="A1388" s="64"/>
      <c r="B1388" s="18"/>
      <c r="C1388" s="8"/>
      <c r="D1388" s="15"/>
      <c r="E1388" s="16"/>
      <c r="F1388" s="16"/>
      <c r="G1388" s="16"/>
      <c r="H1388" s="16"/>
      <c r="I1388" s="15"/>
      <c r="J1388" s="51"/>
      <c r="K1388" s="2"/>
      <c r="L1388" s="20"/>
      <c r="M1388" s="14"/>
      <c r="N1388" s="14"/>
      <c r="O1388" s="20"/>
      <c r="P1388" s="16"/>
      <c r="Q1388" s="31"/>
      <c r="R1388" s="16"/>
      <c r="S1388" s="4"/>
      <c r="T1388" s="51"/>
      <c r="U1388" s="3"/>
      <c r="V1388" s="3"/>
      <c r="W1388" s="51"/>
      <c r="X1388" s="3"/>
      <c r="Y1388" s="1"/>
      <c r="Z1388" s="3"/>
      <c r="AA1388" s="3"/>
      <c r="AB1388" s="3"/>
      <c r="AC1388" s="3"/>
      <c r="AD1388" s="3"/>
      <c r="AE1388" s="12"/>
      <c r="AF1388" s="3"/>
      <c r="AG1388" s="2"/>
      <c r="AH1388" s="2"/>
      <c r="AI1388" s="2"/>
      <c r="AJ1388" s="2"/>
      <c r="AK1388" s="2"/>
      <c r="AL1388" s="51"/>
      <c r="AM1388" s="51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</row>
    <row r="1389" spans="1:121" x14ac:dyDescent="0.15">
      <c r="A1389" s="64"/>
      <c r="B1389" s="18"/>
      <c r="C1389" s="8"/>
      <c r="D1389" s="15"/>
      <c r="E1389" s="16"/>
      <c r="F1389" s="16"/>
      <c r="G1389" s="16"/>
      <c r="H1389" s="16"/>
      <c r="I1389" s="15"/>
      <c r="J1389" s="51"/>
      <c r="K1389" s="2"/>
      <c r="L1389" s="20"/>
      <c r="M1389" s="14"/>
      <c r="N1389" s="14"/>
      <c r="O1389" s="20"/>
      <c r="P1389" s="16"/>
      <c r="Q1389" s="31"/>
      <c r="R1389" s="16"/>
      <c r="S1389" s="4"/>
      <c r="T1389" s="51"/>
      <c r="U1389" s="3"/>
      <c r="V1389" s="3"/>
      <c r="W1389" s="51"/>
      <c r="X1389" s="3"/>
      <c r="Y1389" s="1"/>
      <c r="Z1389" s="3"/>
      <c r="AA1389" s="3"/>
      <c r="AB1389" s="3"/>
      <c r="AC1389" s="3"/>
      <c r="AD1389" s="3"/>
      <c r="AE1389" s="12"/>
      <c r="AF1389" s="3"/>
      <c r="AG1389" s="2"/>
      <c r="AH1389" s="2"/>
      <c r="AI1389" s="2"/>
      <c r="AJ1389" s="2"/>
      <c r="AK1389" s="2"/>
      <c r="AL1389" s="51"/>
      <c r="AM1389" s="51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</row>
    <row r="1390" spans="1:121" x14ac:dyDescent="0.15">
      <c r="A1390" s="64"/>
      <c r="B1390" s="18"/>
      <c r="C1390" s="8"/>
      <c r="D1390" s="15"/>
      <c r="E1390" s="16"/>
      <c r="F1390" s="16"/>
      <c r="G1390" s="16"/>
      <c r="H1390" s="16"/>
      <c r="I1390" s="15"/>
      <c r="J1390" s="51"/>
      <c r="K1390" s="2"/>
      <c r="L1390" s="20"/>
      <c r="M1390" s="14"/>
      <c r="N1390" s="14"/>
      <c r="O1390" s="20"/>
      <c r="P1390" s="16"/>
      <c r="Q1390" s="31"/>
      <c r="R1390" s="16"/>
      <c r="S1390" s="4"/>
      <c r="T1390" s="51"/>
      <c r="U1390" s="3"/>
      <c r="V1390" s="3"/>
      <c r="W1390" s="51"/>
      <c r="X1390" s="3"/>
      <c r="Y1390" s="1"/>
      <c r="Z1390" s="3"/>
      <c r="AA1390" s="3"/>
      <c r="AB1390" s="3"/>
      <c r="AC1390" s="3"/>
      <c r="AD1390" s="3"/>
      <c r="AE1390" s="12"/>
      <c r="AF1390" s="3"/>
      <c r="AG1390" s="2"/>
      <c r="AH1390" s="2"/>
      <c r="AI1390" s="2"/>
      <c r="AJ1390" s="2"/>
      <c r="AK1390" s="2"/>
      <c r="AL1390" s="51"/>
      <c r="AM1390" s="51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</row>
    <row r="1391" spans="1:121" x14ac:dyDescent="0.15">
      <c r="A1391" s="64"/>
      <c r="B1391" s="18"/>
      <c r="C1391" s="8"/>
      <c r="D1391" s="15"/>
      <c r="E1391" s="16"/>
      <c r="F1391" s="16"/>
      <c r="G1391" s="16"/>
      <c r="H1391" s="16"/>
      <c r="I1391" s="15"/>
      <c r="J1391" s="51"/>
      <c r="K1391" s="2"/>
      <c r="L1391" s="20"/>
      <c r="M1391" s="14"/>
      <c r="N1391" s="14"/>
      <c r="O1391" s="20"/>
      <c r="P1391" s="16"/>
      <c r="Q1391" s="31"/>
      <c r="R1391" s="16"/>
      <c r="S1391" s="4"/>
      <c r="T1391" s="51"/>
      <c r="U1391" s="3"/>
      <c r="V1391" s="3"/>
      <c r="W1391" s="51"/>
      <c r="X1391" s="3"/>
      <c r="Y1391" s="1"/>
      <c r="Z1391" s="3"/>
      <c r="AA1391" s="3"/>
      <c r="AB1391" s="3"/>
      <c r="AC1391" s="3"/>
      <c r="AD1391" s="3"/>
      <c r="AE1391" s="12"/>
      <c r="AF1391" s="3"/>
      <c r="AG1391" s="2"/>
      <c r="AH1391" s="2"/>
      <c r="AI1391" s="2"/>
      <c r="AJ1391" s="2"/>
      <c r="AK1391" s="2"/>
      <c r="AL1391" s="51"/>
      <c r="AM1391" s="51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</row>
    <row r="1392" spans="1:121" x14ac:dyDescent="0.15">
      <c r="A1392" s="64"/>
      <c r="B1392" s="18"/>
      <c r="C1392" s="8"/>
      <c r="D1392" s="15"/>
      <c r="E1392" s="16"/>
      <c r="F1392" s="16"/>
      <c r="G1392" s="16"/>
      <c r="H1392" s="16"/>
      <c r="I1392" s="15"/>
      <c r="J1392" s="51"/>
      <c r="K1392" s="2"/>
      <c r="L1392" s="20"/>
      <c r="M1392" s="14"/>
      <c r="N1392" s="14"/>
      <c r="O1392" s="20"/>
      <c r="P1392" s="16"/>
      <c r="Q1392" s="31"/>
      <c r="R1392" s="16"/>
      <c r="S1392" s="4"/>
      <c r="T1392" s="51"/>
      <c r="U1392" s="3"/>
      <c r="V1392" s="3"/>
      <c r="W1392" s="51"/>
      <c r="X1392" s="3"/>
      <c r="Y1392" s="1"/>
      <c r="Z1392" s="3"/>
      <c r="AA1392" s="3"/>
      <c r="AB1392" s="3"/>
      <c r="AC1392" s="3"/>
      <c r="AD1392" s="3"/>
      <c r="AE1392" s="12"/>
      <c r="AF1392" s="3"/>
      <c r="AG1392" s="2"/>
      <c r="AH1392" s="2"/>
      <c r="AI1392" s="2"/>
      <c r="AJ1392" s="2"/>
      <c r="AK1392" s="2"/>
      <c r="AL1392" s="51"/>
      <c r="AM1392" s="51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</row>
    <row r="1393" spans="1:121" x14ac:dyDescent="0.15">
      <c r="A1393" s="64"/>
      <c r="B1393" s="18"/>
      <c r="C1393" s="8"/>
      <c r="D1393" s="15"/>
      <c r="E1393" s="16"/>
      <c r="F1393" s="16"/>
      <c r="G1393" s="16"/>
      <c r="H1393" s="16"/>
      <c r="I1393" s="15"/>
      <c r="J1393" s="51"/>
      <c r="K1393" s="2"/>
      <c r="L1393" s="20"/>
      <c r="M1393" s="14"/>
      <c r="N1393" s="14"/>
      <c r="O1393" s="20"/>
      <c r="P1393" s="16"/>
      <c r="Q1393" s="31"/>
      <c r="R1393" s="16"/>
      <c r="S1393" s="4"/>
      <c r="T1393" s="51"/>
      <c r="U1393" s="3"/>
      <c r="V1393" s="3"/>
      <c r="W1393" s="51"/>
      <c r="X1393" s="3"/>
      <c r="Y1393" s="1"/>
      <c r="Z1393" s="3"/>
      <c r="AA1393" s="3"/>
      <c r="AB1393" s="3"/>
      <c r="AC1393" s="3"/>
      <c r="AD1393" s="3"/>
      <c r="AE1393" s="12"/>
      <c r="AF1393" s="3"/>
      <c r="AG1393" s="2"/>
      <c r="AH1393" s="2"/>
      <c r="AI1393" s="2"/>
      <c r="AJ1393" s="2"/>
      <c r="AK1393" s="2"/>
      <c r="AL1393" s="51"/>
      <c r="AM1393" s="51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</row>
    <row r="1394" spans="1:121" x14ac:dyDescent="0.15">
      <c r="A1394" s="64"/>
      <c r="B1394" s="18"/>
      <c r="C1394" s="8"/>
      <c r="D1394" s="15"/>
      <c r="E1394" s="16"/>
      <c r="F1394" s="16"/>
      <c r="G1394" s="16"/>
      <c r="H1394" s="16"/>
      <c r="I1394" s="15"/>
      <c r="J1394" s="51"/>
      <c r="K1394" s="2"/>
      <c r="L1394" s="20"/>
      <c r="M1394" s="14"/>
      <c r="N1394" s="14"/>
      <c r="O1394" s="20"/>
      <c r="P1394" s="16"/>
      <c r="Q1394" s="31"/>
      <c r="R1394" s="16"/>
      <c r="S1394" s="4"/>
      <c r="T1394" s="51"/>
      <c r="U1394" s="3"/>
      <c r="V1394" s="3"/>
      <c r="W1394" s="51"/>
      <c r="X1394" s="3"/>
      <c r="Y1394" s="1"/>
      <c r="Z1394" s="3"/>
      <c r="AA1394" s="3"/>
      <c r="AB1394" s="3"/>
      <c r="AC1394" s="3"/>
      <c r="AD1394" s="3"/>
      <c r="AE1394" s="12"/>
      <c r="AF1394" s="3"/>
      <c r="AG1394" s="2"/>
      <c r="AH1394" s="2"/>
      <c r="AI1394" s="2"/>
      <c r="AJ1394" s="2"/>
      <c r="AK1394" s="2"/>
      <c r="AL1394" s="51"/>
      <c r="AM1394" s="51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</row>
    <row r="1395" spans="1:121" x14ac:dyDescent="0.15">
      <c r="A1395" s="64"/>
      <c r="B1395" s="18"/>
      <c r="C1395" s="8"/>
      <c r="D1395" s="15"/>
      <c r="E1395" s="16"/>
      <c r="F1395" s="16"/>
      <c r="G1395" s="16"/>
      <c r="H1395" s="16"/>
      <c r="I1395" s="15"/>
      <c r="J1395" s="51"/>
      <c r="K1395" s="2"/>
      <c r="L1395" s="20"/>
      <c r="M1395" s="14"/>
      <c r="N1395" s="14"/>
      <c r="O1395" s="20"/>
      <c r="P1395" s="16"/>
      <c r="Q1395" s="31"/>
      <c r="R1395" s="16"/>
      <c r="S1395" s="4"/>
      <c r="T1395" s="51"/>
      <c r="U1395" s="3"/>
      <c r="V1395" s="3"/>
      <c r="W1395" s="51"/>
      <c r="X1395" s="3"/>
      <c r="Y1395" s="1"/>
      <c r="Z1395" s="3"/>
      <c r="AA1395" s="3"/>
      <c r="AB1395" s="3"/>
      <c r="AC1395" s="3"/>
      <c r="AD1395" s="3"/>
      <c r="AE1395" s="12"/>
      <c r="AF1395" s="3"/>
      <c r="AG1395" s="2"/>
      <c r="AH1395" s="2"/>
      <c r="AI1395" s="2"/>
      <c r="AJ1395" s="2"/>
      <c r="AK1395" s="2"/>
      <c r="AL1395" s="51"/>
      <c r="AM1395" s="51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</row>
    <row r="1396" spans="1:121" x14ac:dyDescent="0.15">
      <c r="A1396" s="64"/>
      <c r="B1396" s="18"/>
      <c r="C1396" s="8"/>
      <c r="D1396" s="15"/>
      <c r="E1396" s="16"/>
      <c r="F1396" s="16"/>
      <c r="G1396" s="16"/>
      <c r="H1396" s="16"/>
      <c r="I1396" s="15"/>
      <c r="J1396" s="51"/>
      <c r="K1396" s="2"/>
      <c r="L1396" s="20"/>
      <c r="M1396" s="14"/>
      <c r="N1396" s="14"/>
      <c r="O1396" s="20"/>
      <c r="P1396" s="16"/>
      <c r="Q1396" s="31"/>
      <c r="R1396" s="16"/>
      <c r="S1396" s="4"/>
      <c r="T1396" s="51"/>
      <c r="U1396" s="3"/>
      <c r="V1396" s="3"/>
      <c r="W1396" s="51"/>
      <c r="X1396" s="3"/>
      <c r="Y1396" s="1"/>
      <c r="Z1396" s="3"/>
      <c r="AA1396" s="3"/>
      <c r="AB1396" s="3"/>
      <c r="AC1396" s="3"/>
      <c r="AD1396" s="3"/>
      <c r="AE1396" s="12"/>
      <c r="AF1396" s="3"/>
      <c r="AG1396" s="2"/>
      <c r="AH1396" s="2"/>
      <c r="AI1396" s="2"/>
      <c r="AJ1396" s="2"/>
      <c r="AK1396" s="2"/>
      <c r="AL1396" s="51"/>
      <c r="AM1396" s="51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</row>
    <row r="1397" spans="1:121" x14ac:dyDescent="0.15">
      <c r="A1397" s="64"/>
      <c r="B1397" s="18"/>
      <c r="C1397" s="8"/>
      <c r="D1397" s="15"/>
      <c r="E1397" s="16"/>
      <c r="F1397" s="16"/>
      <c r="G1397" s="16"/>
      <c r="H1397" s="16"/>
      <c r="I1397" s="15"/>
      <c r="J1397" s="51"/>
      <c r="K1397" s="2"/>
      <c r="L1397" s="20"/>
      <c r="M1397" s="14"/>
      <c r="N1397" s="14"/>
      <c r="O1397" s="20"/>
      <c r="P1397" s="16"/>
      <c r="Q1397" s="31"/>
      <c r="R1397" s="16"/>
      <c r="S1397" s="4"/>
      <c r="T1397" s="51"/>
      <c r="U1397" s="3"/>
      <c r="V1397" s="3"/>
      <c r="W1397" s="51"/>
      <c r="X1397" s="3"/>
      <c r="Y1397" s="1"/>
      <c r="Z1397" s="3"/>
      <c r="AA1397" s="3"/>
      <c r="AB1397" s="3"/>
      <c r="AC1397" s="3"/>
      <c r="AD1397" s="3"/>
      <c r="AE1397" s="12"/>
      <c r="AF1397" s="3"/>
      <c r="AG1397" s="2"/>
      <c r="AH1397" s="2"/>
      <c r="AI1397" s="2"/>
      <c r="AJ1397" s="2"/>
      <c r="AK1397" s="2"/>
      <c r="AL1397" s="51"/>
      <c r="AM1397" s="51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</row>
    <row r="1398" spans="1:121" x14ac:dyDescent="0.15">
      <c r="A1398" s="64"/>
      <c r="B1398" s="18"/>
      <c r="C1398" s="8"/>
      <c r="D1398" s="15"/>
      <c r="E1398" s="16"/>
      <c r="F1398" s="16"/>
      <c r="G1398" s="16"/>
      <c r="H1398" s="16"/>
      <c r="I1398" s="15"/>
      <c r="J1398" s="51"/>
      <c r="K1398" s="2"/>
      <c r="L1398" s="20"/>
      <c r="M1398" s="14"/>
      <c r="N1398" s="14"/>
      <c r="O1398" s="20"/>
      <c r="P1398" s="16"/>
      <c r="Q1398" s="31"/>
      <c r="R1398" s="16"/>
      <c r="S1398" s="4"/>
      <c r="T1398" s="51"/>
      <c r="U1398" s="3"/>
      <c r="V1398" s="3"/>
      <c r="W1398" s="51"/>
      <c r="X1398" s="3"/>
      <c r="Y1398" s="1"/>
      <c r="Z1398" s="3"/>
      <c r="AA1398" s="3"/>
      <c r="AB1398" s="3"/>
      <c r="AC1398" s="3"/>
      <c r="AD1398" s="3"/>
      <c r="AE1398" s="12"/>
      <c r="AF1398" s="3"/>
      <c r="AG1398" s="2"/>
      <c r="AH1398" s="2"/>
      <c r="AI1398" s="2"/>
      <c r="AJ1398" s="2"/>
      <c r="AK1398" s="2"/>
      <c r="AL1398" s="51"/>
      <c r="AM1398" s="51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</row>
    <row r="1399" spans="1:121" x14ac:dyDescent="0.15">
      <c r="A1399" s="64"/>
      <c r="B1399" s="18"/>
      <c r="C1399" s="8"/>
      <c r="D1399" s="15"/>
      <c r="E1399" s="16"/>
      <c r="F1399" s="16"/>
      <c r="G1399" s="16"/>
      <c r="H1399" s="16"/>
      <c r="I1399" s="15"/>
      <c r="J1399" s="51"/>
      <c r="K1399" s="2"/>
      <c r="L1399" s="20"/>
      <c r="M1399" s="14"/>
      <c r="N1399" s="14"/>
      <c r="O1399" s="20"/>
      <c r="P1399" s="16"/>
      <c r="Q1399" s="31"/>
      <c r="R1399" s="16"/>
      <c r="S1399" s="4"/>
      <c r="T1399" s="51"/>
      <c r="U1399" s="3"/>
      <c r="V1399" s="3"/>
      <c r="W1399" s="51"/>
      <c r="X1399" s="3"/>
      <c r="Y1399" s="1"/>
      <c r="Z1399" s="3"/>
      <c r="AA1399" s="3"/>
      <c r="AB1399" s="3"/>
      <c r="AC1399" s="3"/>
      <c r="AD1399" s="3"/>
      <c r="AE1399" s="12"/>
      <c r="AF1399" s="3"/>
      <c r="AG1399" s="2"/>
      <c r="AH1399" s="2"/>
      <c r="AI1399" s="2"/>
      <c r="AJ1399" s="2"/>
      <c r="AK1399" s="2"/>
      <c r="AL1399" s="51"/>
      <c r="AM1399" s="51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</row>
    <row r="1400" spans="1:121" x14ac:dyDescent="0.15">
      <c r="A1400" s="64"/>
      <c r="B1400" s="18"/>
      <c r="C1400" s="8"/>
      <c r="D1400" s="15"/>
      <c r="E1400" s="16"/>
      <c r="F1400" s="16"/>
      <c r="G1400" s="16"/>
      <c r="H1400" s="16"/>
      <c r="I1400" s="15"/>
      <c r="J1400" s="51"/>
      <c r="K1400" s="2"/>
      <c r="L1400" s="20"/>
      <c r="M1400" s="14"/>
      <c r="N1400" s="14"/>
      <c r="O1400" s="20"/>
      <c r="P1400" s="16"/>
      <c r="Q1400" s="31"/>
      <c r="R1400" s="16"/>
      <c r="S1400" s="4"/>
      <c r="T1400" s="51"/>
      <c r="U1400" s="3"/>
      <c r="V1400" s="3"/>
      <c r="W1400" s="51"/>
      <c r="X1400" s="3"/>
      <c r="Y1400" s="1"/>
      <c r="Z1400" s="3"/>
      <c r="AA1400" s="3"/>
      <c r="AB1400" s="3"/>
      <c r="AC1400" s="3"/>
      <c r="AD1400" s="3"/>
      <c r="AE1400" s="12"/>
      <c r="AF1400" s="3"/>
      <c r="AG1400" s="2"/>
      <c r="AH1400" s="2"/>
      <c r="AI1400" s="2"/>
      <c r="AJ1400" s="2"/>
      <c r="AK1400" s="2"/>
      <c r="AL1400" s="51"/>
      <c r="AM1400" s="51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</row>
    <row r="1401" spans="1:121" x14ac:dyDescent="0.15">
      <c r="A1401" s="64"/>
      <c r="B1401" s="18"/>
      <c r="C1401" s="8"/>
      <c r="D1401" s="15"/>
      <c r="E1401" s="16"/>
      <c r="F1401" s="16"/>
      <c r="G1401" s="16"/>
      <c r="H1401" s="16"/>
      <c r="I1401" s="15"/>
      <c r="J1401" s="51"/>
      <c r="K1401" s="2"/>
      <c r="L1401" s="20"/>
      <c r="M1401" s="14"/>
      <c r="N1401" s="14"/>
      <c r="O1401" s="20"/>
      <c r="P1401" s="16"/>
      <c r="Q1401" s="31"/>
      <c r="R1401" s="16"/>
      <c r="S1401" s="4"/>
      <c r="T1401" s="51"/>
      <c r="U1401" s="3"/>
      <c r="V1401" s="3"/>
      <c r="W1401" s="51"/>
      <c r="X1401" s="3"/>
      <c r="Y1401" s="1"/>
      <c r="Z1401" s="3"/>
      <c r="AA1401" s="3"/>
      <c r="AB1401" s="3"/>
      <c r="AC1401" s="3"/>
      <c r="AD1401" s="3"/>
      <c r="AE1401" s="12"/>
      <c r="AF1401" s="3"/>
      <c r="AG1401" s="2"/>
      <c r="AH1401" s="2"/>
      <c r="AI1401" s="2"/>
      <c r="AJ1401" s="2"/>
      <c r="AK1401" s="2"/>
      <c r="AL1401" s="51"/>
      <c r="AM1401" s="51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</row>
    <row r="1402" spans="1:121" x14ac:dyDescent="0.15">
      <c r="A1402" s="64"/>
      <c r="B1402" s="18"/>
      <c r="C1402" s="8"/>
      <c r="D1402" s="15"/>
      <c r="E1402" s="16"/>
      <c r="F1402" s="16"/>
      <c r="G1402" s="16"/>
      <c r="H1402" s="16"/>
      <c r="I1402" s="15"/>
      <c r="J1402" s="51"/>
      <c r="K1402" s="2"/>
      <c r="L1402" s="20"/>
      <c r="M1402" s="14"/>
      <c r="N1402" s="14"/>
      <c r="O1402" s="20"/>
      <c r="P1402" s="16"/>
      <c r="Q1402" s="31"/>
      <c r="R1402" s="16"/>
      <c r="S1402" s="4"/>
      <c r="T1402" s="51"/>
      <c r="U1402" s="3"/>
      <c r="V1402" s="3"/>
      <c r="W1402" s="51"/>
      <c r="X1402" s="3"/>
      <c r="Y1402" s="1"/>
      <c r="Z1402" s="3"/>
      <c r="AA1402" s="3"/>
      <c r="AB1402" s="3"/>
      <c r="AC1402" s="3"/>
      <c r="AD1402" s="3"/>
      <c r="AE1402" s="12"/>
      <c r="AF1402" s="3"/>
      <c r="AG1402" s="2"/>
      <c r="AH1402" s="2"/>
      <c r="AI1402" s="2"/>
      <c r="AJ1402" s="2"/>
      <c r="AK1402" s="2"/>
      <c r="AL1402" s="51"/>
      <c r="AM1402" s="51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</row>
    <row r="1403" spans="1:121" x14ac:dyDescent="0.15">
      <c r="A1403" s="64"/>
      <c r="B1403" s="18"/>
      <c r="C1403" s="8"/>
      <c r="D1403" s="15"/>
      <c r="E1403" s="16"/>
      <c r="F1403" s="16"/>
      <c r="G1403" s="16"/>
      <c r="H1403" s="16"/>
      <c r="I1403" s="15"/>
      <c r="J1403" s="51"/>
      <c r="K1403" s="2"/>
      <c r="L1403" s="20"/>
      <c r="M1403" s="14"/>
      <c r="N1403" s="14"/>
      <c r="O1403" s="20"/>
      <c r="P1403" s="16"/>
      <c r="Q1403" s="31"/>
      <c r="R1403" s="16"/>
      <c r="S1403" s="4"/>
      <c r="T1403" s="51"/>
      <c r="U1403" s="3"/>
      <c r="V1403" s="3"/>
      <c r="W1403" s="51"/>
      <c r="X1403" s="3"/>
      <c r="Y1403" s="1"/>
      <c r="Z1403" s="3"/>
      <c r="AA1403" s="3"/>
      <c r="AB1403" s="3"/>
      <c r="AC1403" s="3"/>
      <c r="AD1403" s="3"/>
      <c r="AE1403" s="12"/>
      <c r="AF1403" s="3"/>
      <c r="AG1403" s="2"/>
      <c r="AH1403" s="2"/>
      <c r="AI1403" s="2"/>
      <c r="AJ1403" s="2"/>
      <c r="AK1403" s="2"/>
      <c r="AL1403" s="51"/>
      <c r="AM1403" s="51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</row>
    <row r="1404" spans="1:121" x14ac:dyDescent="0.15">
      <c r="A1404" s="64"/>
      <c r="B1404" s="18"/>
      <c r="C1404" s="8"/>
      <c r="D1404" s="15"/>
      <c r="E1404" s="16"/>
      <c r="F1404" s="16"/>
      <c r="G1404" s="16"/>
      <c r="H1404" s="16"/>
      <c r="I1404" s="15"/>
      <c r="J1404" s="51"/>
      <c r="K1404" s="2"/>
      <c r="L1404" s="20"/>
      <c r="M1404" s="14"/>
      <c r="N1404" s="14"/>
      <c r="O1404" s="20"/>
      <c r="P1404" s="16"/>
      <c r="Q1404" s="31"/>
      <c r="R1404" s="16"/>
      <c r="S1404" s="4"/>
      <c r="T1404" s="51"/>
      <c r="U1404" s="3"/>
      <c r="V1404" s="3"/>
      <c r="W1404" s="51"/>
      <c r="X1404" s="3"/>
      <c r="Y1404" s="1"/>
      <c r="Z1404" s="3"/>
      <c r="AA1404" s="3"/>
      <c r="AB1404" s="3"/>
      <c r="AC1404" s="3"/>
      <c r="AD1404" s="3"/>
      <c r="AE1404" s="12"/>
      <c r="AF1404" s="3"/>
      <c r="AG1404" s="2"/>
      <c r="AH1404" s="2"/>
      <c r="AI1404" s="2"/>
      <c r="AJ1404" s="2"/>
      <c r="AK1404" s="2"/>
      <c r="AL1404" s="51"/>
      <c r="AM1404" s="51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</row>
    <row r="1405" spans="1:121" x14ac:dyDescent="0.15">
      <c r="A1405" s="64"/>
      <c r="B1405" s="18"/>
      <c r="C1405" s="8"/>
      <c r="D1405" s="15"/>
      <c r="E1405" s="16"/>
      <c r="F1405" s="16"/>
      <c r="G1405" s="16"/>
      <c r="H1405" s="16"/>
      <c r="I1405" s="15"/>
      <c r="J1405" s="51"/>
      <c r="K1405" s="2"/>
      <c r="L1405" s="20"/>
      <c r="M1405" s="14"/>
      <c r="N1405" s="14"/>
      <c r="O1405" s="20"/>
      <c r="P1405" s="16"/>
      <c r="Q1405" s="31"/>
      <c r="R1405" s="16"/>
      <c r="S1405" s="4"/>
      <c r="T1405" s="51"/>
      <c r="U1405" s="3"/>
      <c r="V1405" s="3"/>
      <c r="W1405" s="51"/>
      <c r="X1405" s="3"/>
      <c r="Y1405" s="1"/>
      <c r="Z1405" s="3"/>
      <c r="AA1405" s="3"/>
      <c r="AB1405" s="3"/>
      <c r="AC1405" s="3"/>
      <c r="AD1405" s="3"/>
      <c r="AE1405" s="12"/>
      <c r="AF1405" s="3"/>
      <c r="AG1405" s="2"/>
      <c r="AH1405" s="2"/>
      <c r="AI1405" s="2"/>
      <c r="AJ1405" s="2"/>
      <c r="AK1405" s="2"/>
      <c r="AL1405" s="51"/>
      <c r="AM1405" s="51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</row>
    <row r="1406" spans="1:121" x14ac:dyDescent="0.15">
      <c r="A1406" s="64"/>
      <c r="B1406" s="18"/>
      <c r="C1406" s="8"/>
      <c r="D1406" s="15"/>
      <c r="E1406" s="16"/>
      <c r="F1406" s="16"/>
      <c r="G1406" s="16"/>
      <c r="H1406" s="16"/>
      <c r="I1406" s="15"/>
      <c r="J1406" s="51"/>
      <c r="K1406" s="2"/>
      <c r="L1406" s="20"/>
      <c r="M1406" s="14"/>
      <c r="N1406" s="14"/>
      <c r="O1406" s="20"/>
      <c r="P1406" s="16"/>
      <c r="Q1406" s="31"/>
      <c r="R1406" s="16"/>
      <c r="S1406" s="4"/>
      <c r="T1406" s="51"/>
      <c r="U1406" s="3"/>
      <c r="V1406" s="3"/>
      <c r="W1406" s="51"/>
      <c r="X1406" s="3"/>
      <c r="Y1406" s="1"/>
      <c r="Z1406" s="3"/>
      <c r="AA1406" s="3"/>
      <c r="AB1406" s="3"/>
      <c r="AC1406" s="3"/>
      <c r="AD1406" s="3"/>
      <c r="AE1406" s="12"/>
      <c r="AF1406" s="3"/>
      <c r="AG1406" s="2"/>
      <c r="AH1406" s="2"/>
      <c r="AI1406" s="2"/>
      <c r="AJ1406" s="2"/>
      <c r="AK1406" s="2"/>
      <c r="AL1406" s="51"/>
      <c r="AM1406" s="51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</row>
    <row r="1407" spans="1:121" x14ac:dyDescent="0.15">
      <c r="A1407" s="64"/>
      <c r="B1407" s="18"/>
      <c r="C1407" s="8"/>
      <c r="D1407" s="15"/>
      <c r="E1407" s="16"/>
      <c r="F1407" s="16"/>
      <c r="G1407" s="16"/>
      <c r="H1407" s="16"/>
      <c r="I1407" s="15"/>
      <c r="J1407" s="51"/>
      <c r="K1407" s="2"/>
      <c r="L1407" s="20"/>
      <c r="M1407" s="14"/>
      <c r="N1407" s="14"/>
      <c r="O1407" s="20"/>
      <c r="P1407" s="16"/>
      <c r="Q1407" s="31"/>
      <c r="R1407" s="16"/>
      <c r="S1407" s="4"/>
      <c r="T1407" s="51"/>
      <c r="U1407" s="3"/>
      <c r="V1407" s="3"/>
      <c r="W1407" s="51"/>
      <c r="X1407" s="3"/>
      <c r="Y1407" s="1"/>
      <c r="Z1407" s="3"/>
      <c r="AA1407" s="3"/>
      <c r="AB1407" s="3"/>
      <c r="AC1407" s="3"/>
      <c r="AD1407" s="3"/>
      <c r="AE1407" s="12"/>
      <c r="AF1407" s="3"/>
      <c r="AG1407" s="2"/>
      <c r="AH1407" s="2"/>
      <c r="AI1407" s="2"/>
      <c r="AJ1407" s="2"/>
      <c r="AK1407" s="2"/>
      <c r="AL1407" s="51"/>
      <c r="AM1407" s="51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</row>
    <row r="1408" spans="1:121" x14ac:dyDescent="0.15">
      <c r="A1408" s="64"/>
      <c r="B1408" s="18"/>
      <c r="C1408" s="8"/>
      <c r="D1408" s="15"/>
      <c r="E1408" s="16"/>
      <c r="F1408" s="16"/>
      <c r="G1408" s="16"/>
      <c r="H1408" s="16"/>
      <c r="I1408" s="15"/>
      <c r="J1408" s="51"/>
      <c r="K1408" s="2"/>
      <c r="L1408" s="20"/>
      <c r="M1408" s="14"/>
      <c r="N1408" s="14"/>
      <c r="O1408" s="20"/>
      <c r="P1408" s="16"/>
      <c r="Q1408" s="31"/>
      <c r="R1408" s="16"/>
      <c r="S1408" s="4"/>
      <c r="T1408" s="51"/>
      <c r="U1408" s="3"/>
      <c r="V1408" s="3"/>
      <c r="W1408" s="51"/>
      <c r="X1408" s="3"/>
      <c r="Y1408" s="1"/>
      <c r="Z1408" s="3"/>
      <c r="AA1408" s="3"/>
      <c r="AB1408" s="3"/>
      <c r="AC1408" s="3"/>
      <c r="AD1408" s="3"/>
      <c r="AE1408" s="12"/>
      <c r="AF1408" s="3"/>
      <c r="AG1408" s="2"/>
      <c r="AH1408" s="2"/>
      <c r="AI1408" s="2"/>
      <c r="AJ1408" s="2"/>
      <c r="AK1408" s="2"/>
      <c r="AL1408" s="51"/>
      <c r="AM1408" s="51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</row>
    <row r="1409" spans="1:121" x14ac:dyDescent="0.15">
      <c r="A1409" s="64"/>
      <c r="B1409" s="18"/>
      <c r="C1409" s="8"/>
      <c r="D1409" s="15"/>
      <c r="E1409" s="16"/>
      <c r="F1409" s="16"/>
      <c r="G1409" s="16"/>
      <c r="H1409" s="16"/>
      <c r="I1409" s="15"/>
      <c r="J1409" s="51"/>
      <c r="K1409" s="2"/>
      <c r="L1409" s="20"/>
      <c r="M1409" s="14"/>
      <c r="N1409" s="14"/>
      <c r="O1409" s="20"/>
      <c r="P1409" s="16"/>
      <c r="Q1409" s="31"/>
      <c r="R1409" s="16"/>
      <c r="S1409" s="4"/>
      <c r="T1409" s="51"/>
      <c r="U1409" s="3"/>
      <c r="V1409" s="3"/>
      <c r="W1409" s="51"/>
      <c r="X1409" s="3"/>
      <c r="Y1409" s="1"/>
      <c r="Z1409" s="3"/>
      <c r="AA1409" s="3"/>
      <c r="AB1409" s="3"/>
      <c r="AC1409" s="3"/>
      <c r="AD1409" s="3"/>
      <c r="AE1409" s="12"/>
      <c r="AF1409" s="3"/>
      <c r="AG1409" s="2"/>
      <c r="AH1409" s="2"/>
      <c r="AI1409" s="2"/>
      <c r="AJ1409" s="2"/>
      <c r="AK1409" s="2"/>
      <c r="AL1409" s="51"/>
      <c r="AM1409" s="51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</row>
    <row r="1410" spans="1:121" x14ac:dyDescent="0.15">
      <c r="A1410" s="64"/>
      <c r="B1410" s="18"/>
      <c r="C1410" s="8"/>
      <c r="D1410" s="15"/>
      <c r="E1410" s="16"/>
      <c r="F1410" s="16"/>
      <c r="G1410" s="16"/>
      <c r="H1410" s="16"/>
      <c r="I1410" s="15"/>
      <c r="J1410" s="51"/>
      <c r="K1410" s="2"/>
      <c r="L1410" s="20"/>
      <c r="M1410" s="14"/>
      <c r="N1410" s="14"/>
      <c r="O1410" s="20"/>
      <c r="P1410" s="16"/>
      <c r="Q1410" s="31"/>
      <c r="R1410" s="16"/>
      <c r="S1410" s="4"/>
      <c r="T1410" s="51"/>
      <c r="U1410" s="3"/>
      <c r="V1410" s="3"/>
      <c r="W1410" s="51"/>
      <c r="X1410" s="3"/>
      <c r="Y1410" s="1"/>
      <c r="Z1410" s="3"/>
      <c r="AA1410" s="3"/>
      <c r="AB1410" s="3"/>
      <c r="AC1410" s="3"/>
      <c r="AD1410" s="3"/>
      <c r="AE1410" s="12"/>
      <c r="AF1410" s="3"/>
      <c r="AG1410" s="2"/>
      <c r="AH1410" s="2"/>
      <c r="AI1410" s="2"/>
      <c r="AJ1410" s="2"/>
      <c r="AK1410" s="2"/>
      <c r="AL1410" s="51"/>
      <c r="AM1410" s="51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</row>
    <row r="1411" spans="1:121" x14ac:dyDescent="0.15">
      <c r="A1411" s="64"/>
      <c r="B1411" s="18"/>
      <c r="C1411" s="8"/>
      <c r="D1411" s="15"/>
      <c r="E1411" s="16"/>
      <c r="F1411" s="16"/>
      <c r="G1411" s="16"/>
      <c r="H1411" s="16"/>
      <c r="I1411" s="15"/>
      <c r="J1411" s="51"/>
      <c r="K1411" s="2"/>
      <c r="L1411" s="20"/>
      <c r="M1411" s="14"/>
      <c r="N1411" s="14"/>
      <c r="O1411" s="20"/>
      <c r="P1411" s="16"/>
      <c r="Q1411" s="31"/>
      <c r="R1411" s="16"/>
      <c r="S1411" s="4"/>
      <c r="T1411" s="51"/>
      <c r="U1411" s="3"/>
      <c r="V1411" s="3"/>
      <c r="W1411" s="51"/>
      <c r="X1411" s="3"/>
      <c r="Y1411" s="1"/>
      <c r="Z1411" s="3"/>
      <c r="AA1411" s="3"/>
      <c r="AB1411" s="3"/>
      <c r="AC1411" s="3"/>
      <c r="AD1411" s="3"/>
      <c r="AE1411" s="12"/>
      <c r="AF1411" s="3"/>
      <c r="AG1411" s="2"/>
      <c r="AH1411" s="2"/>
      <c r="AI1411" s="2"/>
      <c r="AJ1411" s="2"/>
      <c r="AK1411" s="2"/>
      <c r="AL1411" s="51"/>
      <c r="AM1411" s="51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</row>
    <row r="1412" spans="1:121" x14ac:dyDescent="0.15">
      <c r="A1412" s="64"/>
      <c r="B1412" s="18"/>
      <c r="C1412" s="8"/>
      <c r="D1412" s="15"/>
      <c r="E1412" s="16"/>
      <c r="F1412" s="16"/>
      <c r="G1412" s="16"/>
      <c r="H1412" s="16"/>
      <c r="I1412" s="15"/>
      <c r="J1412" s="51"/>
      <c r="K1412" s="2"/>
      <c r="L1412" s="20"/>
      <c r="M1412" s="14"/>
      <c r="N1412" s="14"/>
      <c r="O1412" s="20"/>
      <c r="P1412" s="16"/>
      <c r="Q1412" s="31"/>
      <c r="R1412" s="16"/>
      <c r="S1412" s="4"/>
      <c r="T1412" s="51"/>
      <c r="U1412" s="3"/>
      <c r="V1412" s="3"/>
      <c r="W1412" s="51"/>
      <c r="X1412" s="3"/>
      <c r="Y1412" s="1"/>
      <c r="Z1412" s="3"/>
      <c r="AA1412" s="3"/>
      <c r="AB1412" s="3"/>
      <c r="AC1412" s="3"/>
      <c r="AD1412" s="3"/>
      <c r="AE1412" s="12"/>
      <c r="AF1412" s="3"/>
      <c r="AG1412" s="2"/>
      <c r="AH1412" s="2"/>
      <c r="AI1412" s="2"/>
      <c r="AJ1412" s="2"/>
      <c r="AK1412" s="2"/>
      <c r="AL1412" s="51"/>
      <c r="AM1412" s="51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</row>
    <row r="1413" spans="1:121" x14ac:dyDescent="0.15">
      <c r="A1413" s="64"/>
      <c r="B1413" s="18"/>
      <c r="C1413" s="8"/>
      <c r="D1413" s="15"/>
      <c r="E1413" s="16"/>
      <c r="F1413" s="16"/>
      <c r="G1413" s="16"/>
      <c r="H1413" s="16"/>
      <c r="I1413" s="15"/>
      <c r="J1413" s="51"/>
      <c r="K1413" s="2"/>
      <c r="L1413" s="20"/>
      <c r="M1413" s="14"/>
      <c r="N1413" s="14"/>
      <c r="O1413" s="20"/>
      <c r="P1413" s="16"/>
      <c r="Q1413" s="31"/>
      <c r="R1413" s="16"/>
      <c r="S1413" s="4"/>
      <c r="T1413" s="51"/>
      <c r="U1413" s="3"/>
      <c r="V1413" s="3"/>
      <c r="W1413" s="51"/>
      <c r="X1413" s="3"/>
      <c r="Y1413" s="1"/>
      <c r="Z1413" s="3"/>
      <c r="AA1413" s="3"/>
      <c r="AB1413" s="3"/>
      <c r="AC1413" s="3"/>
      <c r="AD1413" s="3"/>
      <c r="AE1413" s="12"/>
      <c r="AF1413" s="3"/>
      <c r="AG1413" s="2"/>
      <c r="AH1413" s="2"/>
      <c r="AI1413" s="2"/>
      <c r="AJ1413" s="2"/>
      <c r="AK1413" s="2"/>
      <c r="AL1413" s="51"/>
      <c r="AM1413" s="51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</row>
    <row r="1414" spans="1:121" x14ac:dyDescent="0.15">
      <c r="A1414" s="64"/>
      <c r="B1414" s="18"/>
      <c r="C1414" s="8"/>
      <c r="D1414" s="15"/>
      <c r="E1414" s="16"/>
      <c r="F1414" s="16"/>
      <c r="G1414" s="16"/>
      <c r="H1414" s="16"/>
      <c r="I1414" s="15"/>
      <c r="J1414" s="51"/>
      <c r="K1414" s="2"/>
      <c r="L1414" s="20"/>
      <c r="M1414" s="14"/>
      <c r="N1414" s="14"/>
      <c r="O1414" s="20"/>
      <c r="P1414" s="16"/>
      <c r="Q1414" s="31"/>
      <c r="R1414" s="16"/>
      <c r="S1414" s="4"/>
      <c r="T1414" s="51"/>
      <c r="U1414" s="3"/>
      <c r="V1414" s="3"/>
      <c r="W1414" s="51"/>
      <c r="X1414" s="3"/>
      <c r="Y1414" s="1"/>
      <c r="Z1414" s="3"/>
      <c r="AA1414" s="3"/>
      <c r="AB1414" s="3"/>
      <c r="AC1414" s="3"/>
      <c r="AD1414" s="3"/>
      <c r="AE1414" s="12"/>
      <c r="AF1414" s="3"/>
      <c r="AG1414" s="2"/>
      <c r="AH1414" s="2"/>
      <c r="AI1414" s="2"/>
      <c r="AJ1414" s="2"/>
      <c r="AK1414" s="2"/>
      <c r="AL1414" s="51"/>
      <c r="AM1414" s="51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</row>
    <row r="1415" spans="1:121" x14ac:dyDescent="0.15">
      <c r="A1415" s="64"/>
      <c r="B1415" s="18"/>
      <c r="C1415" s="8"/>
      <c r="D1415" s="15"/>
      <c r="E1415" s="16"/>
      <c r="F1415" s="16"/>
      <c r="G1415" s="16"/>
      <c r="H1415" s="16"/>
      <c r="I1415" s="15"/>
      <c r="J1415" s="51"/>
      <c r="K1415" s="2"/>
      <c r="L1415" s="20"/>
      <c r="M1415" s="14"/>
      <c r="N1415" s="14"/>
      <c r="O1415" s="20"/>
      <c r="P1415" s="16"/>
      <c r="Q1415" s="31"/>
      <c r="R1415" s="16"/>
      <c r="S1415" s="4"/>
      <c r="T1415" s="51"/>
      <c r="U1415" s="3"/>
      <c r="V1415" s="3"/>
      <c r="W1415" s="51"/>
      <c r="X1415" s="3"/>
      <c r="Y1415" s="1"/>
      <c r="Z1415" s="3"/>
      <c r="AA1415" s="3"/>
      <c r="AB1415" s="3"/>
      <c r="AC1415" s="3"/>
      <c r="AD1415" s="3"/>
      <c r="AE1415" s="12"/>
      <c r="AF1415" s="3"/>
      <c r="AG1415" s="2"/>
      <c r="AH1415" s="2"/>
      <c r="AI1415" s="2"/>
      <c r="AJ1415" s="2"/>
      <c r="AK1415" s="2"/>
      <c r="AL1415" s="51"/>
      <c r="AM1415" s="51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</row>
    <row r="1416" spans="1:121" x14ac:dyDescent="0.15">
      <c r="A1416" s="64"/>
      <c r="B1416" s="18"/>
      <c r="C1416" s="8"/>
      <c r="D1416" s="15"/>
      <c r="E1416" s="16"/>
      <c r="F1416" s="16"/>
      <c r="G1416" s="16"/>
      <c r="H1416" s="16"/>
      <c r="I1416" s="15"/>
      <c r="J1416" s="51"/>
      <c r="K1416" s="2"/>
      <c r="L1416" s="20"/>
      <c r="M1416" s="14"/>
      <c r="N1416" s="14"/>
      <c r="O1416" s="20"/>
      <c r="P1416" s="16"/>
      <c r="Q1416" s="31"/>
      <c r="R1416" s="16"/>
      <c r="S1416" s="4"/>
      <c r="T1416" s="51"/>
      <c r="U1416" s="3"/>
      <c r="V1416" s="3"/>
      <c r="W1416" s="51"/>
      <c r="X1416" s="3"/>
      <c r="Y1416" s="1"/>
      <c r="Z1416" s="3"/>
      <c r="AA1416" s="3"/>
      <c r="AB1416" s="3"/>
      <c r="AC1416" s="3"/>
      <c r="AD1416" s="3"/>
      <c r="AE1416" s="12"/>
      <c r="AF1416" s="3"/>
      <c r="AG1416" s="2"/>
      <c r="AH1416" s="2"/>
      <c r="AI1416" s="2"/>
      <c r="AJ1416" s="2"/>
      <c r="AK1416" s="2"/>
      <c r="AL1416" s="51"/>
      <c r="AM1416" s="51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</row>
    <row r="1417" spans="1:121" x14ac:dyDescent="0.15">
      <c r="A1417" s="64"/>
      <c r="B1417" s="18"/>
      <c r="C1417" s="8"/>
      <c r="D1417" s="15"/>
      <c r="E1417" s="16"/>
      <c r="F1417" s="16"/>
      <c r="G1417" s="16"/>
      <c r="H1417" s="16"/>
      <c r="I1417" s="15"/>
      <c r="J1417" s="51"/>
      <c r="K1417" s="2"/>
      <c r="L1417" s="20"/>
      <c r="M1417" s="14"/>
      <c r="N1417" s="14"/>
      <c r="O1417" s="20"/>
      <c r="P1417" s="16"/>
      <c r="Q1417" s="31"/>
      <c r="R1417" s="16"/>
      <c r="S1417" s="4"/>
      <c r="T1417" s="51"/>
      <c r="U1417" s="3"/>
      <c r="V1417" s="3"/>
      <c r="W1417" s="51"/>
      <c r="X1417" s="3"/>
      <c r="Y1417" s="1"/>
      <c r="Z1417" s="3"/>
      <c r="AA1417" s="3"/>
      <c r="AB1417" s="3"/>
      <c r="AC1417" s="3"/>
      <c r="AD1417" s="3"/>
      <c r="AE1417" s="12"/>
      <c r="AF1417" s="3"/>
      <c r="AG1417" s="2"/>
      <c r="AH1417" s="2"/>
      <c r="AI1417" s="2"/>
      <c r="AJ1417" s="2"/>
      <c r="AK1417" s="2"/>
      <c r="AL1417" s="51"/>
      <c r="AM1417" s="51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</row>
    <row r="1418" spans="1:121" x14ac:dyDescent="0.15">
      <c r="A1418" s="64"/>
      <c r="B1418" s="18"/>
      <c r="C1418" s="8"/>
      <c r="D1418" s="15"/>
      <c r="E1418" s="16"/>
      <c r="F1418" s="16"/>
      <c r="G1418" s="16"/>
      <c r="H1418" s="16"/>
      <c r="I1418" s="15"/>
      <c r="J1418" s="51"/>
      <c r="K1418" s="2"/>
      <c r="L1418" s="20"/>
      <c r="M1418" s="14"/>
      <c r="N1418" s="14"/>
      <c r="O1418" s="20"/>
      <c r="P1418" s="16"/>
      <c r="Q1418" s="31"/>
      <c r="R1418" s="16"/>
      <c r="S1418" s="4"/>
      <c r="T1418" s="51"/>
      <c r="U1418" s="3"/>
      <c r="V1418" s="3"/>
      <c r="W1418" s="51"/>
      <c r="X1418" s="3"/>
      <c r="Y1418" s="1"/>
      <c r="Z1418" s="3"/>
      <c r="AA1418" s="3"/>
      <c r="AB1418" s="3"/>
      <c r="AC1418" s="3"/>
      <c r="AD1418" s="3"/>
      <c r="AE1418" s="12"/>
      <c r="AF1418" s="3"/>
      <c r="AG1418" s="2"/>
      <c r="AH1418" s="2"/>
      <c r="AI1418" s="2"/>
      <c r="AJ1418" s="2"/>
      <c r="AK1418" s="2"/>
      <c r="AL1418" s="51"/>
      <c r="AM1418" s="51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</row>
    <row r="1419" spans="1:121" x14ac:dyDescent="0.15">
      <c r="A1419" s="64"/>
      <c r="B1419" s="18"/>
      <c r="C1419" s="8"/>
      <c r="D1419" s="15"/>
      <c r="E1419" s="16"/>
      <c r="F1419" s="16"/>
      <c r="G1419" s="16"/>
      <c r="H1419" s="16"/>
      <c r="I1419" s="15"/>
      <c r="J1419" s="51"/>
      <c r="K1419" s="2"/>
      <c r="L1419" s="20"/>
      <c r="M1419" s="14"/>
      <c r="N1419" s="14"/>
      <c r="O1419" s="20"/>
      <c r="P1419" s="16"/>
      <c r="Q1419" s="31"/>
      <c r="R1419" s="16"/>
      <c r="S1419" s="4"/>
      <c r="T1419" s="51"/>
      <c r="U1419" s="3"/>
      <c r="V1419" s="3"/>
      <c r="W1419" s="51"/>
      <c r="X1419" s="3"/>
      <c r="Y1419" s="1"/>
      <c r="Z1419" s="3"/>
      <c r="AA1419" s="3"/>
      <c r="AB1419" s="3"/>
      <c r="AC1419" s="3"/>
      <c r="AD1419" s="3"/>
      <c r="AE1419" s="12"/>
      <c r="AF1419" s="3"/>
      <c r="AG1419" s="2"/>
      <c r="AH1419" s="2"/>
      <c r="AI1419" s="2"/>
      <c r="AJ1419" s="2"/>
      <c r="AK1419" s="2"/>
      <c r="AL1419" s="51"/>
      <c r="AM1419" s="51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</row>
    <row r="1420" spans="1:121" x14ac:dyDescent="0.15">
      <c r="A1420" s="64"/>
      <c r="B1420" s="18"/>
      <c r="C1420" s="8"/>
      <c r="D1420" s="15"/>
      <c r="E1420" s="16"/>
      <c r="F1420" s="16"/>
      <c r="G1420" s="16"/>
      <c r="H1420" s="16"/>
      <c r="I1420" s="15"/>
      <c r="J1420" s="51"/>
      <c r="K1420" s="2"/>
      <c r="L1420" s="20"/>
      <c r="M1420" s="14"/>
      <c r="N1420" s="14"/>
      <c r="O1420" s="20"/>
      <c r="P1420" s="16"/>
      <c r="Q1420" s="31"/>
      <c r="R1420" s="16"/>
      <c r="S1420" s="4"/>
      <c r="T1420" s="51"/>
      <c r="U1420" s="3"/>
      <c r="V1420" s="3"/>
      <c r="W1420" s="51"/>
      <c r="X1420" s="3"/>
      <c r="Y1420" s="1"/>
      <c r="Z1420" s="3"/>
      <c r="AA1420" s="3"/>
      <c r="AB1420" s="3"/>
      <c r="AC1420" s="3"/>
      <c r="AD1420" s="3"/>
      <c r="AE1420" s="12"/>
      <c r="AF1420" s="3"/>
      <c r="AG1420" s="2"/>
      <c r="AH1420" s="2"/>
      <c r="AI1420" s="2"/>
      <c r="AJ1420" s="2"/>
      <c r="AK1420" s="2"/>
      <c r="AL1420" s="51"/>
      <c r="AM1420" s="51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</row>
    <row r="1421" spans="1:121" x14ac:dyDescent="0.15">
      <c r="A1421" s="64"/>
      <c r="B1421" s="18"/>
      <c r="C1421" s="8"/>
      <c r="D1421" s="15"/>
      <c r="E1421" s="16"/>
      <c r="F1421" s="16"/>
      <c r="G1421" s="16"/>
      <c r="H1421" s="16"/>
      <c r="I1421" s="15"/>
      <c r="J1421" s="51"/>
      <c r="K1421" s="2"/>
      <c r="L1421" s="20"/>
      <c r="M1421" s="14"/>
      <c r="N1421" s="14"/>
      <c r="O1421" s="20"/>
      <c r="P1421" s="16"/>
      <c r="Q1421" s="31"/>
      <c r="R1421" s="16"/>
      <c r="S1421" s="4"/>
      <c r="T1421" s="51"/>
      <c r="U1421" s="3"/>
      <c r="V1421" s="3"/>
      <c r="W1421" s="51"/>
      <c r="X1421" s="3"/>
      <c r="Y1421" s="1"/>
      <c r="Z1421" s="3"/>
      <c r="AA1421" s="3"/>
      <c r="AB1421" s="3"/>
      <c r="AC1421" s="3"/>
      <c r="AD1421" s="3"/>
      <c r="AE1421" s="12"/>
      <c r="AF1421" s="3"/>
      <c r="AG1421" s="2"/>
      <c r="AH1421" s="2"/>
      <c r="AI1421" s="2"/>
      <c r="AJ1421" s="2"/>
      <c r="AK1421" s="2"/>
      <c r="AL1421" s="51"/>
      <c r="AM1421" s="51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</row>
    <row r="1422" spans="1:121" x14ac:dyDescent="0.15">
      <c r="A1422" s="64"/>
      <c r="B1422" s="18"/>
      <c r="C1422" s="8"/>
      <c r="D1422" s="15"/>
      <c r="E1422" s="16"/>
      <c r="F1422" s="16"/>
      <c r="G1422" s="16"/>
      <c r="H1422" s="16"/>
      <c r="I1422" s="15"/>
      <c r="J1422" s="51"/>
      <c r="K1422" s="2"/>
      <c r="L1422" s="20"/>
      <c r="M1422" s="14"/>
      <c r="N1422" s="14"/>
      <c r="O1422" s="20"/>
      <c r="P1422" s="16"/>
      <c r="Q1422" s="31"/>
      <c r="R1422" s="16"/>
      <c r="S1422" s="4"/>
      <c r="T1422" s="51"/>
      <c r="U1422" s="3"/>
      <c r="V1422" s="3"/>
      <c r="W1422" s="51"/>
      <c r="X1422" s="3"/>
      <c r="Y1422" s="1"/>
      <c r="Z1422" s="3"/>
      <c r="AA1422" s="3"/>
      <c r="AB1422" s="3"/>
      <c r="AC1422" s="3"/>
      <c r="AD1422" s="3"/>
      <c r="AE1422" s="12"/>
      <c r="AF1422" s="3"/>
      <c r="AG1422" s="2"/>
      <c r="AH1422" s="2"/>
      <c r="AI1422" s="2"/>
      <c r="AJ1422" s="2"/>
      <c r="AK1422" s="2"/>
      <c r="AL1422" s="51"/>
      <c r="AM1422" s="51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</row>
    <row r="1423" spans="1:121" x14ac:dyDescent="0.15">
      <c r="A1423" s="64"/>
      <c r="B1423" s="18"/>
      <c r="C1423" s="8"/>
      <c r="D1423" s="15"/>
      <c r="E1423" s="16"/>
      <c r="F1423" s="16"/>
      <c r="G1423" s="16"/>
      <c r="H1423" s="16"/>
      <c r="I1423" s="15"/>
      <c r="J1423" s="51"/>
      <c r="K1423" s="2"/>
      <c r="L1423" s="20"/>
      <c r="M1423" s="14"/>
      <c r="N1423" s="14"/>
      <c r="O1423" s="20"/>
      <c r="P1423" s="16"/>
      <c r="Q1423" s="31"/>
      <c r="R1423" s="16"/>
      <c r="S1423" s="4"/>
      <c r="T1423" s="51"/>
      <c r="U1423" s="3"/>
      <c r="V1423" s="3"/>
      <c r="W1423" s="51"/>
      <c r="X1423" s="3"/>
      <c r="Y1423" s="1"/>
      <c r="Z1423" s="3"/>
      <c r="AA1423" s="3"/>
      <c r="AB1423" s="3"/>
      <c r="AC1423" s="3"/>
      <c r="AD1423" s="3"/>
      <c r="AE1423" s="12"/>
      <c r="AF1423" s="3"/>
      <c r="AG1423" s="2"/>
      <c r="AH1423" s="2"/>
      <c r="AI1423" s="2"/>
      <c r="AJ1423" s="2"/>
      <c r="AK1423" s="2"/>
      <c r="AL1423" s="51"/>
      <c r="AM1423" s="51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</row>
    <row r="1424" spans="1:121" x14ac:dyDescent="0.15">
      <c r="A1424" s="64"/>
      <c r="B1424" s="18"/>
      <c r="C1424" s="8"/>
      <c r="D1424" s="15"/>
      <c r="E1424" s="16"/>
      <c r="F1424" s="16"/>
      <c r="G1424" s="16"/>
      <c r="H1424" s="16"/>
      <c r="I1424" s="15"/>
      <c r="J1424" s="51"/>
      <c r="K1424" s="2"/>
      <c r="L1424" s="20"/>
      <c r="M1424" s="14"/>
      <c r="N1424" s="14"/>
      <c r="O1424" s="20"/>
      <c r="P1424" s="16"/>
      <c r="Q1424" s="31"/>
      <c r="R1424" s="16"/>
      <c r="S1424" s="4"/>
      <c r="T1424" s="51"/>
      <c r="U1424" s="3"/>
      <c r="V1424" s="3"/>
      <c r="W1424" s="51"/>
      <c r="X1424" s="3"/>
      <c r="Y1424" s="1"/>
      <c r="Z1424" s="3"/>
      <c r="AA1424" s="3"/>
      <c r="AB1424" s="3"/>
      <c r="AC1424" s="3"/>
      <c r="AD1424" s="3"/>
      <c r="AE1424" s="12"/>
      <c r="AF1424" s="3"/>
      <c r="AG1424" s="2"/>
      <c r="AH1424" s="2"/>
      <c r="AI1424" s="2"/>
      <c r="AJ1424" s="2"/>
      <c r="AK1424" s="2"/>
      <c r="AL1424" s="51"/>
      <c r="AM1424" s="51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</row>
    <row r="1425" spans="1:121" x14ac:dyDescent="0.15">
      <c r="A1425" s="64"/>
      <c r="B1425" s="18"/>
      <c r="C1425" s="8"/>
      <c r="D1425" s="15"/>
      <c r="E1425" s="16"/>
      <c r="F1425" s="16"/>
      <c r="G1425" s="16"/>
      <c r="H1425" s="16"/>
      <c r="I1425" s="15"/>
      <c r="J1425" s="51"/>
      <c r="K1425" s="2"/>
      <c r="L1425" s="20"/>
      <c r="M1425" s="14"/>
      <c r="N1425" s="14"/>
      <c r="O1425" s="20"/>
      <c r="P1425" s="16"/>
      <c r="Q1425" s="31"/>
      <c r="R1425" s="16"/>
      <c r="S1425" s="4"/>
      <c r="T1425" s="51"/>
      <c r="U1425" s="3"/>
      <c r="V1425" s="3"/>
      <c r="W1425" s="51"/>
      <c r="X1425" s="3"/>
      <c r="Y1425" s="1"/>
      <c r="Z1425" s="3"/>
      <c r="AA1425" s="3"/>
      <c r="AB1425" s="3"/>
      <c r="AC1425" s="3"/>
      <c r="AD1425" s="3"/>
      <c r="AE1425" s="12"/>
      <c r="AF1425" s="3"/>
      <c r="AG1425" s="2"/>
      <c r="AH1425" s="2"/>
      <c r="AI1425" s="2"/>
      <c r="AJ1425" s="2"/>
      <c r="AK1425" s="2"/>
      <c r="AL1425" s="51"/>
      <c r="AM1425" s="51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</row>
    <row r="1426" spans="1:121" x14ac:dyDescent="0.15">
      <c r="A1426" s="64"/>
      <c r="B1426" s="18"/>
      <c r="C1426" s="8"/>
      <c r="D1426" s="15"/>
      <c r="E1426" s="16"/>
      <c r="F1426" s="16"/>
      <c r="G1426" s="16"/>
      <c r="H1426" s="16"/>
      <c r="I1426" s="15"/>
      <c r="J1426" s="51"/>
      <c r="K1426" s="2"/>
      <c r="L1426" s="20"/>
      <c r="M1426" s="14"/>
      <c r="N1426" s="14"/>
      <c r="O1426" s="20"/>
      <c r="P1426" s="16"/>
      <c r="Q1426" s="31"/>
      <c r="R1426" s="16"/>
      <c r="S1426" s="4"/>
      <c r="T1426" s="51"/>
      <c r="U1426" s="3"/>
      <c r="V1426" s="3"/>
      <c r="W1426" s="51"/>
      <c r="X1426" s="3"/>
      <c r="Y1426" s="1"/>
      <c r="Z1426" s="3"/>
      <c r="AA1426" s="3"/>
      <c r="AB1426" s="3"/>
      <c r="AC1426" s="3"/>
      <c r="AD1426" s="3"/>
      <c r="AE1426" s="12"/>
      <c r="AF1426" s="3"/>
      <c r="AG1426" s="2"/>
      <c r="AH1426" s="2"/>
      <c r="AI1426" s="2"/>
      <c r="AJ1426" s="2"/>
      <c r="AK1426" s="2"/>
      <c r="AL1426" s="51"/>
      <c r="AM1426" s="51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</row>
    <row r="1427" spans="1:121" x14ac:dyDescent="0.15">
      <c r="A1427" s="64"/>
      <c r="B1427" s="18"/>
      <c r="C1427" s="8"/>
      <c r="D1427" s="15"/>
      <c r="E1427" s="16"/>
      <c r="F1427" s="16"/>
      <c r="G1427" s="16"/>
      <c r="H1427" s="16"/>
      <c r="I1427" s="15"/>
      <c r="J1427" s="51"/>
      <c r="K1427" s="2"/>
      <c r="L1427" s="20"/>
      <c r="M1427" s="14"/>
      <c r="N1427" s="14"/>
      <c r="O1427" s="20"/>
      <c r="P1427" s="16"/>
      <c r="Q1427" s="31"/>
      <c r="R1427" s="16"/>
      <c r="S1427" s="4"/>
      <c r="T1427" s="51"/>
      <c r="U1427" s="3"/>
      <c r="V1427" s="3"/>
      <c r="W1427" s="51"/>
      <c r="X1427" s="3"/>
      <c r="Y1427" s="1"/>
      <c r="Z1427" s="3"/>
      <c r="AA1427" s="3"/>
      <c r="AB1427" s="3"/>
      <c r="AC1427" s="3"/>
      <c r="AD1427" s="3"/>
      <c r="AE1427" s="12"/>
      <c r="AF1427" s="3"/>
      <c r="AG1427" s="2"/>
      <c r="AH1427" s="2"/>
      <c r="AI1427" s="2"/>
      <c r="AJ1427" s="2"/>
      <c r="AK1427" s="2"/>
      <c r="AL1427" s="51"/>
      <c r="AM1427" s="51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</row>
    <row r="1428" spans="1:121" x14ac:dyDescent="0.15">
      <c r="A1428" s="64"/>
      <c r="B1428" s="18"/>
      <c r="C1428" s="8"/>
      <c r="D1428" s="15"/>
      <c r="E1428" s="16"/>
      <c r="F1428" s="16"/>
      <c r="G1428" s="16"/>
      <c r="H1428" s="16"/>
      <c r="I1428" s="15"/>
      <c r="J1428" s="51"/>
      <c r="K1428" s="2"/>
      <c r="L1428" s="20"/>
      <c r="M1428" s="14"/>
      <c r="N1428" s="14"/>
      <c r="O1428" s="20"/>
      <c r="P1428" s="16"/>
      <c r="Q1428" s="31"/>
      <c r="R1428" s="16"/>
      <c r="S1428" s="4"/>
      <c r="T1428" s="51"/>
      <c r="U1428" s="3"/>
      <c r="V1428" s="3"/>
      <c r="W1428" s="51"/>
      <c r="X1428" s="3"/>
      <c r="Y1428" s="1"/>
      <c r="Z1428" s="3"/>
      <c r="AA1428" s="3"/>
      <c r="AB1428" s="3"/>
      <c r="AC1428" s="3"/>
      <c r="AD1428" s="3"/>
      <c r="AE1428" s="12"/>
      <c r="AF1428" s="3"/>
      <c r="AG1428" s="2"/>
      <c r="AH1428" s="2"/>
      <c r="AI1428" s="2"/>
      <c r="AJ1428" s="2"/>
      <c r="AK1428" s="2"/>
      <c r="AL1428" s="51"/>
      <c r="AM1428" s="51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</row>
    <row r="1429" spans="1:121" x14ac:dyDescent="0.15">
      <c r="A1429" s="64"/>
      <c r="B1429" s="18"/>
      <c r="C1429" s="8"/>
      <c r="D1429" s="15"/>
      <c r="E1429" s="16"/>
      <c r="F1429" s="16"/>
      <c r="G1429" s="16"/>
      <c r="H1429" s="16"/>
      <c r="I1429" s="15"/>
      <c r="J1429" s="51"/>
      <c r="K1429" s="2"/>
      <c r="L1429" s="20"/>
      <c r="M1429" s="14"/>
      <c r="N1429" s="14"/>
      <c r="O1429" s="20"/>
      <c r="P1429" s="16"/>
      <c r="Q1429" s="31"/>
      <c r="R1429" s="16"/>
      <c r="S1429" s="4"/>
      <c r="T1429" s="51"/>
      <c r="U1429" s="3"/>
      <c r="V1429" s="3"/>
      <c r="W1429" s="51"/>
      <c r="X1429" s="3"/>
      <c r="Y1429" s="1"/>
      <c r="Z1429" s="3"/>
      <c r="AA1429" s="3"/>
      <c r="AB1429" s="3"/>
      <c r="AC1429" s="3"/>
      <c r="AD1429" s="3"/>
      <c r="AE1429" s="12"/>
      <c r="AF1429" s="3"/>
      <c r="AG1429" s="2"/>
      <c r="AH1429" s="2"/>
      <c r="AI1429" s="2"/>
      <c r="AJ1429" s="2"/>
      <c r="AK1429" s="2"/>
      <c r="AL1429" s="51"/>
      <c r="AM1429" s="51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</row>
    <row r="1430" spans="1:121" x14ac:dyDescent="0.15">
      <c r="A1430" s="64"/>
      <c r="B1430" s="18"/>
      <c r="C1430" s="8"/>
      <c r="D1430" s="15"/>
      <c r="E1430" s="16"/>
      <c r="F1430" s="16"/>
      <c r="G1430" s="16"/>
      <c r="H1430" s="16"/>
      <c r="I1430" s="15"/>
      <c r="J1430" s="51"/>
      <c r="K1430" s="2"/>
      <c r="L1430" s="20"/>
      <c r="M1430" s="14"/>
      <c r="N1430" s="14"/>
      <c r="O1430" s="20"/>
      <c r="P1430" s="16"/>
      <c r="Q1430" s="31"/>
      <c r="R1430" s="16"/>
      <c r="S1430" s="4"/>
      <c r="T1430" s="51"/>
      <c r="U1430" s="3"/>
      <c r="V1430" s="3"/>
      <c r="W1430" s="51"/>
      <c r="X1430" s="3"/>
      <c r="Y1430" s="1"/>
      <c r="Z1430" s="3"/>
      <c r="AA1430" s="3"/>
      <c r="AB1430" s="3"/>
      <c r="AC1430" s="3"/>
      <c r="AD1430" s="3"/>
      <c r="AE1430" s="12"/>
      <c r="AF1430" s="3"/>
      <c r="AG1430" s="2"/>
      <c r="AH1430" s="2"/>
      <c r="AI1430" s="2"/>
      <c r="AJ1430" s="2"/>
      <c r="AK1430" s="2"/>
      <c r="AL1430" s="51"/>
      <c r="AM1430" s="51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</row>
    <row r="1431" spans="1:121" x14ac:dyDescent="0.15">
      <c r="A1431" s="64"/>
      <c r="B1431" s="18"/>
      <c r="C1431" s="8"/>
      <c r="D1431" s="15"/>
      <c r="E1431" s="16"/>
      <c r="F1431" s="16"/>
      <c r="G1431" s="16"/>
      <c r="H1431" s="16"/>
      <c r="I1431" s="15"/>
      <c r="J1431" s="51"/>
      <c r="K1431" s="2"/>
      <c r="L1431" s="20"/>
      <c r="M1431" s="14"/>
      <c r="N1431" s="14"/>
      <c r="O1431" s="20"/>
      <c r="P1431" s="16"/>
      <c r="Q1431" s="31"/>
      <c r="R1431" s="16"/>
      <c r="S1431" s="4"/>
      <c r="T1431" s="51"/>
      <c r="U1431" s="3"/>
      <c r="V1431" s="3"/>
      <c r="W1431" s="51"/>
      <c r="X1431" s="3"/>
      <c r="Y1431" s="1"/>
      <c r="Z1431" s="3"/>
      <c r="AA1431" s="3"/>
      <c r="AB1431" s="3"/>
      <c r="AC1431" s="3"/>
      <c r="AD1431" s="3"/>
      <c r="AE1431" s="12"/>
      <c r="AF1431" s="3"/>
      <c r="AG1431" s="2"/>
      <c r="AH1431" s="2"/>
      <c r="AI1431" s="2"/>
      <c r="AJ1431" s="2"/>
      <c r="AK1431" s="2"/>
      <c r="AL1431" s="51"/>
      <c r="AM1431" s="51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</row>
    <row r="1432" spans="1:121" x14ac:dyDescent="0.15">
      <c r="A1432" s="64"/>
      <c r="B1432" s="18"/>
      <c r="C1432" s="8"/>
      <c r="D1432" s="15"/>
      <c r="E1432" s="16"/>
      <c r="F1432" s="16"/>
      <c r="G1432" s="16"/>
      <c r="H1432" s="16"/>
      <c r="I1432" s="15"/>
      <c r="J1432" s="51"/>
      <c r="K1432" s="2"/>
      <c r="L1432" s="20"/>
      <c r="M1432" s="14"/>
      <c r="N1432" s="14"/>
      <c r="O1432" s="20"/>
      <c r="P1432" s="16"/>
      <c r="Q1432" s="31"/>
      <c r="R1432" s="16"/>
      <c r="S1432" s="4"/>
      <c r="T1432" s="51"/>
      <c r="U1432" s="3"/>
      <c r="V1432" s="3"/>
      <c r="W1432" s="51"/>
      <c r="X1432" s="3"/>
      <c r="Y1432" s="1"/>
      <c r="Z1432" s="3"/>
      <c r="AA1432" s="3"/>
      <c r="AB1432" s="3"/>
      <c r="AC1432" s="3"/>
      <c r="AD1432" s="3"/>
      <c r="AE1432" s="12"/>
      <c r="AF1432" s="3"/>
      <c r="AG1432" s="2"/>
      <c r="AH1432" s="2"/>
      <c r="AI1432" s="2"/>
      <c r="AJ1432" s="2"/>
      <c r="AK1432" s="2"/>
      <c r="AL1432" s="51"/>
      <c r="AM1432" s="51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</row>
    <row r="1433" spans="1:121" x14ac:dyDescent="0.15">
      <c r="A1433" s="64"/>
      <c r="B1433" s="18"/>
      <c r="C1433" s="8"/>
      <c r="D1433" s="15"/>
      <c r="E1433" s="16"/>
      <c r="F1433" s="16"/>
      <c r="G1433" s="16"/>
      <c r="H1433" s="16"/>
      <c r="I1433" s="15"/>
      <c r="J1433" s="51"/>
      <c r="K1433" s="2"/>
      <c r="L1433" s="20"/>
      <c r="M1433" s="14"/>
      <c r="N1433" s="14"/>
      <c r="O1433" s="20"/>
      <c r="P1433" s="16"/>
      <c r="Q1433" s="31"/>
      <c r="R1433" s="16"/>
      <c r="S1433" s="4"/>
      <c r="T1433" s="51"/>
      <c r="U1433" s="3"/>
      <c r="V1433" s="3"/>
      <c r="W1433" s="51"/>
      <c r="X1433" s="3"/>
      <c r="Y1433" s="1"/>
      <c r="Z1433" s="3"/>
      <c r="AA1433" s="3"/>
      <c r="AB1433" s="3"/>
      <c r="AC1433" s="3"/>
      <c r="AD1433" s="3"/>
      <c r="AE1433" s="12"/>
      <c r="AF1433" s="3"/>
      <c r="AG1433" s="2"/>
      <c r="AH1433" s="2"/>
      <c r="AI1433" s="2"/>
      <c r="AJ1433" s="2"/>
      <c r="AK1433" s="2"/>
      <c r="AL1433" s="51"/>
      <c r="AM1433" s="51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</row>
    <row r="1434" spans="1:121" x14ac:dyDescent="0.15">
      <c r="A1434" s="64"/>
      <c r="B1434" s="18"/>
      <c r="C1434" s="8"/>
      <c r="D1434" s="15"/>
      <c r="E1434" s="16"/>
      <c r="F1434" s="16"/>
      <c r="G1434" s="16"/>
      <c r="H1434" s="16"/>
      <c r="I1434" s="15"/>
      <c r="J1434" s="51"/>
      <c r="K1434" s="2"/>
      <c r="L1434" s="20"/>
      <c r="M1434" s="14"/>
      <c r="N1434" s="14"/>
      <c r="O1434" s="20"/>
      <c r="P1434" s="16"/>
      <c r="Q1434" s="31"/>
      <c r="R1434" s="16"/>
      <c r="S1434" s="4"/>
      <c r="T1434" s="51"/>
      <c r="U1434" s="3"/>
      <c r="V1434" s="3"/>
      <c r="W1434" s="51"/>
      <c r="X1434" s="3"/>
      <c r="Y1434" s="1"/>
      <c r="Z1434" s="3"/>
      <c r="AA1434" s="3"/>
      <c r="AB1434" s="3"/>
      <c r="AC1434" s="3"/>
      <c r="AD1434" s="3"/>
      <c r="AE1434" s="12"/>
      <c r="AF1434" s="3"/>
      <c r="AG1434" s="2"/>
      <c r="AH1434" s="2"/>
      <c r="AI1434" s="2"/>
      <c r="AJ1434" s="2"/>
      <c r="AK1434" s="2"/>
      <c r="AL1434" s="51"/>
      <c r="AM1434" s="51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</row>
    <row r="1435" spans="1:121" x14ac:dyDescent="0.15">
      <c r="A1435" s="64"/>
      <c r="B1435" s="18"/>
      <c r="C1435" s="8"/>
      <c r="D1435" s="15"/>
      <c r="E1435" s="16"/>
      <c r="F1435" s="16"/>
      <c r="G1435" s="16"/>
      <c r="H1435" s="16"/>
      <c r="I1435" s="15"/>
      <c r="J1435" s="51"/>
      <c r="K1435" s="2"/>
      <c r="L1435" s="20"/>
      <c r="M1435" s="14"/>
      <c r="N1435" s="14"/>
      <c r="O1435" s="20"/>
      <c r="P1435" s="16"/>
      <c r="Q1435" s="31"/>
      <c r="R1435" s="16"/>
      <c r="S1435" s="4"/>
      <c r="T1435" s="51"/>
      <c r="U1435" s="3"/>
      <c r="V1435" s="3"/>
      <c r="W1435" s="51"/>
      <c r="X1435" s="3"/>
      <c r="Y1435" s="1"/>
      <c r="Z1435" s="3"/>
      <c r="AA1435" s="3"/>
      <c r="AB1435" s="3"/>
      <c r="AC1435" s="3"/>
      <c r="AD1435" s="3"/>
      <c r="AE1435" s="12"/>
      <c r="AF1435" s="3"/>
      <c r="AG1435" s="2"/>
      <c r="AH1435" s="2"/>
      <c r="AI1435" s="2"/>
      <c r="AJ1435" s="2"/>
      <c r="AK1435" s="2"/>
      <c r="AL1435" s="51"/>
      <c r="AM1435" s="51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</row>
    <row r="1436" spans="1:121" x14ac:dyDescent="0.15">
      <c r="A1436" s="64"/>
      <c r="B1436" s="18"/>
      <c r="C1436" s="8"/>
      <c r="D1436" s="15"/>
      <c r="E1436" s="16"/>
      <c r="F1436" s="16"/>
      <c r="G1436" s="16"/>
      <c r="H1436" s="16"/>
      <c r="I1436" s="15"/>
      <c r="J1436" s="51"/>
      <c r="K1436" s="2"/>
      <c r="L1436" s="20"/>
      <c r="M1436" s="14"/>
      <c r="N1436" s="14"/>
      <c r="O1436" s="20"/>
      <c r="P1436" s="16"/>
      <c r="Q1436" s="31"/>
      <c r="R1436" s="16"/>
      <c r="S1436" s="4"/>
      <c r="T1436" s="51"/>
      <c r="U1436" s="3"/>
      <c r="V1436" s="3"/>
      <c r="W1436" s="51"/>
      <c r="X1436" s="3"/>
      <c r="Y1436" s="1"/>
      <c r="Z1436" s="3"/>
      <c r="AA1436" s="3"/>
      <c r="AB1436" s="3"/>
      <c r="AC1436" s="3"/>
      <c r="AD1436" s="3"/>
      <c r="AE1436" s="12"/>
      <c r="AF1436" s="3"/>
      <c r="AG1436" s="2"/>
      <c r="AH1436" s="2"/>
      <c r="AI1436" s="2"/>
      <c r="AJ1436" s="2"/>
      <c r="AK1436" s="2"/>
      <c r="AL1436" s="51"/>
      <c r="AM1436" s="51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</row>
    <row r="1437" spans="1:121" x14ac:dyDescent="0.15">
      <c r="A1437" s="64"/>
      <c r="B1437" s="18"/>
      <c r="C1437" s="8"/>
      <c r="D1437" s="15"/>
      <c r="E1437" s="16"/>
      <c r="F1437" s="16"/>
      <c r="G1437" s="16"/>
      <c r="H1437" s="16"/>
      <c r="I1437" s="15"/>
      <c r="J1437" s="51"/>
      <c r="K1437" s="2"/>
      <c r="L1437" s="20"/>
      <c r="M1437" s="14"/>
      <c r="N1437" s="14"/>
      <c r="O1437" s="20"/>
      <c r="P1437" s="16"/>
      <c r="Q1437" s="31"/>
      <c r="R1437" s="16"/>
      <c r="S1437" s="4"/>
      <c r="T1437" s="51"/>
      <c r="U1437" s="3"/>
      <c r="V1437" s="3"/>
      <c r="W1437" s="51"/>
      <c r="X1437" s="3"/>
      <c r="Y1437" s="1"/>
      <c r="Z1437" s="3"/>
      <c r="AA1437" s="3"/>
      <c r="AB1437" s="3"/>
      <c r="AC1437" s="3"/>
      <c r="AD1437" s="3"/>
      <c r="AE1437" s="12"/>
      <c r="AF1437" s="3"/>
      <c r="AG1437" s="2"/>
      <c r="AH1437" s="2"/>
      <c r="AI1437" s="2"/>
      <c r="AJ1437" s="2"/>
      <c r="AK1437" s="2"/>
      <c r="AL1437" s="51"/>
      <c r="AM1437" s="51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</row>
    <row r="1438" spans="1:121" x14ac:dyDescent="0.15">
      <c r="A1438" s="64"/>
      <c r="B1438" s="18"/>
      <c r="C1438" s="8"/>
      <c r="D1438" s="15"/>
      <c r="E1438" s="16"/>
      <c r="F1438" s="16"/>
      <c r="G1438" s="16"/>
      <c r="H1438" s="16"/>
      <c r="I1438" s="15"/>
      <c r="J1438" s="51"/>
      <c r="K1438" s="2"/>
      <c r="L1438" s="20"/>
      <c r="M1438" s="14"/>
      <c r="N1438" s="14"/>
      <c r="O1438" s="20"/>
      <c r="P1438" s="16"/>
      <c r="Q1438" s="31"/>
      <c r="R1438" s="16"/>
      <c r="S1438" s="4"/>
      <c r="T1438" s="51"/>
      <c r="U1438" s="3"/>
      <c r="V1438" s="3"/>
      <c r="W1438" s="51"/>
      <c r="X1438" s="3"/>
      <c r="Y1438" s="1"/>
      <c r="Z1438" s="3"/>
      <c r="AA1438" s="3"/>
      <c r="AB1438" s="3"/>
      <c r="AC1438" s="3"/>
      <c r="AD1438" s="3"/>
      <c r="AE1438" s="12"/>
      <c r="AF1438" s="3"/>
      <c r="AG1438" s="2"/>
      <c r="AH1438" s="2"/>
      <c r="AI1438" s="2"/>
      <c r="AJ1438" s="2"/>
      <c r="AK1438" s="2"/>
      <c r="AL1438" s="51"/>
      <c r="AM1438" s="51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</row>
    <row r="1439" spans="1:121" x14ac:dyDescent="0.15">
      <c r="A1439" s="64"/>
      <c r="B1439" s="18"/>
      <c r="C1439" s="8"/>
      <c r="D1439" s="15"/>
      <c r="E1439" s="16"/>
      <c r="F1439" s="16"/>
      <c r="G1439" s="16"/>
      <c r="H1439" s="16"/>
      <c r="I1439" s="15"/>
      <c r="J1439" s="51"/>
      <c r="K1439" s="2"/>
      <c r="L1439" s="20"/>
      <c r="M1439" s="14"/>
      <c r="N1439" s="14"/>
      <c r="O1439" s="20"/>
      <c r="P1439" s="16"/>
      <c r="Q1439" s="31"/>
      <c r="R1439" s="16"/>
      <c r="S1439" s="4"/>
      <c r="T1439" s="51"/>
      <c r="U1439" s="3"/>
      <c r="V1439" s="3"/>
      <c r="W1439" s="51"/>
      <c r="X1439" s="3"/>
      <c r="Y1439" s="1"/>
      <c r="Z1439" s="3"/>
      <c r="AA1439" s="3"/>
      <c r="AB1439" s="3"/>
      <c r="AC1439" s="3"/>
      <c r="AD1439" s="3"/>
      <c r="AE1439" s="12"/>
      <c r="AF1439" s="3"/>
      <c r="AG1439" s="2"/>
      <c r="AH1439" s="2"/>
      <c r="AI1439" s="2"/>
      <c r="AJ1439" s="2"/>
      <c r="AK1439" s="2"/>
      <c r="AL1439" s="51"/>
      <c r="AM1439" s="51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</row>
    <row r="1440" spans="1:121" x14ac:dyDescent="0.15">
      <c r="A1440" s="64"/>
      <c r="B1440" s="18"/>
      <c r="C1440" s="8"/>
      <c r="D1440" s="15"/>
      <c r="E1440" s="16"/>
      <c r="F1440" s="16"/>
      <c r="G1440" s="16"/>
      <c r="H1440" s="16"/>
      <c r="I1440" s="15"/>
      <c r="J1440" s="51"/>
      <c r="K1440" s="2"/>
      <c r="L1440" s="20"/>
      <c r="M1440" s="14"/>
      <c r="N1440" s="14"/>
      <c r="O1440" s="20"/>
      <c r="P1440" s="16"/>
      <c r="Q1440" s="31"/>
      <c r="R1440" s="16"/>
      <c r="S1440" s="4"/>
      <c r="T1440" s="51"/>
      <c r="U1440" s="3"/>
      <c r="V1440" s="3"/>
      <c r="W1440" s="51"/>
      <c r="X1440" s="3"/>
      <c r="Y1440" s="1"/>
      <c r="Z1440" s="3"/>
      <c r="AA1440" s="3"/>
      <c r="AB1440" s="3"/>
      <c r="AC1440" s="3"/>
      <c r="AD1440" s="3"/>
      <c r="AE1440" s="12"/>
      <c r="AF1440" s="3"/>
      <c r="AG1440" s="2"/>
      <c r="AH1440" s="2"/>
      <c r="AI1440" s="2"/>
      <c r="AJ1440" s="2"/>
      <c r="AK1440" s="2"/>
      <c r="AL1440" s="51"/>
      <c r="AM1440" s="51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</row>
    <row r="1441" spans="1:121" x14ac:dyDescent="0.15">
      <c r="A1441" s="64"/>
      <c r="B1441" s="18"/>
      <c r="C1441" s="8"/>
      <c r="D1441" s="15"/>
      <c r="E1441" s="16"/>
      <c r="F1441" s="16"/>
      <c r="G1441" s="16"/>
      <c r="H1441" s="16"/>
      <c r="I1441" s="15"/>
      <c r="J1441" s="51"/>
      <c r="K1441" s="2"/>
      <c r="L1441" s="20"/>
      <c r="M1441" s="14"/>
      <c r="N1441" s="14"/>
      <c r="O1441" s="20"/>
      <c r="P1441" s="16"/>
      <c r="Q1441" s="31"/>
      <c r="R1441" s="16"/>
      <c r="S1441" s="4"/>
      <c r="T1441" s="51"/>
      <c r="U1441" s="3"/>
      <c r="V1441" s="3"/>
      <c r="W1441" s="51"/>
      <c r="X1441" s="3"/>
      <c r="Y1441" s="1"/>
      <c r="Z1441" s="3"/>
      <c r="AA1441" s="3"/>
      <c r="AB1441" s="3"/>
      <c r="AC1441" s="3"/>
      <c r="AD1441" s="3"/>
      <c r="AE1441" s="12"/>
      <c r="AF1441" s="3"/>
      <c r="AG1441" s="2"/>
      <c r="AH1441" s="2"/>
      <c r="AI1441" s="2"/>
      <c r="AJ1441" s="2"/>
      <c r="AK1441" s="2"/>
      <c r="AL1441" s="51"/>
      <c r="AM1441" s="51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</row>
    <row r="1442" spans="1:121" x14ac:dyDescent="0.15">
      <c r="A1442" s="64"/>
      <c r="B1442" s="18"/>
      <c r="C1442" s="8"/>
      <c r="D1442" s="15"/>
      <c r="E1442" s="16"/>
      <c r="F1442" s="16"/>
      <c r="G1442" s="16"/>
      <c r="H1442" s="16"/>
      <c r="I1442" s="15"/>
      <c r="J1442" s="51"/>
      <c r="K1442" s="2"/>
      <c r="L1442" s="20"/>
      <c r="M1442" s="14"/>
      <c r="N1442" s="14"/>
      <c r="O1442" s="20"/>
      <c r="P1442" s="16"/>
      <c r="Q1442" s="31"/>
      <c r="R1442" s="16"/>
      <c r="S1442" s="4"/>
      <c r="T1442" s="51"/>
      <c r="U1442" s="3"/>
      <c r="V1442" s="3"/>
      <c r="W1442" s="51"/>
      <c r="X1442" s="3"/>
      <c r="Y1442" s="1"/>
      <c r="Z1442" s="3"/>
      <c r="AA1442" s="3"/>
      <c r="AB1442" s="3"/>
      <c r="AC1442" s="3"/>
      <c r="AD1442" s="3"/>
      <c r="AE1442" s="12"/>
      <c r="AF1442" s="3"/>
      <c r="AG1442" s="2"/>
      <c r="AH1442" s="2"/>
      <c r="AI1442" s="2"/>
      <c r="AJ1442" s="2"/>
      <c r="AK1442" s="2"/>
      <c r="AL1442" s="51"/>
      <c r="AM1442" s="51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</row>
    <row r="1443" spans="1:121" x14ac:dyDescent="0.15">
      <c r="A1443" s="64"/>
      <c r="B1443" s="18"/>
      <c r="C1443" s="8"/>
      <c r="D1443" s="15"/>
      <c r="E1443" s="16"/>
      <c r="F1443" s="16"/>
      <c r="G1443" s="16"/>
      <c r="H1443" s="16"/>
      <c r="I1443" s="15"/>
      <c r="J1443" s="51"/>
      <c r="K1443" s="2"/>
      <c r="L1443" s="20"/>
      <c r="M1443" s="14"/>
      <c r="N1443" s="14"/>
      <c r="O1443" s="20"/>
      <c r="P1443" s="16"/>
      <c r="Q1443" s="31"/>
      <c r="R1443" s="16"/>
      <c r="S1443" s="4"/>
      <c r="T1443" s="51"/>
      <c r="U1443" s="3"/>
      <c r="V1443" s="3"/>
      <c r="W1443" s="51"/>
      <c r="X1443" s="3"/>
      <c r="Y1443" s="1"/>
      <c r="Z1443" s="3"/>
      <c r="AA1443" s="3"/>
      <c r="AB1443" s="3"/>
      <c r="AC1443" s="3"/>
      <c r="AD1443" s="3"/>
      <c r="AE1443" s="12"/>
      <c r="AF1443" s="3"/>
      <c r="AG1443" s="2"/>
      <c r="AH1443" s="2"/>
      <c r="AI1443" s="2"/>
      <c r="AJ1443" s="2"/>
      <c r="AK1443" s="2"/>
      <c r="AL1443" s="51"/>
      <c r="AM1443" s="51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</row>
    <row r="1444" spans="1:121" x14ac:dyDescent="0.15">
      <c r="A1444" s="64"/>
      <c r="B1444" s="18"/>
      <c r="C1444" s="8"/>
      <c r="D1444" s="15"/>
      <c r="E1444" s="16"/>
      <c r="F1444" s="16"/>
      <c r="G1444" s="16"/>
      <c r="H1444" s="16"/>
      <c r="I1444" s="15"/>
      <c r="J1444" s="51"/>
      <c r="K1444" s="2"/>
      <c r="L1444" s="20"/>
      <c r="M1444" s="14"/>
      <c r="N1444" s="14"/>
      <c r="O1444" s="20"/>
      <c r="P1444" s="16"/>
      <c r="Q1444" s="31"/>
      <c r="R1444" s="16"/>
      <c r="S1444" s="4"/>
      <c r="T1444" s="51"/>
      <c r="U1444" s="3"/>
      <c r="V1444" s="3"/>
      <c r="W1444" s="51"/>
      <c r="X1444" s="3"/>
      <c r="Y1444" s="1"/>
      <c r="Z1444" s="3"/>
      <c r="AA1444" s="3"/>
      <c r="AB1444" s="3"/>
      <c r="AC1444" s="3"/>
      <c r="AD1444" s="3"/>
      <c r="AE1444" s="12"/>
      <c r="AF1444" s="3"/>
      <c r="AG1444" s="2"/>
      <c r="AH1444" s="2"/>
      <c r="AI1444" s="2"/>
      <c r="AJ1444" s="2"/>
      <c r="AK1444" s="2"/>
      <c r="AL1444" s="51"/>
      <c r="AM1444" s="51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</row>
    <row r="1445" spans="1:121" x14ac:dyDescent="0.15">
      <c r="A1445" s="64"/>
      <c r="B1445" s="18"/>
      <c r="C1445" s="8"/>
      <c r="D1445" s="15"/>
      <c r="E1445" s="16"/>
      <c r="F1445" s="16"/>
      <c r="G1445" s="16"/>
      <c r="H1445" s="16"/>
      <c r="I1445" s="15"/>
      <c r="J1445" s="51"/>
      <c r="K1445" s="2"/>
      <c r="L1445" s="20"/>
      <c r="M1445" s="14"/>
      <c r="N1445" s="14"/>
      <c r="O1445" s="20"/>
      <c r="P1445" s="16"/>
      <c r="Q1445" s="31"/>
      <c r="R1445" s="16"/>
      <c r="S1445" s="4"/>
      <c r="T1445" s="51"/>
      <c r="U1445" s="3"/>
      <c r="V1445" s="3"/>
      <c r="W1445" s="51"/>
      <c r="X1445" s="3"/>
      <c r="Y1445" s="1"/>
      <c r="Z1445" s="3"/>
      <c r="AA1445" s="3"/>
      <c r="AB1445" s="3"/>
      <c r="AC1445" s="3"/>
      <c r="AD1445" s="3"/>
      <c r="AE1445" s="12"/>
      <c r="AF1445" s="3"/>
      <c r="AG1445" s="2"/>
      <c r="AH1445" s="2"/>
      <c r="AI1445" s="2"/>
      <c r="AJ1445" s="2"/>
      <c r="AK1445" s="2"/>
      <c r="AL1445" s="51"/>
      <c r="AM1445" s="51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</row>
    <row r="1446" spans="1:121" x14ac:dyDescent="0.15">
      <c r="A1446" s="64"/>
      <c r="B1446" s="18"/>
      <c r="C1446" s="8"/>
      <c r="D1446" s="15"/>
      <c r="E1446" s="16"/>
      <c r="F1446" s="16"/>
      <c r="G1446" s="16"/>
      <c r="H1446" s="16"/>
      <c r="I1446" s="15"/>
      <c r="J1446" s="51"/>
      <c r="K1446" s="2"/>
      <c r="L1446" s="20"/>
      <c r="M1446" s="14"/>
      <c r="N1446" s="14"/>
      <c r="O1446" s="20"/>
      <c r="P1446" s="16"/>
      <c r="Q1446" s="31"/>
      <c r="R1446" s="16"/>
      <c r="S1446" s="4"/>
      <c r="T1446" s="51"/>
      <c r="U1446" s="3"/>
      <c r="V1446" s="3"/>
      <c r="W1446" s="51"/>
      <c r="X1446" s="3"/>
      <c r="Y1446" s="1"/>
      <c r="Z1446" s="3"/>
      <c r="AA1446" s="3"/>
      <c r="AB1446" s="3"/>
      <c r="AC1446" s="3"/>
      <c r="AD1446" s="3"/>
      <c r="AE1446" s="12"/>
      <c r="AF1446" s="3"/>
      <c r="AG1446" s="2"/>
      <c r="AH1446" s="2"/>
      <c r="AI1446" s="2"/>
      <c r="AJ1446" s="2"/>
      <c r="AK1446" s="2"/>
      <c r="AL1446" s="51"/>
      <c r="AM1446" s="51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</row>
    <row r="1447" spans="1:121" x14ac:dyDescent="0.15">
      <c r="A1447" s="64"/>
      <c r="B1447" s="18"/>
      <c r="C1447" s="8"/>
      <c r="D1447" s="15"/>
      <c r="E1447" s="16"/>
      <c r="F1447" s="16"/>
      <c r="G1447" s="16"/>
      <c r="H1447" s="16"/>
      <c r="I1447" s="15"/>
      <c r="J1447" s="51"/>
      <c r="K1447" s="2"/>
      <c r="L1447" s="20"/>
      <c r="M1447" s="14"/>
      <c r="N1447" s="14"/>
      <c r="O1447" s="20"/>
      <c r="P1447" s="16"/>
      <c r="Q1447" s="31"/>
      <c r="R1447" s="16"/>
      <c r="S1447" s="4"/>
      <c r="T1447" s="51"/>
      <c r="U1447" s="3"/>
      <c r="V1447" s="3"/>
      <c r="W1447" s="51"/>
      <c r="X1447" s="3"/>
      <c r="Y1447" s="1"/>
      <c r="Z1447" s="3"/>
      <c r="AA1447" s="3"/>
      <c r="AB1447" s="3"/>
      <c r="AC1447" s="3"/>
      <c r="AD1447" s="3"/>
      <c r="AE1447" s="12"/>
      <c r="AF1447" s="3"/>
      <c r="AG1447" s="2"/>
      <c r="AH1447" s="2"/>
      <c r="AI1447" s="2"/>
      <c r="AJ1447" s="2"/>
      <c r="AK1447" s="2"/>
      <c r="AL1447" s="51"/>
      <c r="AM1447" s="51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</row>
    <row r="1448" spans="1:121" x14ac:dyDescent="0.15">
      <c r="A1448" s="64"/>
      <c r="B1448" s="18"/>
      <c r="C1448" s="8"/>
      <c r="D1448" s="15"/>
      <c r="E1448" s="16"/>
      <c r="F1448" s="16"/>
      <c r="G1448" s="16"/>
      <c r="H1448" s="16"/>
      <c r="I1448" s="15"/>
      <c r="J1448" s="51"/>
      <c r="K1448" s="2"/>
      <c r="L1448" s="20"/>
      <c r="M1448" s="14"/>
      <c r="N1448" s="14"/>
      <c r="O1448" s="20"/>
      <c r="P1448" s="16"/>
      <c r="Q1448" s="31"/>
      <c r="R1448" s="16"/>
      <c r="S1448" s="4"/>
      <c r="T1448" s="51"/>
      <c r="U1448" s="3"/>
      <c r="V1448" s="3"/>
      <c r="W1448" s="51"/>
      <c r="X1448" s="3"/>
      <c r="Y1448" s="1"/>
      <c r="Z1448" s="3"/>
      <c r="AA1448" s="3"/>
      <c r="AB1448" s="3"/>
      <c r="AC1448" s="3"/>
      <c r="AD1448" s="3"/>
      <c r="AE1448" s="12"/>
      <c r="AF1448" s="3"/>
      <c r="AG1448" s="2"/>
      <c r="AH1448" s="2"/>
      <c r="AI1448" s="2"/>
      <c r="AJ1448" s="2"/>
      <c r="AK1448" s="2"/>
      <c r="AL1448" s="51"/>
      <c r="AM1448" s="51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</row>
    <row r="1449" spans="1:121" x14ac:dyDescent="0.15">
      <c r="A1449" s="64"/>
      <c r="B1449" s="18"/>
      <c r="C1449" s="8"/>
      <c r="D1449" s="15"/>
      <c r="E1449" s="16"/>
      <c r="F1449" s="16"/>
      <c r="G1449" s="16"/>
      <c r="H1449" s="16"/>
      <c r="I1449" s="15"/>
      <c r="J1449" s="51"/>
      <c r="K1449" s="2"/>
      <c r="L1449" s="20"/>
      <c r="M1449" s="14"/>
      <c r="N1449" s="14"/>
      <c r="O1449" s="20"/>
      <c r="P1449" s="16"/>
      <c r="Q1449" s="31"/>
      <c r="R1449" s="16"/>
      <c r="S1449" s="4"/>
      <c r="T1449" s="51"/>
      <c r="U1449" s="3"/>
      <c r="V1449" s="3"/>
      <c r="W1449" s="51"/>
      <c r="X1449" s="3"/>
      <c r="Y1449" s="1"/>
      <c r="Z1449" s="3"/>
      <c r="AA1449" s="3"/>
      <c r="AB1449" s="3"/>
      <c r="AC1449" s="3"/>
      <c r="AD1449" s="3"/>
      <c r="AE1449" s="12"/>
      <c r="AF1449" s="3"/>
      <c r="AG1449" s="2"/>
      <c r="AH1449" s="2"/>
      <c r="AI1449" s="2"/>
      <c r="AJ1449" s="2"/>
      <c r="AK1449" s="2"/>
      <c r="AL1449" s="51"/>
      <c r="AM1449" s="51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</row>
    <row r="1450" spans="1:121" x14ac:dyDescent="0.15">
      <c r="A1450" s="64"/>
      <c r="B1450" s="18"/>
      <c r="C1450" s="8"/>
      <c r="D1450" s="15"/>
      <c r="E1450" s="16"/>
      <c r="F1450" s="16"/>
      <c r="G1450" s="16"/>
      <c r="H1450" s="16"/>
      <c r="I1450" s="15"/>
      <c r="J1450" s="51"/>
      <c r="K1450" s="2"/>
      <c r="L1450" s="20"/>
      <c r="M1450" s="14"/>
      <c r="N1450" s="14"/>
      <c r="O1450" s="20"/>
      <c r="P1450" s="16"/>
      <c r="Q1450" s="31"/>
      <c r="R1450" s="16"/>
      <c r="S1450" s="4"/>
      <c r="T1450" s="51"/>
      <c r="U1450" s="3"/>
      <c r="V1450" s="3"/>
      <c r="W1450" s="51"/>
      <c r="X1450" s="3"/>
      <c r="Y1450" s="1"/>
      <c r="Z1450" s="3"/>
      <c r="AA1450" s="3"/>
      <c r="AB1450" s="3"/>
      <c r="AC1450" s="3"/>
      <c r="AD1450" s="3"/>
      <c r="AE1450" s="12"/>
      <c r="AF1450" s="3"/>
      <c r="AG1450" s="2"/>
      <c r="AH1450" s="2"/>
      <c r="AI1450" s="2"/>
      <c r="AJ1450" s="2"/>
      <c r="AK1450" s="2"/>
      <c r="AL1450" s="51"/>
      <c r="AM1450" s="51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</row>
    <row r="1451" spans="1:121" x14ac:dyDescent="0.15">
      <c r="A1451" s="64"/>
      <c r="B1451" s="18"/>
      <c r="C1451" s="8"/>
      <c r="D1451" s="15"/>
      <c r="E1451" s="16"/>
      <c r="F1451" s="16"/>
      <c r="G1451" s="16"/>
      <c r="H1451" s="16"/>
      <c r="I1451" s="15"/>
      <c r="J1451" s="51"/>
      <c r="K1451" s="2"/>
      <c r="L1451" s="20"/>
      <c r="M1451" s="14"/>
      <c r="N1451" s="14"/>
      <c r="O1451" s="20"/>
      <c r="P1451" s="16"/>
      <c r="Q1451" s="31"/>
      <c r="R1451" s="16"/>
      <c r="S1451" s="4"/>
      <c r="T1451" s="51"/>
      <c r="U1451" s="3"/>
      <c r="V1451" s="3"/>
      <c r="W1451" s="51"/>
      <c r="X1451" s="3"/>
      <c r="Y1451" s="1"/>
      <c r="Z1451" s="3"/>
      <c r="AA1451" s="3"/>
      <c r="AB1451" s="3"/>
      <c r="AC1451" s="3"/>
      <c r="AD1451" s="3"/>
      <c r="AE1451" s="12"/>
      <c r="AF1451" s="3"/>
      <c r="AG1451" s="2"/>
      <c r="AH1451" s="2"/>
      <c r="AI1451" s="2"/>
      <c r="AJ1451" s="2"/>
      <c r="AK1451" s="2"/>
      <c r="AL1451" s="51"/>
      <c r="AM1451" s="51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</row>
    <row r="1452" spans="1:121" x14ac:dyDescent="0.15">
      <c r="A1452" s="64"/>
      <c r="B1452" s="18"/>
      <c r="C1452" s="8"/>
      <c r="D1452" s="15"/>
      <c r="E1452" s="16"/>
      <c r="F1452" s="16"/>
      <c r="G1452" s="16"/>
      <c r="H1452" s="16"/>
      <c r="I1452" s="15"/>
      <c r="J1452" s="51"/>
      <c r="K1452" s="2"/>
      <c r="L1452" s="20"/>
      <c r="M1452" s="14"/>
      <c r="N1452" s="14"/>
      <c r="O1452" s="20"/>
      <c r="P1452" s="16"/>
      <c r="Q1452" s="31"/>
      <c r="R1452" s="16"/>
      <c r="S1452" s="4"/>
      <c r="T1452" s="51"/>
      <c r="U1452" s="3"/>
      <c r="V1452" s="3"/>
      <c r="W1452" s="51"/>
      <c r="X1452" s="3"/>
      <c r="Y1452" s="1"/>
      <c r="Z1452" s="3"/>
      <c r="AA1452" s="3"/>
      <c r="AB1452" s="3"/>
      <c r="AC1452" s="3"/>
      <c r="AD1452" s="3"/>
      <c r="AE1452" s="12"/>
      <c r="AF1452" s="3"/>
      <c r="AG1452" s="2"/>
      <c r="AH1452" s="2"/>
      <c r="AI1452" s="2"/>
      <c r="AJ1452" s="2"/>
      <c r="AK1452" s="2"/>
      <c r="AL1452" s="51"/>
      <c r="AM1452" s="51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</row>
    <row r="1453" spans="1:121" x14ac:dyDescent="0.15">
      <c r="A1453" s="64"/>
      <c r="B1453" s="18"/>
      <c r="C1453" s="8"/>
      <c r="D1453" s="15"/>
      <c r="E1453" s="16"/>
      <c r="F1453" s="16"/>
      <c r="G1453" s="16"/>
      <c r="H1453" s="16"/>
      <c r="I1453" s="15"/>
      <c r="J1453" s="51"/>
      <c r="K1453" s="2"/>
      <c r="L1453" s="20"/>
      <c r="M1453" s="14"/>
      <c r="N1453" s="14"/>
      <c r="O1453" s="20"/>
      <c r="P1453" s="16"/>
      <c r="Q1453" s="31"/>
      <c r="R1453" s="16"/>
      <c r="S1453" s="4"/>
      <c r="T1453" s="51"/>
      <c r="U1453" s="3"/>
      <c r="V1453" s="3"/>
      <c r="W1453" s="51"/>
      <c r="X1453" s="3"/>
      <c r="Y1453" s="1"/>
      <c r="Z1453" s="3"/>
      <c r="AA1453" s="3"/>
      <c r="AB1453" s="3"/>
      <c r="AC1453" s="3"/>
      <c r="AD1453" s="3"/>
      <c r="AE1453" s="12"/>
      <c r="AF1453" s="3"/>
      <c r="AG1453" s="2"/>
      <c r="AH1453" s="2"/>
      <c r="AI1453" s="2"/>
      <c r="AJ1453" s="2"/>
      <c r="AK1453" s="2"/>
      <c r="AL1453" s="51"/>
      <c r="AM1453" s="51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</row>
    <row r="1454" spans="1:121" x14ac:dyDescent="0.15">
      <c r="A1454" s="64"/>
      <c r="B1454" s="18"/>
      <c r="C1454" s="8"/>
      <c r="D1454" s="15"/>
      <c r="E1454" s="16"/>
      <c r="F1454" s="16"/>
      <c r="G1454" s="16"/>
      <c r="H1454" s="16"/>
      <c r="I1454" s="15"/>
      <c r="J1454" s="51"/>
      <c r="K1454" s="2"/>
      <c r="L1454" s="20"/>
      <c r="M1454" s="14"/>
      <c r="N1454" s="14"/>
      <c r="O1454" s="20"/>
      <c r="P1454" s="16"/>
      <c r="Q1454" s="31"/>
      <c r="R1454" s="16"/>
      <c r="S1454" s="4"/>
      <c r="T1454" s="51"/>
      <c r="U1454" s="3"/>
      <c r="V1454" s="3"/>
      <c r="W1454" s="51"/>
      <c r="X1454" s="3"/>
      <c r="Y1454" s="1"/>
      <c r="Z1454" s="3"/>
      <c r="AA1454" s="3"/>
      <c r="AB1454" s="3"/>
      <c r="AC1454" s="3"/>
      <c r="AD1454" s="3"/>
      <c r="AE1454" s="12"/>
      <c r="AF1454" s="3"/>
      <c r="AG1454" s="2"/>
      <c r="AH1454" s="2"/>
      <c r="AI1454" s="2"/>
      <c r="AJ1454" s="2"/>
      <c r="AK1454" s="2"/>
      <c r="AL1454" s="51"/>
      <c r="AM1454" s="51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</row>
    <row r="1455" spans="1:121" x14ac:dyDescent="0.15">
      <c r="A1455" s="64"/>
      <c r="B1455" s="18"/>
      <c r="C1455" s="8"/>
      <c r="D1455" s="15"/>
      <c r="E1455" s="16"/>
      <c r="F1455" s="16"/>
      <c r="G1455" s="16"/>
      <c r="H1455" s="16"/>
      <c r="I1455" s="15"/>
      <c r="J1455" s="51"/>
      <c r="K1455" s="2"/>
      <c r="L1455" s="20"/>
      <c r="M1455" s="14"/>
      <c r="N1455" s="14"/>
      <c r="O1455" s="20"/>
      <c r="P1455" s="16"/>
      <c r="Q1455" s="31"/>
      <c r="R1455" s="16"/>
      <c r="S1455" s="4"/>
      <c r="T1455" s="51"/>
      <c r="U1455" s="3"/>
      <c r="V1455" s="3"/>
      <c r="W1455" s="51"/>
      <c r="X1455" s="3"/>
      <c r="Y1455" s="1"/>
      <c r="Z1455" s="3"/>
      <c r="AA1455" s="3"/>
      <c r="AB1455" s="3"/>
      <c r="AC1455" s="3"/>
      <c r="AD1455" s="3"/>
      <c r="AE1455" s="12"/>
      <c r="AF1455" s="3"/>
      <c r="AG1455" s="2"/>
      <c r="AH1455" s="2"/>
      <c r="AI1455" s="2"/>
      <c r="AJ1455" s="2"/>
      <c r="AK1455" s="2"/>
      <c r="AL1455" s="51"/>
      <c r="AM1455" s="51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</row>
    <row r="1456" spans="1:121" x14ac:dyDescent="0.15">
      <c r="A1456" s="64"/>
      <c r="B1456" s="18"/>
      <c r="C1456" s="8"/>
      <c r="D1456" s="15"/>
      <c r="E1456" s="16"/>
      <c r="F1456" s="16"/>
      <c r="G1456" s="16"/>
      <c r="H1456" s="16"/>
      <c r="I1456" s="15"/>
      <c r="J1456" s="51"/>
      <c r="K1456" s="2"/>
      <c r="L1456" s="20"/>
      <c r="M1456" s="14"/>
      <c r="N1456" s="14"/>
      <c r="O1456" s="20"/>
      <c r="P1456" s="16"/>
      <c r="Q1456" s="31"/>
      <c r="R1456" s="16"/>
      <c r="S1456" s="4"/>
      <c r="T1456" s="51"/>
      <c r="U1456" s="3"/>
      <c r="V1456" s="3"/>
      <c r="W1456" s="51"/>
      <c r="X1456" s="3"/>
      <c r="Y1456" s="1"/>
      <c r="Z1456" s="3"/>
      <c r="AA1456" s="3"/>
      <c r="AB1456" s="3"/>
      <c r="AC1456" s="3"/>
      <c r="AD1456" s="3"/>
      <c r="AE1456" s="12"/>
      <c r="AF1456" s="3"/>
      <c r="AG1456" s="2"/>
      <c r="AH1456" s="2"/>
      <c r="AI1456" s="2"/>
      <c r="AJ1456" s="2"/>
      <c r="AK1456" s="2"/>
      <c r="AL1456" s="51"/>
      <c r="AM1456" s="51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</row>
    <row r="1457" spans="1:121" x14ac:dyDescent="0.15">
      <c r="A1457" s="64"/>
      <c r="B1457" s="18"/>
      <c r="C1457" s="8"/>
      <c r="D1457" s="15"/>
      <c r="E1457" s="16"/>
      <c r="F1457" s="16"/>
      <c r="G1457" s="16"/>
      <c r="H1457" s="16"/>
      <c r="I1457" s="15"/>
      <c r="J1457" s="51"/>
      <c r="K1457" s="2"/>
      <c r="L1457" s="20"/>
      <c r="M1457" s="14"/>
      <c r="N1457" s="14"/>
      <c r="O1457" s="20"/>
      <c r="P1457" s="16"/>
      <c r="Q1457" s="31"/>
      <c r="R1457" s="16"/>
      <c r="S1457" s="4"/>
      <c r="T1457" s="51"/>
      <c r="U1457" s="3"/>
      <c r="V1457" s="3"/>
      <c r="W1457" s="51"/>
      <c r="X1457" s="3"/>
      <c r="Y1457" s="1"/>
      <c r="Z1457" s="3"/>
      <c r="AA1457" s="3"/>
      <c r="AB1457" s="3"/>
      <c r="AC1457" s="3"/>
      <c r="AD1457" s="3"/>
      <c r="AE1457" s="12"/>
      <c r="AF1457" s="3"/>
      <c r="AG1457" s="2"/>
      <c r="AH1457" s="2"/>
      <c r="AI1457" s="2"/>
      <c r="AJ1457" s="2"/>
      <c r="AK1457" s="2"/>
      <c r="AL1457" s="51"/>
      <c r="AM1457" s="51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</row>
    <row r="1458" spans="1:121" x14ac:dyDescent="0.15">
      <c r="A1458" s="64"/>
      <c r="B1458" s="18"/>
      <c r="C1458" s="8"/>
      <c r="D1458" s="15"/>
      <c r="E1458" s="16"/>
      <c r="F1458" s="16"/>
      <c r="G1458" s="16"/>
      <c r="H1458" s="16"/>
      <c r="I1458" s="15"/>
      <c r="J1458" s="51"/>
      <c r="K1458" s="2"/>
      <c r="L1458" s="20"/>
      <c r="M1458" s="14"/>
      <c r="N1458" s="14"/>
      <c r="O1458" s="20"/>
      <c r="P1458" s="16"/>
      <c r="Q1458" s="31"/>
      <c r="R1458" s="16"/>
      <c r="S1458" s="4"/>
      <c r="T1458" s="51"/>
      <c r="U1458" s="3"/>
      <c r="V1458" s="3"/>
      <c r="W1458" s="51"/>
      <c r="X1458" s="3"/>
      <c r="Y1458" s="1"/>
      <c r="Z1458" s="3"/>
      <c r="AA1458" s="3"/>
      <c r="AB1458" s="3"/>
      <c r="AC1458" s="3"/>
      <c r="AD1458" s="3"/>
      <c r="AE1458" s="12"/>
      <c r="AF1458" s="3"/>
      <c r="AG1458" s="2"/>
      <c r="AH1458" s="2"/>
      <c r="AI1458" s="2"/>
      <c r="AJ1458" s="2"/>
      <c r="AK1458" s="2"/>
      <c r="AL1458" s="51"/>
      <c r="AM1458" s="51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</row>
    <row r="1459" spans="1:121" x14ac:dyDescent="0.15">
      <c r="A1459" s="64"/>
      <c r="B1459" s="18"/>
      <c r="C1459" s="8"/>
      <c r="D1459" s="15"/>
      <c r="E1459" s="16"/>
      <c r="F1459" s="16"/>
      <c r="G1459" s="16"/>
      <c r="H1459" s="16"/>
      <c r="I1459" s="15"/>
      <c r="J1459" s="51"/>
      <c r="K1459" s="2"/>
      <c r="L1459" s="20"/>
      <c r="M1459" s="14"/>
      <c r="N1459" s="14"/>
      <c r="O1459" s="20"/>
      <c r="P1459" s="16"/>
      <c r="Q1459" s="31"/>
      <c r="R1459" s="16"/>
      <c r="S1459" s="4"/>
      <c r="T1459" s="51"/>
      <c r="U1459" s="3"/>
      <c r="V1459" s="3"/>
      <c r="W1459" s="51"/>
      <c r="X1459" s="3"/>
      <c r="Y1459" s="1"/>
      <c r="Z1459" s="3"/>
      <c r="AA1459" s="3"/>
      <c r="AB1459" s="3"/>
      <c r="AC1459" s="3"/>
      <c r="AD1459" s="3"/>
      <c r="AE1459" s="12"/>
      <c r="AF1459" s="3"/>
      <c r="AG1459" s="2"/>
      <c r="AH1459" s="2"/>
      <c r="AI1459" s="2"/>
      <c r="AJ1459" s="2"/>
      <c r="AK1459" s="2"/>
      <c r="AL1459" s="51"/>
      <c r="AM1459" s="51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</row>
    <row r="1460" spans="1:121" x14ac:dyDescent="0.15">
      <c r="A1460" s="64"/>
      <c r="B1460" s="18"/>
      <c r="C1460" s="8"/>
      <c r="D1460" s="15"/>
      <c r="E1460" s="16"/>
      <c r="F1460" s="16"/>
      <c r="G1460" s="16"/>
      <c r="H1460" s="16"/>
      <c r="I1460" s="15"/>
      <c r="J1460" s="51"/>
      <c r="K1460" s="2"/>
      <c r="L1460" s="20"/>
      <c r="M1460" s="14"/>
      <c r="N1460" s="14"/>
      <c r="O1460" s="20"/>
      <c r="P1460" s="16"/>
      <c r="Q1460" s="31"/>
      <c r="R1460" s="16"/>
      <c r="S1460" s="4"/>
      <c r="T1460" s="51"/>
      <c r="U1460" s="3"/>
      <c r="V1460" s="3"/>
      <c r="W1460" s="51"/>
      <c r="X1460" s="3"/>
      <c r="Y1460" s="1"/>
      <c r="Z1460" s="3"/>
      <c r="AA1460" s="3"/>
      <c r="AB1460" s="3"/>
      <c r="AC1460" s="3"/>
      <c r="AD1460" s="3"/>
      <c r="AE1460" s="12"/>
      <c r="AF1460" s="3"/>
      <c r="AG1460" s="2"/>
      <c r="AH1460" s="2"/>
      <c r="AI1460" s="2"/>
      <c r="AJ1460" s="2"/>
      <c r="AK1460" s="2"/>
      <c r="AL1460" s="51"/>
      <c r="AM1460" s="51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</row>
    <row r="1461" spans="1:121" x14ac:dyDescent="0.15">
      <c r="A1461" s="64"/>
      <c r="B1461" s="18"/>
      <c r="C1461" s="8"/>
      <c r="D1461" s="15"/>
      <c r="E1461" s="16"/>
      <c r="F1461" s="16"/>
      <c r="G1461" s="16"/>
      <c r="H1461" s="16"/>
      <c r="I1461" s="15"/>
      <c r="J1461" s="51"/>
      <c r="K1461" s="2"/>
      <c r="L1461" s="20"/>
      <c r="M1461" s="14"/>
      <c r="N1461" s="14"/>
      <c r="O1461" s="20"/>
      <c r="P1461" s="16"/>
      <c r="Q1461" s="31"/>
      <c r="R1461" s="16"/>
      <c r="S1461" s="4"/>
      <c r="T1461" s="51"/>
      <c r="U1461" s="3"/>
      <c r="V1461" s="3"/>
      <c r="W1461" s="51"/>
      <c r="X1461" s="3"/>
      <c r="Y1461" s="1"/>
      <c r="Z1461" s="3"/>
      <c r="AA1461" s="3"/>
      <c r="AB1461" s="3"/>
      <c r="AC1461" s="3"/>
      <c r="AD1461" s="3"/>
      <c r="AE1461" s="12"/>
      <c r="AF1461" s="3"/>
      <c r="AG1461" s="2"/>
      <c r="AH1461" s="2"/>
      <c r="AI1461" s="2"/>
      <c r="AJ1461" s="2"/>
      <c r="AK1461" s="2"/>
      <c r="AL1461" s="51"/>
      <c r="AM1461" s="51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</row>
    <row r="1462" spans="1:121" x14ac:dyDescent="0.15">
      <c r="A1462" s="64"/>
      <c r="B1462" s="18"/>
      <c r="C1462" s="8"/>
      <c r="D1462" s="15"/>
      <c r="E1462" s="16"/>
      <c r="F1462" s="16"/>
      <c r="G1462" s="16"/>
      <c r="H1462" s="16"/>
      <c r="I1462" s="15"/>
      <c r="J1462" s="51"/>
      <c r="K1462" s="2"/>
      <c r="L1462" s="20"/>
      <c r="M1462" s="14"/>
      <c r="N1462" s="14"/>
      <c r="O1462" s="20"/>
      <c r="P1462" s="16"/>
      <c r="Q1462" s="31"/>
      <c r="R1462" s="16"/>
      <c r="S1462" s="4"/>
      <c r="T1462" s="51"/>
      <c r="U1462" s="3"/>
      <c r="V1462" s="3"/>
      <c r="W1462" s="51"/>
      <c r="X1462" s="3"/>
      <c r="Y1462" s="1"/>
      <c r="Z1462" s="3"/>
      <c r="AA1462" s="3"/>
      <c r="AB1462" s="3"/>
      <c r="AC1462" s="3"/>
      <c r="AD1462" s="3"/>
      <c r="AE1462" s="12"/>
      <c r="AF1462" s="3"/>
      <c r="AG1462" s="2"/>
      <c r="AH1462" s="2"/>
      <c r="AI1462" s="2"/>
      <c r="AJ1462" s="2"/>
      <c r="AK1462" s="2"/>
      <c r="AL1462" s="51"/>
      <c r="AM1462" s="51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</row>
    <row r="1463" spans="1:121" x14ac:dyDescent="0.15">
      <c r="A1463" s="64"/>
      <c r="B1463" s="18"/>
      <c r="C1463" s="8"/>
      <c r="D1463" s="15"/>
      <c r="E1463" s="16"/>
      <c r="F1463" s="16"/>
      <c r="G1463" s="16"/>
      <c r="H1463" s="16"/>
      <c r="I1463" s="15"/>
      <c r="J1463" s="51"/>
      <c r="K1463" s="2"/>
      <c r="L1463" s="20"/>
      <c r="M1463" s="14"/>
      <c r="N1463" s="14"/>
      <c r="O1463" s="20"/>
      <c r="P1463" s="16"/>
      <c r="Q1463" s="31"/>
      <c r="R1463" s="16"/>
      <c r="S1463" s="4"/>
      <c r="T1463" s="51"/>
      <c r="U1463" s="3"/>
      <c r="V1463" s="3"/>
      <c r="W1463" s="51"/>
      <c r="X1463" s="3"/>
      <c r="Y1463" s="1"/>
      <c r="Z1463" s="3"/>
      <c r="AA1463" s="3"/>
      <c r="AB1463" s="3"/>
      <c r="AC1463" s="3"/>
      <c r="AD1463" s="3"/>
      <c r="AE1463" s="12"/>
      <c r="AF1463" s="3"/>
      <c r="AG1463" s="2"/>
      <c r="AH1463" s="2"/>
      <c r="AI1463" s="2"/>
      <c r="AJ1463" s="2"/>
      <c r="AK1463" s="2"/>
      <c r="AL1463" s="51"/>
      <c r="AM1463" s="51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</row>
    <row r="1464" spans="1:121" x14ac:dyDescent="0.15">
      <c r="A1464" s="64"/>
      <c r="B1464" s="18"/>
      <c r="C1464" s="8"/>
      <c r="D1464" s="15"/>
      <c r="E1464" s="16"/>
      <c r="F1464" s="16"/>
      <c r="G1464" s="16"/>
      <c r="H1464" s="16"/>
      <c r="I1464" s="15"/>
      <c r="J1464" s="51"/>
      <c r="K1464" s="2"/>
      <c r="L1464" s="20"/>
      <c r="M1464" s="14"/>
      <c r="N1464" s="14"/>
      <c r="O1464" s="20"/>
      <c r="P1464" s="16"/>
      <c r="Q1464" s="31"/>
      <c r="R1464" s="16"/>
      <c r="S1464" s="4"/>
      <c r="T1464" s="51"/>
      <c r="U1464" s="3"/>
      <c r="V1464" s="3"/>
      <c r="W1464" s="51"/>
      <c r="X1464" s="3"/>
      <c r="Y1464" s="1"/>
      <c r="Z1464" s="3"/>
      <c r="AA1464" s="3"/>
      <c r="AB1464" s="3"/>
      <c r="AC1464" s="3"/>
      <c r="AD1464" s="3"/>
      <c r="AE1464" s="12"/>
      <c r="AF1464" s="3"/>
      <c r="AG1464" s="2"/>
      <c r="AH1464" s="2"/>
      <c r="AI1464" s="2"/>
      <c r="AJ1464" s="2"/>
      <c r="AK1464" s="2"/>
      <c r="AL1464" s="51"/>
      <c r="AM1464" s="51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</row>
    <row r="1465" spans="1:121" x14ac:dyDescent="0.15">
      <c r="A1465" s="64"/>
      <c r="B1465" s="18"/>
      <c r="C1465" s="8"/>
      <c r="D1465" s="15"/>
      <c r="E1465" s="16"/>
      <c r="F1465" s="16"/>
      <c r="G1465" s="16"/>
      <c r="H1465" s="16"/>
      <c r="I1465" s="15"/>
      <c r="J1465" s="51"/>
      <c r="K1465" s="2"/>
      <c r="L1465" s="20"/>
      <c r="M1465" s="14"/>
      <c r="N1465" s="14"/>
      <c r="O1465" s="20"/>
      <c r="P1465" s="16"/>
      <c r="Q1465" s="31"/>
      <c r="R1465" s="16"/>
      <c r="S1465" s="4"/>
      <c r="T1465" s="51"/>
      <c r="U1465" s="3"/>
      <c r="V1465" s="3"/>
      <c r="W1465" s="51"/>
      <c r="X1465" s="3"/>
      <c r="Y1465" s="1"/>
      <c r="Z1465" s="3"/>
      <c r="AA1465" s="3"/>
      <c r="AB1465" s="3"/>
      <c r="AC1465" s="3"/>
      <c r="AD1465" s="3"/>
      <c r="AE1465" s="12"/>
      <c r="AF1465" s="3"/>
      <c r="AG1465" s="2"/>
      <c r="AH1465" s="2"/>
      <c r="AI1465" s="2"/>
      <c r="AJ1465" s="2"/>
      <c r="AK1465" s="2"/>
      <c r="AL1465" s="51"/>
      <c r="AM1465" s="51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</row>
    <row r="1466" spans="1:121" x14ac:dyDescent="0.15">
      <c r="A1466" s="64"/>
      <c r="B1466" s="18"/>
      <c r="C1466" s="8"/>
      <c r="D1466" s="15"/>
      <c r="E1466" s="16"/>
      <c r="F1466" s="16"/>
      <c r="G1466" s="16"/>
      <c r="H1466" s="16"/>
      <c r="I1466" s="15"/>
      <c r="J1466" s="51"/>
      <c r="K1466" s="2"/>
      <c r="L1466" s="20"/>
      <c r="M1466" s="14"/>
      <c r="N1466" s="14"/>
      <c r="O1466" s="20"/>
      <c r="P1466" s="16"/>
      <c r="Q1466" s="31"/>
      <c r="R1466" s="16"/>
      <c r="S1466" s="4"/>
      <c r="T1466" s="51"/>
      <c r="U1466" s="3"/>
      <c r="V1466" s="3"/>
      <c r="W1466" s="51"/>
      <c r="X1466" s="3"/>
      <c r="Y1466" s="1"/>
      <c r="Z1466" s="3"/>
      <c r="AA1466" s="3"/>
      <c r="AB1466" s="3"/>
      <c r="AC1466" s="3"/>
      <c r="AD1466" s="3"/>
      <c r="AE1466" s="12"/>
      <c r="AF1466" s="3"/>
      <c r="AG1466" s="2"/>
      <c r="AH1466" s="2"/>
      <c r="AI1466" s="2"/>
      <c r="AJ1466" s="2"/>
      <c r="AK1466" s="2"/>
      <c r="AL1466" s="51"/>
      <c r="AM1466" s="51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</row>
    <row r="1467" spans="1:121" x14ac:dyDescent="0.15">
      <c r="A1467" s="64"/>
      <c r="B1467" s="18"/>
      <c r="C1467" s="8"/>
      <c r="D1467" s="15"/>
      <c r="E1467" s="16"/>
      <c r="F1467" s="16"/>
      <c r="G1467" s="16"/>
      <c r="H1467" s="16"/>
      <c r="I1467" s="15"/>
      <c r="J1467" s="51"/>
      <c r="K1467" s="2"/>
      <c r="L1467" s="20"/>
      <c r="M1467" s="14"/>
      <c r="N1467" s="14"/>
      <c r="O1467" s="20"/>
      <c r="P1467" s="16"/>
      <c r="Q1467" s="31"/>
      <c r="R1467" s="16"/>
      <c r="S1467" s="4"/>
      <c r="T1467" s="51"/>
      <c r="U1467" s="3"/>
      <c r="V1467" s="3"/>
      <c r="W1467" s="51"/>
      <c r="X1467" s="3"/>
      <c r="Y1467" s="1"/>
      <c r="Z1467" s="3"/>
      <c r="AA1467" s="3"/>
      <c r="AB1467" s="3"/>
      <c r="AC1467" s="3"/>
      <c r="AD1467" s="3"/>
      <c r="AE1467" s="12"/>
      <c r="AF1467" s="3"/>
      <c r="AG1467" s="2"/>
      <c r="AH1467" s="2"/>
      <c r="AI1467" s="2"/>
      <c r="AJ1467" s="2"/>
      <c r="AK1467" s="2"/>
      <c r="AL1467" s="51"/>
      <c r="AM1467" s="51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</row>
    <row r="1468" spans="1:121" x14ac:dyDescent="0.15">
      <c r="A1468" s="64"/>
      <c r="B1468" s="18"/>
      <c r="C1468" s="8"/>
      <c r="D1468" s="15"/>
      <c r="E1468" s="16"/>
      <c r="F1468" s="16"/>
      <c r="G1468" s="16"/>
      <c r="H1468" s="16"/>
      <c r="I1468" s="15"/>
      <c r="J1468" s="51"/>
      <c r="K1468" s="2"/>
      <c r="L1468" s="20"/>
      <c r="M1468" s="14"/>
      <c r="N1468" s="14"/>
      <c r="O1468" s="20"/>
      <c r="P1468" s="16"/>
      <c r="Q1468" s="31"/>
      <c r="R1468" s="16"/>
      <c r="S1468" s="4"/>
      <c r="T1468" s="51"/>
      <c r="U1468" s="3"/>
      <c r="V1468" s="3"/>
      <c r="W1468" s="51"/>
      <c r="X1468" s="3"/>
      <c r="Y1468" s="1"/>
      <c r="Z1468" s="3"/>
      <c r="AA1468" s="3"/>
      <c r="AB1468" s="3"/>
      <c r="AC1468" s="3"/>
      <c r="AD1468" s="3"/>
      <c r="AE1468" s="12"/>
      <c r="AF1468" s="3"/>
      <c r="AG1468" s="2"/>
      <c r="AH1468" s="2"/>
      <c r="AI1468" s="2"/>
      <c r="AJ1468" s="2"/>
      <c r="AK1468" s="2"/>
      <c r="AL1468" s="51"/>
      <c r="AM1468" s="51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</row>
    <row r="1469" spans="1:121" x14ac:dyDescent="0.15">
      <c r="A1469" s="64"/>
      <c r="B1469" s="18"/>
      <c r="C1469" s="8"/>
      <c r="D1469" s="15"/>
      <c r="E1469" s="16"/>
      <c r="F1469" s="16"/>
      <c r="G1469" s="16"/>
      <c r="H1469" s="16"/>
      <c r="I1469" s="15"/>
      <c r="J1469" s="51"/>
      <c r="K1469" s="2"/>
      <c r="L1469" s="20"/>
      <c r="M1469" s="14"/>
      <c r="N1469" s="14"/>
      <c r="O1469" s="20"/>
      <c r="P1469" s="16"/>
      <c r="Q1469" s="31"/>
      <c r="R1469" s="16"/>
      <c r="S1469" s="4"/>
      <c r="T1469" s="51"/>
      <c r="U1469" s="3"/>
      <c r="V1469" s="3"/>
      <c r="W1469" s="51"/>
      <c r="X1469" s="3"/>
      <c r="Y1469" s="1"/>
      <c r="Z1469" s="3"/>
      <c r="AA1469" s="3"/>
      <c r="AB1469" s="3"/>
      <c r="AC1469" s="3"/>
      <c r="AD1469" s="3"/>
      <c r="AE1469" s="12"/>
      <c r="AF1469" s="3"/>
      <c r="AG1469" s="2"/>
      <c r="AH1469" s="2"/>
      <c r="AI1469" s="2"/>
      <c r="AJ1469" s="2"/>
      <c r="AK1469" s="2"/>
      <c r="AL1469" s="51"/>
      <c r="AM1469" s="51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</row>
    <row r="1470" spans="1:121" x14ac:dyDescent="0.15">
      <c r="A1470" s="64"/>
      <c r="B1470" s="18"/>
      <c r="C1470" s="8"/>
      <c r="D1470" s="15"/>
      <c r="E1470" s="16"/>
      <c r="F1470" s="16"/>
      <c r="G1470" s="16"/>
      <c r="H1470" s="16"/>
      <c r="I1470" s="15"/>
      <c r="J1470" s="51"/>
      <c r="K1470" s="2"/>
      <c r="L1470" s="20"/>
      <c r="M1470" s="14"/>
      <c r="N1470" s="14"/>
      <c r="O1470" s="20"/>
      <c r="P1470" s="16"/>
      <c r="Q1470" s="31"/>
      <c r="R1470" s="16"/>
      <c r="S1470" s="4"/>
      <c r="T1470" s="51"/>
      <c r="U1470" s="3"/>
      <c r="V1470" s="3"/>
      <c r="W1470" s="51"/>
      <c r="X1470" s="3"/>
      <c r="Y1470" s="1"/>
      <c r="Z1470" s="3"/>
      <c r="AA1470" s="3"/>
      <c r="AB1470" s="3"/>
      <c r="AC1470" s="3"/>
      <c r="AD1470" s="3"/>
      <c r="AE1470" s="12"/>
      <c r="AF1470" s="3"/>
      <c r="AG1470" s="2"/>
      <c r="AH1470" s="2"/>
      <c r="AI1470" s="2"/>
      <c r="AJ1470" s="2"/>
      <c r="AK1470" s="2"/>
      <c r="AL1470" s="51"/>
      <c r="AM1470" s="51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</row>
    <row r="1471" spans="1:121" x14ac:dyDescent="0.15">
      <c r="A1471" s="64"/>
      <c r="B1471" s="18"/>
      <c r="C1471" s="8"/>
      <c r="D1471" s="15"/>
      <c r="E1471" s="16"/>
      <c r="F1471" s="16"/>
      <c r="G1471" s="16"/>
      <c r="H1471" s="16"/>
      <c r="I1471" s="15"/>
      <c r="J1471" s="51"/>
      <c r="K1471" s="2"/>
      <c r="L1471" s="20"/>
      <c r="M1471" s="14"/>
      <c r="N1471" s="14"/>
      <c r="O1471" s="20"/>
      <c r="P1471" s="16"/>
      <c r="Q1471" s="31"/>
      <c r="R1471" s="16"/>
      <c r="S1471" s="4"/>
      <c r="T1471" s="51"/>
      <c r="U1471" s="3"/>
      <c r="V1471" s="3"/>
      <c r="W1471" s="51"/>
      <c r="X1471" s="3"/>
      <c r="Y1471" s="1"/>
      <c r="Z1471" s="3"/>
      <c r="AA1471" s="3"/>
      <c r="AB1471" s="3"/>
      <c r="AC1471" s="3"/>
      <c r="AD1471" s="3"/>
      <c r="AE1471" s="12"/>
      <c r="AF1471" s="3"/>
      <c r="AG1471" s="2"/>
      <c r="AH1471" s="2"/>
      <c r="AI1471" s="2"/>
      <c r="AJ1471" s="2"/>
      <c r="AK1471" s="2"/>
      <c r="AL1471" s="51"/>
      <c r="AM1471" s="51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</row>
    <row r="1472" spans="1:121" x14ac:dyDescent="0.15">
      <c r="A1472" s="64"/>
      <c r="B1472" s="18"/>
      <c r="C1472" s="8"/>
      <c r="D1472" s="15"/>
      <c r="E1472" s="16"/>
      <c r="F1472" s="16"/>
      <c r="G1472" s="16"/>
      <c r="H1472" s="16"/>
      <c r="I1472" s="15"/>
      <c r="J1472" s="51"/>
      <c r="K1472" s="2"/>
      <c r="L1472" s="20"/>
      <c r="M1472" s="14"/>
      <c r="N1472" s="14"/>
      <c r="O1472" s="20"/>
      <c r="P1472" s="16"/>
      <c r="Q1472" s="31"/>
      <c r="R1472" s="16"/>
      <c r="S1472" s="4"/>
      <c r="T1472" s="51"/>
      <c r="U1472" s="3"/>
      <c r="V1472" s="3"/>
      <c r="W1472" s="51"/>
      <c r="X1472" s="3"/>
      <c r="Y1472" s="1"/>
      <c r="Z1472" s="3"/>
      <c r="AA1472" s="3"/>
      <c r="AB1472" s="3"/>
      <c r="AC1472" s="3"/>
      <c r="AD1472" s="3"/>
      <c r="AE1472" s="12"/>
      <c r="AF1472" s="3"/>
      <c r="AG1472" s="2"/>
      <c r="AH1472" s="2"/>
      <c r="AI1472" s="2"/>
      <c r="AJ1472" s="2"/>
      <c r="AK1472" s="2"/>
      <c r="AL1472" s="51"/>
      <c r="AM1472" s="51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</row>
    <row r="1473" spans="1:121" x14ac:dyDescent="0.15">
      <c r="A1473" s="64"/>
      <c r="B1473" s="18"/>
      <c r="C1473" s="8"/>
      <c r="D1473" s="15"/>
      <c r="E1473" s="16"/>
      <c r="F1473" s="16"/>
      <c r="G1473" s="16"/>
      <c r="H1473" s="16"/>
      <c r="I1473" s="15"/>
      <c r="J1473" s="51"/>
      <c r="K1473" s="2"/>
      <c r="L1473" s="20"/>
      <c r="M1473" s="14"/>
      <c r="N1473" s="14"/>
      <c r="O1473" s="20"/>
      <c r="P1473" s="16"/>
      <c r="Q1473" s="31"/>
      <c r="R1473" s="16"/>
      <c r="S1473" s="4"/>
      <c r="T1473" s="51"/>
      <c r="U1473" s="38"/>
      <c r="V1473" s="38"/>
      <c r="W1473" s="50"/>
      <c r="X1473" s="38"/>
      <c r="Y1473" s="41"/>
      <c r="Z1473" s="38"/>
      <c r="AA1473" s="38"/>
      <c r="AB1473" s="38"/>
      <c r="AC1473" s="38"/>
      <c r="AD1473" s="38"/>
      <c r="AE1473" s="39"/>
      <c r="AF1473" s="38"/>
      <c r="AG1473" s="40"/>
      <c r="AH1473" s="40"/>
      <c r="AI1473" s="40"/>
      <c r="AJ1473" s="40"/>
      <c r="AK1473" s="40"/>
      <c r="AL1473" s="50"/>
      <c r="AM1473" s="5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</row>
    <row r="1474" spans="1:121" ht="15" x14ac:dyDescent="0.2">
      <c r="A1474" s="157"/>
      <c r="B1474" s="158"/>
      <c r="C1474" s="159"/>
      <c r="D1474" s="160"/>
      <c r="E1474" s="161"/>
      <c r="F1474" s="161"/>
      <c r="G1474" s="161"/>
      <c r="H1474" s="161"/>
      <c r="I1474" s="160"/>
      <c r="J1474" s="162"/>
      <c r="K1474" s="163"/>
      <c r="L1474" s="164"/>
      <c r="M1474" s="165"/>
      <c r="N1474" s="165"/>
      <c r="O1474" s="164"/>
      <c r="P1474" s="161"/>
      <c r="Q1474" s="166"/>
      <c r="R1474" s="161"/>
      <c r="S1474" s="167"/>
      <c r="T1474" s="162"/>
      <c r="U1474" s="3"/>
      <c r="V1474" s="3"/>
      <c r="W1474" s="51"/>
      <c r="X1474" s="3"/>
      <c r="Y1474" s="1"/>
      <c r="Z1474" s="3"/>
      <c r="AA1474" s="3"/>
      <c r="AB1474" s="3"/>
      <c r="AC1474" s="3"/>
      <c r="AD1474" s="3"/>
      <c r="AE1474" s="12"/>
      <c r="AF1474" s="3"/>
      <c r="AG1474" s="2"/>
      <c r="AH1474" s="2"/>
      <c r="AI1474" s="2"/>
      <c r="AJ1474" s="2"/>
      <c r="AK1474" s="2"/>
      <c r="AL1474" s="51"/>
      <c r="AM1474" s="51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</row>
    <row r="1475" spans="1:121" x14ac:dyDescent="0.15">
      <c r="A1475" s="64"/>
      <c r="B1475" s="18"/>
      <c r="C1475" s="8"/>
      <c r="D1475" s="15"/>
      <c r="E1475" s="16"/>
      <c r="F1475" s="16"/>
      <c r="G1475" s="16"/>
      <c r="H1475" s="16"/>
      <c r="I1475" s="15"/>
      <c r="J1475" s="51"/>
      <c r="K1475" s="2"/>
      <c r="L1475" s="20"/>
      <c r="M1475" s="14"/>
      <c r="N1475" s="14"/>
      <c r="O1475" s="20"/>
      <c r="P1475" s="16"/>
      <c r="Q1475" s="31"/>
      <c r="R1475" s="16"/>
      <c r="S1475" s="4"/>
      <c r="T1475" s="51"/>
      <c r="U1475" s="38"/>
      <c r="V1475" s="38"/>
      <c r="W1475" s="50"/>
      <c r="X1475" s="38"/>
      <c r="Y1475" s="41"/>
      <c r="Z1475" s="38"/>
      <c r="AA1475" s="38"/>
      <c r="AB1475" s="38"/>
      <c r="AC1475" s="38"/>
      <c r="AD1475" s="38"/>
      <c r="AE1475" s="39"/>
      <c r="AF1475" s="38"/>
      <c r="AG1475" s="40"/>
      <c r="AH1475" s="40"/>
      <c r="AI1475" s="40"/>
      <c r="AJ1475" s="40"/>
      <c r="AK1475" s="40"/>
      <c r="AL1475" s="50"/>
      <c r="AM1475" s="5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</row>
    <row r="1476" spans="1:121" x14ac:dyDescent="0.15">
      <c r="A1476" s="64"/>
      <c r="B1476" s="18"/>
      <c r="C1476" s="8"/>
      <c r="D1476" s="15"/>
      <c r="E1476" s="16"/>
      <c r="F1476" s="16"/>
      <c r="G1476" s="16"/>
      <c r="H1476" s="16"/>
      <c r="I1476" s="15"/>
      <c r="J1476" s="51"/>
      <c r="K1476" s="2"/>
      <c r="L1476" s="20"/>
      <c r="M1476" s="14"/>
      <c r="N1476" s="14"/>
      <c r="O1476" s="20"/>
      <c r="P1476" s="16"/>
      <c r="Q1476" s="31"/>
      <c r="R1476" s="16"/>
      <c r="S1476" s="4"/>
      <c r="T1476" s="51"/>
      <c r="U1476" s="3"/>
      <c r="V1476" s="3"/>
      <c r="W1476" s="51"/>
      <c r="X1476" s="3"/>
      <c r="Y1476" s="1"/>
      <c r="Z1476" s="3"/>
      <c r="AA1476" s="3"/>
      <c r="AB1476" s="3"/>
      <c r="AC1476" s="3"/>
      <c r="AD1476" s="3"/>
      <c r="AE1476" s="12"/>
      <c r="AF1476" s="3"/>
      <c r="AG1476" s="2"/>
      <c r="AH1476" s="2"/>
      <c r="AI1476" s="2"/>
      <c r="AJ1476" s="2"/>
      <c r="AK1476" s="2"/>
      <c r="AL1476" s="51"/>
      <c r="AM1476" s="51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</row>
    <row r="1477" spans="1:121" x14ac:dyDescent="0.15">
      <c r="A1477" s="64"/>
      <c r="B1477" s="18"/>
      <c r="C1477" s="8"/>
      <c r="D1477" s="15"/>
      <c r="E1477" s="16"/>
      <c r="F1477" s="16"/>
      <c r="G1477" s="16"/>
      <c r="H1477" s="16"/>
      <c r="I1477" s="15"/>
      <c r="J1477" s="51"/>
      <c r="K1477" s="2"/>
      <c r="L1477" s="20"/>
      <c r="M1477" s="14"/>
      <c r="N1477" s="14"/>
      <c r="O1477" s="20"/>
      <c r="P1477" s="16"/>
      <c r="Q1477" s="31"/>
      <c r="R1477" s="16"/>
      <c r="S1477" s="4"/>
      <c r="T1477" s="51"/>
      <c r="U1477" s="3"/>
      <c r="V1477" s="3"/>
      <c r="W1477" s="51"/>
      <c r="X1477" s="3"/>
      <c r="Y1477" s="1"/>
      <c r="Z1477" s="3"/>
      <c r="AA1477" s="3"/>
      <c r="AB1477" s="3"/>
      <c r="AC1477" s="3"/>
      <c r="AD1477" s="3"/>
      <c r="AE1477" s="12"/>
      <c r="AF1477" s="3"/>
      <c r="AG1477" s="2"/>
      <c r="AH1477" s="2"/>
      <c r="AI1477" s="2"/>
      <c r="AJ1477" s="2"/>
      <c r="AK1477" s="2"/>
      <c r="AL1477" s="51"/>
      <c r="AM1477" s="51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</row>
    <row r="1478" spans="1:121" x14ac:dyDescent="0.15">
      <c r="A1478" s="64"/>
      <c r="B1478" s="18"/>
      <c r="C1478" s="8"/>
      <c r="D1478" s="15"/>
      <c r="E1478" s="16"/>
      <c r="F1478" s="16"/>
      <c r="G1478" s="16"/>
      <c r="H1478" s="16"/>
      <c r="I1478" s="15"/>
      <c r="J1478" s="51"/>
      <c r="K1478" s="2"/>
      <c r="L1478" s="20"/>
      <c r="M1478" s="14"/>
      <c r="N1478" s="14"/>
      <c r="O1478" s="20"/>
      <c r="P1478" s="16"/>
      <c r="Q1478" s="31"/>
      <c r="R1478" s="16"/>
      <c r="S1478" s="4"/>
      <c r="T1478" s="51"/>
      <c r="U1478" s="3"/>
      <c r="V1478" s="3"/>
      <c r="W1478" s="51"/>
      <c r="X1478" s="3"/>
      <c r="Y1478" s="1"/>
      <c r="Z1478" s="3"/>
      <c r="AA1478" s="3"/>
      <c r="AB1478" s="3"/>
      <c r="AC1478" s="3"/>
      <c r="AD1478" s="3"/>
      <c r="AE1478" s="12"/>
      <c r="AF1478" s="3"/>
      <c r="AG1478" s="2"/>
      <c r="AH1478" s="2"/>
      <c r="AI1478" s="2"/>
      <c r="AJ1478" s="2"/>
      <c r="AK1478" s="2"/>
      <c r="AL1478" s="51"/>
      <c r="AM1478" s="51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</row>
    <row r="1479" spans="1:121" x14ac:dyDescent="0.15">
      <c r="A1479" s="64"/>
      <c r="B1479" s="18"/>
      <c r="C1479" s="8"/>
      <c r="D1479" s="15"/>
      <c r="E1479" s="16"/>
      <c r="F1479" s="16"/>
      <c r="G1479" s="16"/>
      <c r="H1479" s="16"/>
      <c r="I1479" s="15"/>
      <c r="J1479" s="51"/>
      <c r="K1479" s="2"/>
      <c r="L1479" s="20"/>
      <c r="M1479" s="14"/>
      <c r="N1479" s="14"/>
      <c r="O1479" s="20"/>
      <c r="P1479" s="16"/>
      <c r="Q1479" s="31"/>
      <c r="R1479" s="16"/>
      <c r="S1479" s="4"/>
      <c r="T1479" s="51"/>
      <c r="U1479" s="3"/>
      <c r="V1479" s="3"/>
      <c r="W1479" s="51"/>
      <c r="X1479" s="3"/>
      <c r="Y1479" s="1"/>
      <c r="Z1479" s="3"/>
      <c r="AA1479" s="3"/>
      <c r="AB1479" s="3"/>
      <c r="AC1479" s="3"/>
      <c r="AD1479" s="3"/>
      <c r="AE1479" s="12"/>
      <c r="AF1479" s="3"/>
      <c r="AG1479" s="2"/>
      <c r="AH1479" s="2"/>
      <c r="AI1479" s="2"/>
      <c r="AJ1479" s="2"/>
      <c r="AK1479" s="2"/>
      <c r="AL1479" s="51"/>
      <c r="AM1479" s="51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</row>
    <row r="1480" spans="1:121" x14ac:dyDescent="0.15">
      <c r="A1480" s="64"/>
      <c r="B1480" s="18"/>
      <c r="C1480" s="8"/>
      <c r="D1480" s="15"/>
      <c r="E1480" s="16"/>
      <c r="F1480" s="16"/>
      <c r="G1480" s="16"/>
      <c r="H1480" s="16"/>
      <c r="I1480" s="15"/>
      <c r="J1480" s="51"/>
      <c r="K1480" s="2"/>
      <c r="L1480" s="20"/>
      <c r="M1480" s="14"/>
      <c r="N1480" s="14"/>
      <c r="O1480" s="20"/>
      <c r="P1480" s="16"/>
      <c r="Q1480" s="31"/>
      <c r="R1480" s="16"/>
      <c r="S1480" s="4"/>
      <c r="T1480" s="51"/>
      <c r="U1480" s="11"/>
      <c r="V1480" s="11"/>
      <c r="W1480" s="49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"/>
      <c r="AH1480" s="1"/>
      <c r="AI1480" s="1"/>
      <c r="AJ1480" s="1"/>
      <c r="AK1480" s="1"/>
      <c r="AL1480" s="49"/>
      <c r="AM1480" s="49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</row>
    <row r="1481" spans="1:121" x14ac:dyDescent="0.15">
      <c r="A1481" s="64"/>
      <c r="B1481" s="18"/>
      <c r="C1481" s="8"/>
      <c r="D1481" s="15"/>
      <c r="E1481" s="16"/>
      <c r="F1481" s="16"/>
      <c r="G1481" s="16"/>
      <c r="H1481" s="16"/>
      <c r="I1481" s="15"/>
      <c r="J1481" s="51"/>
      <c r="K1481" s="2"/>
      <c r="L1481" s="20"/>
      <c r="M1481" s="14"/>
      <c r="N1481" s="14"/>
      <c r="O1481" s="20"/>
      <c r="P1481" s="16"/>
      <c r="Q1481" s="31"/>
      <c r="R1481" s="16"/>
      <c r="S1481" s="4"/>
      <c r="T1481" s="51"/>
      <c r="U1481" s="11"/>
      <c r="V1481" s="11"/>
      <c r="W1481" s="49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"/>
      <c r="AH1481" s="1"/>
      <c r="AI1481" s="1"/>
      <c r="AJ1481" s="1"/>
      <c r="AK1481" s="1"/>
      <c r="AL1481" s="49"/>
      <c r="AM1481" s="49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</row>
    <row r="1482" spans="1:121" x14ac:dyDescent="0.15">
      <c r="A1482" s="64"/>
      <c r="B1482" s="18"/>
      <c r="C1482" s="8"/>
      <c r="D1482" s="15"/>
      <c r="E1482" s="16"/>
      <c r="F1482" s="16"/>
      <c r="G1482" s="16"/>
      <c r="H1482" s="16"/>
      <c r="I1482" s="15"/>
      <c r="J1482" s="51"/>
      <c r="K1482" s="2"/>
      <c r="L1482" s="20"/>
      <c r="M1482" s="14"/>
      <c r="N1482" s="14"/>
      <c r="O1482" s="20"/>
      <c r="P1482" s="16"/>
      <c r="Q1482" s="31"/>
      <c r="R1482" s="16"/>
      <c r="S1482" s="4"/>
      <c r="T1482" s="51"/>
      <c r="U1482" s="11"/>
      <c r="V1482" s="11"/>
      <c r="W1482" s="49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"/>
      <c r="AH1482" s="1"/>
      <c r="AI1482" s="1"/>
      <c r="AJ1482" s="1"/>
      <c r="AK1482" s="1"/>
      <c r="AL1482" s="49"/>
      <c r="AM1482" s="49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</row>
    <row r="1483" spans="1:121" x14ac:dyDescent="0.15">
      <c r="A1483" s="64"/>
      <c r="B1483" s="18"/>
      <c r="C1483" s="8"/>
      <c r="D1483" s="15"/>
      <c r="E1483" s="16"/>
      <c r="F1483" s="16"/>
      <c r="G1483" s="16"/>
      <c r="H1483" s="16"/>
      <c r="I1483" s="15"/>
      <c r="J1483" s="51"/>
      <c r="K1483" s="2"/>
      <c r="L1483" s="20"/>
      <c r="M1483" s="14"/>
      <c r="N1483" s="14"/>
      <c r="O1483" s="20"/>
      <c r="P1483" s="16"/>
      <c r="Q1483" s="31"/>
      <c r="R1483" s="16"/>
      <c r="S1483" s="4"/>
      <c r="T1483" s="51"/>
      <c r="U1483" s="11"/>
      <c r="V1483" s="11"/>
      <c r="W1483" s="49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"/>
      <c r="AH1483" s="1"/>
      <c r="AI1483" s="1"/>
      <c r="AJ1483" s="1"/>
      <c r="AK1483" s="1"/>
      <c r="AL1483" s="49"/>
      <c r="AM1483" s="49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</row>
    <row r="1484" spans="1:121" x14ac:dyDescent="0.15">
      <c r="A1484" s="64"/>
      <c r="B1484" s="18"/>
      <c r="C1484" s="8"/>
      <c r="D1484" s="15"/>
      <c r="E1484" s="16"/>
      <c r="F1484" s="16"/>
      <c r="G1484" s="16"/>
      <c r="H1484" s="16"/>
      <c r="I1484" s="15"/>
      <c r="J1484" s="51"/>
      <c r="K1484" s="2"/>
      <c r="L1484" s="20"/>
      <c r="M1484" s="14"/>
      <c r="N1484" s="14"/>
      <c r="O1484" s="20"/>
      <c r="P1484" s="16"/>
      <c r="Q1484" s="31"/>
      <c r="R1484" s="16"/>
      <c r="S1484" s="4"/>
      <c r="T1484" s="51"/>
      <c r="U1484" s="11"/>
      <c r="V1484" s="11"/>
      <c r="W1484" s="49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"/>
      <c r="AH1484" s="1"/>
      <c r="AI1484" s="1"/>
      <c r="AJ1484" s="1"/>
      <c r="AK1484" s="1"/>
      <c r="AL1484" s="49"/>
      <c r="AM1484" s="49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</row>
    <row r="1485" spans="1:121" x14ac:dyDescent="0.15">
      <c r="A1485" s="64"/>
      <c r="B1485" s="18"/>
      <c r="C1485" s="8"/>
      <c r="D1485" s="15"/>
      <c r="E1485" s="16"/>
      <c r="F1485" s="16"/>
      <c r="G1485" s="16"/>
      <c r="H1485" s="16"/>
      <c r="I1485" s="15"/>
      <c r="J1485" s="51"/>
      <c r="K1485" s="2"/>
      <c r="L1485" s="20"/>
      <c r="M1485" s="14"/>
      <c r="N1485" s="14"/>
      <c r="O1485" s="20"/>
      <c r="P1485" s="16"/>
      <c r="Q1485" s="31"/>
      <c r="R1485" s="16"/>
      <c r="S1485" s="4"/>
      <c r="T1485" s="51"/>
      <c r="U1485" s="11"/>
      <c r="V1485" s="11"/>
      <c r="W1485" s="49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"/>
      <c r="AH1485" s="1"/>
      <c r="AI1485" s="1"/>
      <c r="AJ1485" s="1"/>
      <c r="AK1485" s="1"/>
      <c r="AL1485" s="49"/>
      <c r="AM1485" s="49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</row>
    <row r="1486" spans="1:121" x14ac:dyDescent="0.15">
      <c r="A1486" s="64"/>
      <c r="B1486" s="18"/>
      <c r="C1486" s="8"/>
      <c r="D1486" s="15"/>
      <c r="E1486" s="16"/>
      <c r="F1486" s="16"/>
      <c r="G1486" s="16"/>
      <c r="H1486" s="16"/>
      <c r="I1486" s="15"/>
      <c r="J1486" s="51"/>
      <c r="K1486" s="2"/>
      <c r="L1486" s="20"/>
      <c r="M1486" s="14"/>
      <c r="N1486" s="14"/>
      <c r="O1486" s="20"/>
      <c r="P1486" s="16"/>
      <c r="Q1486" s="31"/>
      <c r="R1486" s="16"/>
      <c r="S1486" s="4"/>
      <c r="T1486" s="51"/>
      <c r="U1486" s="11"/>
      <c r="V1486" s="11"/>
      <c r="W1486" s="49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"/>
      <c r="AH1486" s="1"/>
      <c r="AI1486" s="1"/>
      <c r="AJ1486" s="1"/>
      <c r="AK1486" s="1"/>
      <c r="AL1486" s="49"/>
      <c r="AM1486" s="49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</row>
    <row r="1487" spans="1:121" x14ac:dyDescent="0.15">
      <c r="A1487" s="64"/>
      <c r="B1487" s="18"/>
      <c r="C1487" s="8"/>
      <c r="D1487" s="15"/>
      <c r="E1487" s="16"/>
      <c r="F1487" s="16"/>
      <c r="G1487" s="16"/>
      <c r="H1487" s="16"/>
      <c r="I1487" s="15"/>
      <c r="J1487" s="51"/>
      <c r="K1487" s="2"/>
      <c r="L1487" s="20"/>
      <c r="M1487" s="14"/>
      <c r="N1487" s="14"/>
      <c r="O1487" s="20"/>
      <c r="P1487" s="16"/>
      <c r="Q1487" s="31"/>
      <c r="R1487" s="16"/>
      <c r="S1487" s="4"/>
      <c r="T1487" s="51"/>
      <c r="U1487" s="11"/>
      <c r="V1487" s="11"/>
      <c r="W1487" s="49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"/>
      <c r="AH1487" s="1"/>
      <c r="AI1487" s="1"/>
      <c r="AJ1487" s="1"/>
      <c r="AK1487" s="1"/>
      <c r="AL1487" s="49"/>
      <c r="AM1487" s="49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</row>
    <row r="1488" spans="1:121" x14ac:dyDescent="0.15">
      <c r="A1488" s="64"/>
      <c r="B1488" s="18"/>
      <c r="C1488" s="8"/>
      <c r="D1488" s="15"/>
      <c r="E1488" s="16"/>
      <c r="F1488" s="16"/>
      <c r="G1488" s="16"/>
      <c r="H1488" s="16"/>
      <c r="I1488" s="15"/>
      <c r="J1488" s="51"/>
      <c r="K1488" s="2"/>
      <c r="L1488" s="20"/>
      <c r="M1488" s="14"/>
      <c r="N1488" s="14"/>
      <c r="O1488" s="20"/>
      <c r="P1488" s="16"/>
      <c r="Q1488" s="31"/>
      <c r="R1488" s="16"/>
      <c r="S1488" s="4"/>
      <c r="T1488" s="51"/>
      <c r="U1488" s="11"/>
      <c r="V1488" s="11"/>
      <c r="W1488" s="49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"/>
      <c r="AH1488" s="1"/>
      <c r="AI1488" s="1"/>
      <c r="AJ1488" s="1"/>
      <c r="AK1488" s="1"/>
      <c r="AL1488" s="49"/>
      <c r="AM1488" s="49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</row>
    <row r="1489" spans="1:121" x14ac:dyDescent="0.15">
      <c r="A1489" s="64"/>
      <c r="B1489" s="18"/>
      <c r="C1489" s="8"/>
      <c r="D1489" s="15"/>
      <c r="E1489" s="16"/>
      <c r="F1489" s="16"/>
      <c r="G1489" s="16"/>
      <c r="H1489" s="16"/>
      <c r="I1489" s="15"/>
      <c r="J1489" s="51"/>
      <c r="K1489" s="2"/>
      <c r="L1489" s="20"/>
      <c r="M1489" s="14"/>
      <c r="N1489" s="14"/>
      <c r="O1489" s="20"/>
      <c r="P1489" s="16"/>
      <c r="Q1489" s="31"/>
      <c r="R1489" s="16"/>
      <c r="S1489" s="4"/>
      <c r="T1489" s="51"/>
      <c r="U1489" s="11"/>
      <c r="V1489" s="11"/>
      <c r="W1489" s="49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"/>
      <c r="AH1489" s="1"/>
      <c r="AI1489" s="1"/>
      <c r="AJ1489" s="1"/>
      <c r="AK1489" s="1"/>
      <c r="AL1489" s="49"/>
      <c r="AM1489" s="49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</row>
    <row r="1490" spans="1:121" x14ac:dyDescent="0.15">
      <c r="A1490" s="64"/>
      <c r="B1490" s="18"/>
      <c r="C1490" s="8"/>
      <c r="D1490" s="15"/>
      <c r="E1490" s="16"/>
      <c r="F1490" s="16"/>
      <c r="G1490" s="16"/>
      <c r="H1490" s="16"/>
      <c r="I1490" s="15"/>
      <c r="J1490" s="51"/>
      <c r="K1490" s="2"/>
      <c r="L1490" s="20"/>
      <c r="M1490" s="14"/>
      <c r="N1490" s="14"/>
      <c r="O1490" s="20"/>
      <c r="P1490" s="16"/>
      <c r="Q1490" s="31"/>
      <c r="R1490" s="16"/>
      <c r="S1490" s="4"/>
      <c r="T1490" s="51"/>
      <c r="U1490" s="11"/>
      <c r="V1490" s="11"/>
      <c r="W1490" s="49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"/>
      <c r="AH1490" s="1"/>
      <c r="AI1490" s="1"/>
      <c r="AJ1490" s="1"/>
      <c r="AK1490" s="1"/>
      <c r="AL1490" s="49"/>
      <c r="AM1490" s="49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</row>
    <row r="1491" spans="1:121" x14ac:dyDescent="0.15">
      <c r="A1491" s="64"/>
      <c r="B1491" s="18"/>
      <c r="C1491" s="8"/>
      <c r="D1491" s="15"/>
      <c r="E1491" s="16"/>
      <c r="F1491" s="16"/>
      <c r="G1491" s="16"/>
      <c r="H1491" s="16"/>
      <c r="I1491" s="15"/>
      <c r="J1491" s="51"/>
      <c r="K1491" s="2"/>
      <c r="L1491" s="20"/>
      <c r="M1491" s="14"/>
      <c r="N1491" s="14"/>
      <c r="O1491" s="20"/>
      <c r="P1491" s="16"/>
      <c r="Q1491" s="31"/>
      <c r="R1491" s="16"/>
      <c r="S1491" s="4"/>
      <c r="T1491" s="51"/>
      <c r="U1491" s="11"/>
      <c r="V1491" s="11"/>
      <c r="W1491" s="49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"/>
      <c r="AH1491" s="1"/>
      <c r="AI1491" s="1"/>
      <c r="AJ1491" s="1"/>
      <c r="AK1491" s="1"/>
      <c r="AL1491" s="49"/>
      <c r="AM1491" s="49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</row>
    <row r="1492" spans="1:121" x14ac:dyDescent="0.15">
      <c r="A1492" s="64"/>
      <c r="B1492" s="18"/>
      <c r="C1492" s="8"/>
      <c r="D1492" s="15"/>
      <c r="E1492" s="16"/>
      <c r="F1492" s="16"/>
      <c r="G1492" s="16"/>
      <c r="H1492" s="16"/>
      <c r="I1492" s="15"/>
      <c r="J1492" s="51"/>
      <c r="K1492" s="2"/>
      <c r="L1492" s="20"/>
      <c r="M1492" s="14"/>
      <c r="N1492" s="14"/>
      <c r="O1492" s="20"/>
      <c r="P1492" s="16"/>
      <c r="Q1492" s="31"/>
      <c r="R1492" s="16"/>
      <c r="S1492" s="4"/>
      <c r="T1492" s="51"/>
      <c r="U1492" s="11"/>
      <c r="V1492" s="11"/>
      <c r="W1492" s="49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"/>
      <c r="AH1492" s="1"/>
      <c r="AI1492" s="1"/>
      <c r="AJ1492" s="1"/>
      <c r="AK1492" s="1"/>
      <c r="AL1492" s="49"/>
      <c r="AM1492" s="49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</row>
    <row r="1493" spans="1:121" x14ac:dyDescent="0.15">
      <c r="A1493" s="64"/>
      <c r="B1493" s="18"/>
      <c r="C1493" s="8"/>
      <c r="D1493" s="15"/>
      <c r="E1493" s="16"/>
      <c r="F1493" s="16"/>
      <c r="G1493" s="16"/>
      <c r="H1493" s="16"/>
      <c r="I1493" s="15"/>
      <c r="J1493" s="51"/>
      <c r="K1493" s="2"/>
      <c r="L1493" s="20"/>
      <c r="M1493" s="14"/>
      <c r="N1493" s="14"/>
      <c r="O1493" s="20"/>
      <c r="P1493" s="16"/>
      <c r="Q1493" s="31"/>
      <c r="R1493" s="16"/>
      <c r="S1493" s="4"/>
      <c r="T1493" s="51"/>
      <c r="U1493" s="11"/>
      <c r="V1493" s="11"/>
      <c r="W1493" s="49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"/>
      <c r="AH1493" s="1"/>
      <c r="AI1493" s="1"/>
      <c r="AJ1493" s="1"/>
      <c r="AK1493" s="1"/>
      <c r="AL1493" s="49"/>
      <c r="AM1493" s="49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</row>
    <row r="1494" spans="1:121" x14ac:dyDescent="0.15">
      <c r="A1494" s="64"/>
      <c r="B1494" s="18"/>
      <c r="C1494" s="8"/>
      <c r="D1494" s="15"/>
      <c r="E1494" s="16"/>
      <c r="F1494" s="16"/>
      <c r="G1494" s="16"/>
      <c r="H1494" s="16"/>
      <c r="I1494" s="15"/>
      <c r="J1494" s="51"/>
      <c r="K1494" s="2"/>
      <c r="L1494" s="20"/>
      <c r="M1494" s="14"/>
      <c r="N1494" s="14"/>
      <c r="O1494" s="20"/>
      <c r="P1494" s="16"/>
      <c r="Q1494" s="31"/>
      <c r="R1494" s="16"/>
      <c r="S1494" s="4"/>
      <c r="T1494" s="51"/>
      <c r="U1494" s="11"/>
      <c r="V1494" s="11"/>
      <c r="W1494" s="49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"/>
      <c r="AH1494" s="1"/>
      <c r="AI1494" s="1"/>
      <c r="AJ1494" s="1"/>
      <c r="AK1494" s="1"/>
      <c r="AL1494" s="49"/>
      <c r="AM1494" s="49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</row>
    <row r="1495" spans="1:121" x14ac:dyDescent="0.15">
      <c r="A1495" s="64"/>
      <c r="B1495" s="18"/>
      <c r="C1495" s="8"/>
      <c r="D1495" s="15"/>
      <c r="E1495" s="16"/>
      <c r="F1495" s="16"/>
      <c r="G1495" s="16"/>
      <c r="H1495" s="16"/>
      <c r="I1495" s="15"/>
      <c r="J1495" s="51"/>
      <c r="K1495" s="2"/>
      <c r="L1495" s="20"/>
      <c r="M1495" s="14"/>
      <c r="N1495" s="14"/>
      <c r="O1495" s="20"/>
      <c r="P1495" s="16"/>
      <c r="Q1495" s="31"/>
      <c r="R1495" s="16"/>
      <c r="S1495" s="4"/>
      <c r="T1495" s="51"/>
      <c r="U1495" s="11"/>
      <c r="V1495" s="11"/>
      <c r="W1495" s="49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"/>
      <c r="AH1495" s="1"/>
      <c r="AI1495" s="1"/>
      <c r="AJ1495" s="1"/>
      <c r="AK1495" s="1"/>
      <c r="AL1495" s="49"/>
      <c r="AM1495" s="49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</row>
    <row r="1496" spans="1:121" x14ac:dyDescent="0.15">
      <c r="A1496" s="64"/>
      <c r="B1496" s="18"/>
      <c r="C1496" s="8"/>
      <c r="D1496" s="15"/>
      <c r="E1496" s="16"/>
      <c r="F1496" s="16"/>
      <c r="G1496" s="16"/>
      <c r="H1496" s="16"/>
      <c r="I1496" s="15"/>
      <c r="J1496" s="51"/>
      <c r="K1496" s="2"/>
      <c r="L1496" s="20"/>
      <c r="M1496" s="14"/>
      <c r="N1496" s="14"/>
      <c r="O1496" s="20"/>
      <c r="P1496" s="16"/>
      <c r="Q1496" s="31"/>
      <c r="R1496" s="16"/>
      <c r="S1496" s="4"/>
      <c r="T1496" s="51"/>
      <c r="U1496" s="11"/>
      <c r="V1496" s="11"/>
      <c r="W1496" s="49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"/>
      <c r="AH1496" s="1"/>
      <c r="AI1496" s="1"/>
      <c r="AJ1496" s="1"/>
      <c r="AK1496" s="1"/>
      <c r="AL1496" s="49"/>
      <c r="AM1496" s="49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</row>
    <row r="1497" spans="1:121" x14ac:dyDescent="0.15">
      <c r="A1497" s="64"/>
      <c r="B1497" s="18"/>
      <c r="C1497" s="8"/>
      <c r="D1497" s="15"/>
      <c r="E1497" s="16"/>
      <c r="F1497" s="16"/>
      <c r="G1497" s="16"/>
      <c r="H1497" s="16"/>
      <c r="I1497" s="15"/>
      <c r="J1497" s="51"/>
      <c r="K1497" s="2"/>
      <c r="L1497" s="20"/>
      <c r="M1497" s="14"/>
      <c r="N1497" s="14"/>
      <c r="O1497" s="20"/>
      <c r="P1497" s="16"/>
      <c r="Q1497" s="31"/>
      <c r="R1497" s="16"/>
      <c r="S1497" s="4"/>
      <c r="T1497" s="51"/>
      <c r="U1497" s="11"/>
      <c r="V1497" s="11"/>
      <c r="W1497" s="49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"/>
      <c r="AH1497" s="1"/>
      <c r="AI1497" s="1"/>
      <c r="AJ1497" s="1"/>
      <c r="AK1497" s="1"/>
      <c r="AL1497" s="49"/>
      <c r="AM1497" s="49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</row>
    <row r="1498" spans="1:121" x14ac:dyDescent="0.15">
      <c r="A1498" s="64"/>
      <c r="B1498" s="18"/>
      <c r="C1498" s="8"/>
      <c r="D1498" s="15"/>
      <c r="E1498" s="16"/>
      <c r="F1498" s="16"/>
      <c r="G1498" s="16"/>
      <c r="H1498" s="16"/>
      <c r="I1498" s="15"/>
      <c r="J1498" s="51"/>
      <c r="K1498" s="2"/>
      <c r="L1498" s="20"/>
      <c r="M1498" s="14"/>
      <c r="N1498" s="14"/>
      <c r="O1498" s="20"/>
      <c r="P1498" s="16"/>
      <c r="Q1498" s="31"/>
      <c r="R1498" s="16"/>
      <c r="S1498" s="4"/>
      <c r="T1498" s="51"/>
      <c r="U1498" s="11"/>
      <c r="V1498" s="11"/>
      <c r="W1498" s="49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"/>
      <c r="AH1498" s="1"/>
      <c r="AI1498" s="1"/>
      <c r="AJ1498" s="1"/>
      <c r="AK1498" s="1"/>
      <c r="AL1498" s="49"/>
      <c r="AM1498" s="49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</row>
    <row r="1499" spans="1:121" x14ac:dyDescent="0.15">
      <c r="A1499" s="64"/>
      <c r="B1499" s="18"/>
      <c r="C1499" s="8"/>
      <c r="D1499" s="15"/>
      <c r="E1499" s="16"/>
      <c r="F1499" s="16"/>
      <c r="G1499" s="16"/>
      <c r="H1499" s="16"/>
      <c r="I1499" s="15"/>
      <c r="J1499" s="51"/>
      <c r="K1499" s="2"/>
      <c r="L1499" s="20"/>
      <c r="M1499" s="14"/>
      <c r="N1499" s="14"/>
      <c r="O1499" s="20"/>
      <c r="P1499" s="16"/>
      <c r="Q1499" s="31"/>
      <c r="R1499" s="16"/>
      <c r="S1499" s="4"/>
      <c r="T1499" s="51"/>
      <c r="U1499" s="11"/>
      <c r="V1499" s="11"/>
      <c r="W1499" s="49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"/>
      <c r="AH1499" s="1"/>
      <c r="AI1499" s="1"/>
      <c r="AJ1499" s="1"/>
      <c r="AK1499" s="1"/>
      <c r="AL1499" s="49"/>
      <c r="AM1499" s="49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</row>
    <row r="1500" spans="1:121" x14ac:dyDescent="0.15">
      <c r="A1500" s="64"/>
      <c r="B1500" s="18"/>
      <c r="C1500" s="8"/>
      <c r="D1500" s="15"/>
      <c r="E1500" s="16"/>
      <c r="F1500" s="16"/>
      <c r="G1500" s="16"/>
      <c r="H1500" s="16"/>
      <c r="I1500" s="15"/>
      <c r="J1500" s="51"/>
      <c r="K1500" s="2"/>
      <c r="L1500" s="20"/>
      <c r="M1500" s="14"/>
      <c r="N1500" s="14"/>
      <c r="O1500" s="20"/>
      <c r="P1500" s="16"/>
      <c r="Q1500" s="31"/>
      <c r="R1500" s="16"/>
      <c r="S1500" s="4"/>
      <c r="T1500" s="51"/>
      <c r="U1500" s="11"/>
      <c r="V1500" s="11"/>
      <c r="W1500" s="49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"/>
      <c r="AH1500" s="1"/>
      <c r="AI1500" s="1"/>
      <c r="AJ1500" s="1"/>
      <c r="AK1500" s="1"/>
      <c r="AL1500" s="49"/>
      <c r="AM1500" s="49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</row>
    <row r="1501" spans="1:121" x14ac:dyDescent="0.15">
      <c r="A1501" s="64"/>
      <c r="B1501" s="18"/>
      <c r="C1501" s="8"/>
      <c r="D1501" s="15"/>
      <c r="E1501" s="16"/>
      <c r="F1501" s="16"/>
      <c r="G1501" s="16"/>
      <c r="H1501" s="16"/>
      <c r="I1501" s="15"/>
      <c r="J1501" s="51"/>
      <c r="K1501" s="2"/>
      <c r="L1501" s="20"/>
      <c r="M1501" s="14"/>
      <c r="N1501" s="14"/>
      <c r="O1501" s="20"/>
      <c r="P1501" s="16"/>
      <c r="Q1501" s="31"/>
      <c r="R1501" s="16"/>
      <c r="S1501" s="4"/>
      <c r="T1501" s="51"/>
      <c r="U1501" s="11"/>
      <c r="V1501" s="11"/>
      <c r="W1501" s="49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"/>
      <c r="AH1501" s="1"/>
      <c r="AI1501" s="1"/>
      <c r="AJ1501" s="1"/>
      <c r="AK1501" s="1"/>
      <c r="AL1501" s="49"/>
      <c r="AM1501" s="49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</row>
    <row r="1502" spans="1:121" x14ac:dyDescent="0.15">
      <c r="A1502" s="64"/>
      <c r="B1502" s="18"/>
      <c r="C1502" s="8"/>
      <c r="D1502" s="15"/>
      <c r="E1502" s="16"/>
      <c r="F1502" s="16"/>
      <c r="G1502" s="16"/>
      <c r="H1502" s="16"/>
      <c r="I1502" s="15"/>
      <c r="J1502" s="51"/>
      <c r="K1502" s="2"/>
      <c r="L1502" s="20"/>
      <c r="M1502" s="14"/>
      <c r="N1502" s="14"/>
      <c r="O1502" s="20"/>
      <c r="P1502" s="16"/>
      <c r="Q1502" s="31"/>
      <c r="R1502" s="16"/>
      <c r="S1502" s="4"/>
      <c r="T1502" s="51"/>
      <c r="U1502" s="11"/>
      <c r="V1502" s="11"/>
      <c r="W1502" s="49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"/>
      <c r="AH1502" s="1"/>
      <c r="AI1502" s="1"/>
      <c r="AJ1502" s="1"/>
      <c r="AK1502" s="1"/>
      <c r="AL1502" s="49"/>
      <c r="AM1502" s="49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</row>
    <row r="1503" spans="1:121" x14ac:dyDescent="0.15">
      <c r="A1503" s="64"/>
      <c r="B1503" s="18"/>
      <c r="C1503" s="8"/>
      <c r="D1503" s="15"/>
      <c r="E1503" s="16"/>
      <c r="F1503" s="16"/>
      <c r="G1503" s="16"/>
      <c r="H1503" s="16"/>
      <c r="I1503" s="15"/>
      <c r="J1503" s="51"/>
      <c r="K1503" s="2"/>
      <c r="L1503" s="20"/>
      <c r="M1503" s="14"/>
      <c r="N1503" s="14"/>
      <c r="O1503" s="20"/>
      <c r="P1503" s="16"/>
      <c r="Q1503" s="31"/>
      <c r="R1503" s="16"/>
      <c r="S1503" s="4"/>
      <c r="T1503" s="51"/>
      <c r="U1503" s="11"/>
      <c r="V1503" s="11"/>
      <c r="W1503" s="49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"/>
      <c r="AH1503" s="1"/>
      <c r="AI1503" s="1"/>
      <c r="AJ1503" s="1"/>
      <c r="AK1503" s="1"/>
      <c r="AL1503" s="49"/>
      <c r="AM1503" s="49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</row>
    <row r="1504" spans="1:121" x14ac:dyDescent="0.15">
      <c r="A1504" s="64"/>
      <c r="B1504" s="18"/>
      <c r="C1504" s="8"/>
      <c r="D1504" s="15"/>
      <c r="E1504" s="16"/>
      <c r="F1504" s="16"/>
      <c r="G1504" s="16"/>
      <c r="H1504" s="16"/>
      <c r="I1504" s="15"/>
      <c r="J1504" s="51"/>
      <c r="K1504" s="2"/>
      <c r="L1504" s="20"/>
      <c r="M1504" s="14"/>
      <c r="N1504" s="14"/>
      <c r="O1504" s="20"/>
      <c r="P1504" s="16"/>
      <c r="Q1504" s="31"/>
      <c r="R1504" s="16"/>
      <c r="S1504" s="4"/>
      <c r="T1504" s="51"/>
      <c r="U1504" s="11"/>
      <c r="V1504" s="11"/>
      <c r="W1504" s="49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"/>
      <c r="AH1504" s="1"/>
      <c r="AI1504" s="1"/>
      <c r="AJ1504" s="1"/>
      <c r="AK1504" s="1"/>
      <c r="AL1504" s="49"/>
      <c r="AM1504" s="49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</row>
    <row r="1505" spans="1:121" x14ac:dyDescent="0.15">
      <c r="A1505" s="64"/>
      <c r="B1505" s="18"/>
      <c r="C1505" s="8"/>
      <c r="D1505" s="15"/>
      <c r="E1505" s="16"/>
      <c r="F1505" s="16"/>
      <c r="G1505" s="16"/>
      <c r="H1505" s="16"/>
      <c r="I1505" s="15"/>
      <c r="J1505" s="51"/>
      <c r="K1505" s="2"/>
      <c r="L1505" s="20"/>
      <c r="M1505" s="14"/>
      <c r="N1505" s="14"/>
      <c r="O1505" s="20"/>
      <c r="P1505" s="16"/>
      <c r="Q1505" s="31"/>
      <c r="R1505" s="16"/>
      <c r="S1505" s="4"/>
      <c r="T1505" s="51"/>
      <c r="U1505" s="11"/>
      <c r="V1505" s="11"/>
      <c r="W1505" s="49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"/>
      <c r="AH1505" s="1"/>
      <c r="AI1505" s="1"/>
      <c r="AJ1505" s="1"/>
      <c r="AK1505" s="1"/>
      <c r="AL1505" s="49"/>
      <c r="AM1505" s="49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</row>
    <row r="1506" spans="1:121" x14ac:dyDescent="0.15">
      <c r="A1506" s="64"/>
      <c r="B1506" s="18"/>
      <c r="C1506" s="8"/>
      <c r="D1506" s="15"/>
      <c r="E1506" s="16"/>
      <c r="F1506" s="16"/>
      <c r="G1506" s="16"/>
      <c r="H1506" s="16"/>
      <c r="I1506" s="15"/>
      <c r="J1506" s="51"/>
      <c r="K1506" s="2"/>
      <c r="L1506" s="20"/>
      <c r="M1506" s="14"/>
      <c r="N1506" s="14"/>
      <c r="O1506" s="20"/>
      <c r="P1506" s="16"/>
      <c r="Q1506" s="31"/>
      <c r="R1506" s="16"/>
      <c r="S1506" s="4"/>
      <c r="T1506" s="51"/>
      <c r="U1506" s="11"/>
      <c r="V1506" s="11"/>
      <c r="W1506" s="49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"/>
      <c r="AH1506" s="1"/>
      <c r="AI1506" s="1"/>
      <c r="AJ1506" s="1"/>
      <c r="AK1506" s="1"/>
      <c r="AL1506" s="49"/>
      <c r="AM1506" s="49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</row>
    <row r="1507" spans="1:121" x14ac:dyDescent="0.15">
      <c r="A1507" s="64"/>
      <c r="B1507" s="18"/>
      <c r="C1507" s="8"/>
      <c r="D1507" s="15"/>
      <c r="E1507" s="16"/>
      <c r="F1507" s="16"/>
      <c r="G1507" s="16"/>
      <c r="H1507" s="16"/>
      <c r="I1507" s="15"/>
      <c r="J1507" s="51"/>
      <c r="K1507" s="2"/>
      <c r="L1507" s="20"/>
      <c r="M1507" s="14"/>
      <c r="N1507" s="14"/>
      <c r="O1507" s="20"/>
      <c r="P1507" s="16"/>
      <c r="Q1507" s="31"/>
      <c r="R1507" s="16"/>
      <c r="S1507" s="4"/>
      <c r="T1507" s="51"/>
      <c r="U1507" s="11"/>
      <c r="V1507" s="11"/>
      <c r="W1507" s="49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"/>
      <c r="AH1507" s="1"/>
      <c r="AI1507" s="1"/>
      <c r="AJ1507" s="1"/>
      <c r="AK1507" s="1"/>
      <c r="AL1507" s="49"/>
      <c r="AM1507" s="49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</row>
    <row r="1508" spans="1:121" x14ac:dyDescent="0.15">
      <c r="A1508" s="64"/>
      <c r="B1508" s="18"/>
      <c r="C1508" s="8"/>
      <c r="D1508" s="15"/>
      <c r="E1508" s="16"/>
      <c r="F1508" s="16"/>
      <c r="G1508" s="16"/>
      <c r="H1508" s="16"/>
      <c r="I1508" s="15"/>
      <c r="J1508" s="51"/>
      <c r="K1508" s="2"/>
      <c r="L1508" s="20"/>
      <c r="M1508" s="14"/>
      <c r="N1508" s="14"/>
      <c r="O1508" s="20"/>
      <c r="P1508" s="16"/>
      <c r="Q1508" s="31"/>
      <c r="R1508" s="16"/>
      <c r="S1508" s="4"/>
      <c r="T1508" s="51"/>
      <c r="U1508" s="11"/>
      <c r="V1508" s="11"/>
      <c r="W1508" s="49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"/>
      <c r="AH1508" s="1"/>
      <c r="AI1508" s="1"/>
      <c r="AJ1508" s="1"/>
      <c r="AK1508" s="1"/>
      <c r="AL1508" s="49"/>
      <c r="AM1508" s="49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</row>
    <row r="1509" spans="1:121" x14ac:dyDescent="0.15">
      <c r="A1509" s="64"/>
      <c r="B1509" s="18"/>
      <c r="C1509" s="8"/>
      <c r="D1509" s="15"/>
      <c r="E1509" s="16"/>
      <c r="F1509" s="16"/>
      <c r="G1509" s="16"/>
      <c r="H1509" s="16"/>
      <c r="I1509" s="15"/>
      <c r="J1509" s="51"/>
      <c r="K1509" s="2"/>
      <c r="L1509" s="20"/>
      <c r="M1509" s="14"/>
      <c r="N1509" s="14"/>
      <c r="O1509" s="20"/>
      <c r="P1509" s="16"/>
      <c r="Q1509" s="31"/>
      <c r="R1509" s="16"/>
      <c r="S1509" s="4"/>
      <c r="T1509" s="51"/>
      <c r="U1509" s="11"/>
      <c r="V1509" s="11"/>
      <c r="W1509" s="49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"/>
      <c r="AH1509" s="1"/>
      <c r="AI1509" s="1"/>
      <c r="AJ1509" s="1"/>
      <c r="AK1509" s="1"/>
      <c r="AL1509" s="49"/>
      <c r="AM1509" s="49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</row>
    <row r="1510" spans="1:121" x14ac:dyDescent="0.15">
      <c r="A1510" s="64"/>
      <c r="B1510" s="18"/>
      <c r="C1510" s="8"/>
      <c r="D1510" s="15"/>
      <c r="E1510" s="16"/>
      <c r="F1510" s="16"/>
      <c r="G1510" s="16"/>
      <c r="H1510" s="16"/>
      <c r="I1510" s="15"/>
      <c r="J1510" s="51"/>
      <c r="K1510" s="2"/>
      <c r="L1510" s="20"/>
      <c r="M1510" s="14"/>
      <c r="N1510" s="14"/>
      <c r="O1510" s="20"/>
      <c r="P1510" s="16"/>
      <c r="Q1510" s="31"/>
      <c r="R1510" s="16"/>
      <c r="S1510" s="4"/>
      <c r="T1510" s="51"/>
      <c r="U1510" s="11"/>
      <c r="V1510" s="11"/>
      <c r="W1510" s="49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"/>
      <c r="AH1510" s="1"/>
      <c r="AI1510" s="1"/>
      <c r="AJ1510" s="1"/>
      <c r="AK1510" s="1"/>
      <c r="AL1510" s="49"/>
      <c r="AM1510" s="49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</row>
    <row r="1511" spans="1:121" x14ac:dyDescent="0.15">
      <c r="A1511" s="64"/>
      <c r="B1511" s="18"/>
      <c r="C1511" s="8"/>
      <c r="D1511" s="15"/>
      <c r="E1511" s="16"/>
      <c r="F1511" s="16"/>
      <c r="G1511" s="16"/>
      <c r="H1511" s="16"/>
      <c r="I1511" s="15"/>
      <c r="J1511" s="51"/>
      <c r="K1511" s="2"/>
      <c r="L1511" s="20"/>
      <c r="M1511" s="14"/>
      <c r="N1511" s="14"/>
      <c r="O1511" s="20"/>
      <c r="P1511" s="16"/>
      <c r="Q1511" s="31"/>
      <c r="R1511" s="16"/>
      <c r="S1511" s="4"/>
      <c r="T1511" s="51"/>
      <c r="U1511" s="11"/>
      <c r="V1511" s="11"/>
      <c r="W1511" s="49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"/>
      <c r="AH1511" s="1"/>
      <c r="AI1511" s="1"/>
      <c r="AJ1511" s="1"/>
      <c r="AK1511" s="1"/>
      <c r="AL1511" s="49"/>
      <c r="AM1511" s="49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</row>
    <row r="1512" spans="1:121" x14ac:dyDescent="0.15">
      <c r="A1512" s="64"/>
      <c r="B1512" s="18"/>
      <c r="C1512" s="8"/>
      <c r="D1512" s="15"/>
      <c r="E1512" s="16"/>
      <c r="F1512" s="16"/>
      <c r="G1512" s="16"/>
      <c r="H1512" s="16"/>
      <c r="I1512" s="15"/>
      <c r="J1512" s="51"/>
      <c r="K1512" s="2"/>
      <c r="L1512" s="20"/>
      <c r="M1512" s="14"/>
      <c r="N1512" s="14"/>
      <c r="O1512" s="20"/>
      <c r="P1512" s="16"/>
      <c r="Q1512" s="31"/>
      <c r="R1512" s="16"/>
      <c r="S1512" s="4"/>
      <c r="T1512" s="51"/>
      <c r="U1512" s="11"/>
      <c r="V1512" s="11"/>
      <c r="W1512" s="49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"/>
      <c r="AH1512" s="1"/>
      <c r="AI1512" s="1"/>
      <c r="AJ1512" s="1"/>
      <c r="AK1512" s="1"/>
      <c r="AL1512" s="49"/>
      <c r="AM1512" s="49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</row>
    <row r="1513" spans="1:121" x14ac:dyDescent="0.15">
      <c r="A1513" s="64"/>
      <c r="B1513" s="18"/>
      <c r="C1513" s="8"/>
      <c r="D1513" s="15"/>
      <c r="E1513" s="16"/>
      <c r="F1513" s="16"/>
      <c r="G1513" s="16"/>
      <c r="H1513" s="16"/>
      <c r="I1513" s="15"/>
      <c r="J1513" s="51"/>
      <c r="K1513" s="2"/>
      <c r="L1513" s="20"/>
      <c r="M1513" s="14"/>
      <c r="N1513" s="14"/>
      <c r="O1513" s="20"/>
      <c r="P1513" s="16"/>
      <c r="Q1513" s="31"/>
      <c r="R1513" s="16"/>
      <c r="S1513" s="4"/>
      <c r="T1513" s="51"/>
      <c r="U1513" s="11"/>
      <c r="V1513" s="11"/>
      <c r="W1513" s="49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"/>
      <c r="AH1513" s="1"/>
      <c r="AI1513" s="1"/>
      <c r="AJ1513" s="1"/>
      <c r="AK1513" s="1"/>
      <c r="AL1513" s="49"/>
      <c r="AM1513" s="49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</row>
    <row r="1514" spans="1:121" x14ac:dyDescent="0.15">
      <c r="A1514" s="64"/>
      <c r="B1514" s="18"/>
      <c r="C1514" s="8"/>
      <c r="D1514" s="15"/>
      <c r="E1514" s="16"/>
      <c r="F1514" s="16"/>
      <c r="G1514" s="16"/>
      <c r="H1514" s="16"/>
      <c r="I1514" s="15"/>
      <c r="J1514" s="51"/>
      <c r="K1514" s="2"/>
      <c r="L1514" s="20"/>
      <c r="M1514" s="14"/>
      <c r="N1514" s="14"/>
      <c r="O1514" s="20"/>
      <c r="P1514" s="16"/>
      <c r="Q1514" s="31"/>
      <c r="R1514" s="16"/>
      <c r="S1514" s="4"/>
      <c r="T1514" s="51"/>
      <c r="U1514" s="11"/>
      <c r="V1514" s="11"/>
      <c r="W1514" s="49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"/>
      <c r="AH1514" s="1"/>
      <c r="AI1514" s="1"/>
      <c r="AJ1514" s="1"/>
      <c r="AK1514" s="1"/>
      <c r="AL1514" s="49"/>
      <c r="AM1514" s="49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</row>
    <row r="1515" spans="1:121" x14ac:dyDescent="0.15">
      <c r="A1515" s="64"/>
      <c r="B1515" s="18"/>
      <c r="C1515" s="8"/>
      <c r="D1515" s="15"/>
      <c r="E1515" s="16"/>
      <c r="F1515" s="16"/>
      <c r="G1515" s="16"/>
      <c r="H1515" s="16"/>
      <c r="I1515" s="15"/>
      <c r="J1515" s="51"/>
      <c r="K1515" s="2"/>
      <c r="L1515" s="20"/>
      <c r="M1515" s="14"/>
      <c r="N1515" s="14"/>
      <c r="O1515" s="20"/>
      <c r="P1515" s="16"/>
      <c r="Q1515" s="31"/>
      <c r="R1515" s="16"/>
      <c r="S1515" s="4"/>
      <c r="T1515" s="51"/>
      <c r="U1515" s="11"/>
      <c r="V1515" s="11"/>
      <c r="W1515" s="49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"/>
      <c r="AH1515" s="1"/>
      <c r="AI1515" s="1"/>
      <c r="AJ1515" s="1"/>
      <c r="AK1515" s="1"/>
      <c r="AL1515" s="49"/>
      <c r="AM1515" s="49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</row>
    <row r="1516" spans="1:121" x14ac:dyDescent="0.15">
      <c r="A1516" s="64"/>
      <c r="B1516" s="18"/>
      <c r="C1516" s="8"/>
      <c r="D1516" s="15"/>
      <c r="E1516" s="16"/>
      <c r="F1516" s="16"/>
      <c r="G1516" s="16"/>
      <c r="H1516" s="16"/>
      <c r="I1516" s="15"/>
      <c r="J1516" s="51"/>
      <c r="K1516" s="2"/>
      <c r="L1516" s="20"/>
      <c r="M1516" s="14"/>
      <c r="N1516" s="14"/>
      <c r="O1516" s="20"/>
      <c r="P1516" s="16"/>
      <c r="Q1516" s="31"/>
      <c r="R1516" s="16"/>
      <c r="S1516" s="4"/>
      <c r="T1516" s="51"/>
      <c r="U1516" s="11"/>
      <c r="V1516" s="11"/>
      <c r="W1516" s="49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"/>
      <c r="AH1516" s="1"/>
      <c r="AI1516" s="1"/>
      <c r="AJ1516" s="1"/>
      <c r="AK1516" s="1"/>
      <c r="AL1516" s="49"/>
      <c r="AM1516" s="49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</row>
    <row r="1517" spans="1:121" x14ac:dyDescent="0.15">
      <c r="A1517" s="64"/>
      <c r="B1517" s="18"/>
      <c r="C1517" s="8"/>
      <c r="D1517" s="15"/>
      <c r="E1517" s="16"/>
      <c r="F1517" s="16"/>
      <c r="G1517" s="16"/>
      <c r="H1517" s="16"/>
      <c r="I1517" s="15"/>
      <c r="J1517" s="51"/>
      <c r="K1517" s="2"/>
      <c r="L1517" s="20"/>
      <c r="M1517" s="14"/>
      <c r="N1517" s="14"/>
      <c r="O1517" s="20"/>
      <c r="P1517" s="16"/>
      <c r="Q1517" s="31"/>
      <c r="R1517" s="16"/>
      <c r="S1517" s="4"/>
      <c r="T1517" s="51"/>
      <c r="U1517" s="11"/>
      <c r="V1517" s="11"/>
      <c r="W1517" s="49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"/>
      <c r="AH1517" s="1"/>
      <c r="AI1517" s="1"/>
      <c r="AJ1517" s="1"/>
      <c r="AK1517" s="1"/>
      <c r="AL1517" s="49"/>
      <c r="AM1517" s="49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</row>
    <row r="1518" spans="1:121" x14ac:dyDescent="0.15">
      <c r="A1518" s="64"/>
      <c r="B1518" s="18"/>
      <c r="C1518" s="8"/>
      <c r="D1518" s="15"/>
      <c r="E1518" s="16"/>
      <c r="F1518" s="16"/>
      <c r="G1518" s="16"/>
      <c r="H1518" s="16"/>
      <c r="I1518" s="15"/>
      <c r="J1518" s="51"/>
      <c r="K1518" s="2"/>
      <c r="L1518" s="20"/>
      <c r="M1518" s="14"/>
      <c r="N1518" s="14"/>
      <c r="O1518" s="20"/>
      <c r="P1518" s="16"/>
      <c r="Q1518" s="31"/>
      <c r="R1518" s="16"/>
      <c r="S1518" s="4"/>
      <c r="T1518" s="51"/>
      <c r="U1518" s="11"/>
      <c r="V1518" s="11"/>
      <c r="W1518" s="49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"/>
      <c r="AH1518" s="1"/>
      <c r="AI1518" s="1"/>
      <c r="AJ1518" s="1"/>
      <c r="AK1518" s="1"/>
      <c r="AL1518" s="49"/>
      <c r="AM1518" s="49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</row>
    <row r="1519" spans="1:121" x14ac:dyDescent="0.15">
      <c r="A1519" s="64"/>
      <c r="B1519" s="18"/>
      <c r="C1519" s="8"/>
      <c r="D1519" s="15"/>
      <c r="E1519" s="16"/>
      <c r="F1519" s="16"/>
      <c r="G1519" s="16"/>
      <c r="H1519" s="16"/>
      <c r="I1519" s="15"/>
      <c r="J1519" s="51"/>
      <c r="K1519" s="2"/>
      <c r="L1519" s="20"/>
      <c r="M1519" s="14"/>
      <c r="N1519" s="14"/>
      <c r="O1519" s="20"/>
      <c r="P1519" s="16"/>
      <c r="Q1519" s="31"/>
      <c r="R1519" s="16"/>
      <c r="S1519" s="4"/>
      <c r="T1519" s="51"/>
      <c r="U1519" s="11"/>
      <c r="V1519" s="11"/>
      <c r="W1519" s="49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"/>
      <c r="AH1519" s="1"/>
      <c r="AI1519" s="1"/>
      <c r="AJ1519" s="1"/>
      <c r="AK1519" s="1"/>
      <c r="AL1519" s="49"/>
      <c r="AM1519" s="49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</row>
    <row r="1520" spans="1:121" x14ac:dyDescent="0.15">
      <c r="A1520" s="64"/>
      <c r="B1520" s="18"/>
      <c r="C1520" s="8"/>
      <c r="D1520" s="15"/>
      <c r="E1520" s="16"/>
      <c r="F1520" s="16"/>
      <c r="G1520" s="16"/>
      <c r="H1520" s="16"/>
      <c r="I1520" s="15"/>
      <c r="J1520" s="51"/>
      <c r="K1520" s="2"/>
      <c r="L1520" s="20"/>
      <c r="M1520" s="14"/>
      <c r="N1520" s="14"/>
      <c r="O1520" s="20"/>
      <c r="P1520" s="16"/>
      <c r="Q1520" s="31"/>
      <c r="R1520" s="16"/>
      <c r="S1520" s="4"/>
      <c r="T1520" s="51"/>
      <c r="U1520" s="11"/>
      <c r="V1520" s="11"/>
      <c r="W1520" s="49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"/>
      <c r="AH1520" s="1"/>
      <c r="AI1520" s="1"/>
      <c r="AJ1520" s="1"/>
      <c r="AK1520" s="1"/>
      <c r="AL1520" s="49"/>
      <c r="AM1520" s="49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</row>
    <row r="1521" spans="1:121" x14ac:dyDescent="0.15">
      <c r="A1521" s="64"/>
      <c r="B1521" s="18"/>
      <c r="C1521" s="8"/>
      <c r="D1521" s="15"/>
      <c r="E1521" s="16"/>
      <c r="F1521" s="16"/>
      <c r="G1521" s="16"/>
      <c r="H1521" s="16"/>
      <c r="I1521" s="15"/>
      <c r="J1521" s="51"/>
      <c r="K1521" s="2"/>
      <c r="L1521" s="20"/>
      <c r="M1521" s="14"/>
      <c r="N1521" s="14"/>
      <c r="O1521" s="20"/>
      <c r="P1521" s="16"/>
      <c r="Q1521" s="31"/>
      <c r="R1521" s="16"/>
      <c r="S1521" s="4"/>
      <c r="T1521" s="51"/>
      <c r="U1521" s="11"/>
      <c r="V1521" s="11"/>
      <c r="W1521" s="49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"/>
      <c r="AH1521" s="1"/>
      <c r="AI1521" s="1"/>
      <c r="AJ1521" s="1"/>
      <c r="AK1521" s="1"/>
      <c r="AL1521" s="49"/>
      <c r="AM1521" s="49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</row>
    <row r="1522" spans="1:121" x14ac:dyDescent="0.15">
      <c r="A1522" s="64"/>
      <c r="B1522" s="18"/>
      <c r="C1522" s="8"/>
      <c r="D1522" s="15"/>
      <c r="E1522" s="16"/>
      <c r="F1522" s="16"/>
      <c r="G1522" s="16"/>
      <c r="H1522" s="16"/>
      <c r="I1522" s="15"/>
      <c r="J1522" s="51"/>
      <c r="K1522" s="2"/>
      <c r="L1522" s="20"/>
      <c r="M1522" s="14"/>
      <c r="N1522" s="14"/>
      <c r="O1522" s="20"/>
      <c r="P1522" s="16"/>
      <c r="Q1522" s="31"/>
      <c r="R1522" s="16"/>
      <c r="S1522" s="4"/>
      <c r="T1522" s="51"/>
      <c r="U1522" s="11"/>
      <c r="V1522" s="11"/>
      <c r="W1522" s="49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"/>
      <c r="AH1522" s="1"/>
      <c r="AI1522" s="1"/>
      <c r="AJ1522" s="1"/>
      <c r="AK1522" s="1"/>
      <c r="AL1522" s="49"/>
      <c r="AM1522" s="49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</row>
    <row r="1523" spans="1:121" x14ac:dyDescent="0.15">
      <c r="A1523" s="64"/>
      <c r="B1523" s="18"/>
      <c r="C1523" s="8"/>
      <c r="D1523" s="15"/>
      <c r="E1523" s="16"/>
      <c r="F1523" s="16"/>
      <c r="G1523" s="16"/>
      <c r="H1523" s="16"/>
      <c r="I1523" s="15"/>
      <c r="J1523" s="51"/>
      <c r="K1523" s="2"/>
      <c r="L1523" s="20"/>
      <c r="M1523" s="14"/>
      <c r="N1523" s="14"/>
      <c r="O1523" s="20"/>
      <c r="P1523" s="16"/>
      <c r="Q1523" s="31"/>
      <c r="R1523" s="16"/>
      <c r="S1523" s="4"/>
      <c r="T1523" s="51"/>
      <c r="U1523" s="11"/>
      <c r="V1523" s="11"/>
      <c r="W1523" s="49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"/>
      <c r="AH1523" s="1"/>
      <c r="AI1523" s="1"/>
      <c r="AJ1523" s="1"/>
      <c r="AK1523" s="1"/>
      <c r="AL1523" s="49"/>
      <c r="AM1523" s="49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</row>
    <row r="1524" spans="1:121" x14ac:dyDescent="0.15">
      <c r="A1524" s="64"/>
      <c r="B1524" s="18"/>
      <c r="C1524" s="8"/>
      <c r="D1524" s="15"/>
      <c r="E1524" s="16"/>
      <c r="F1524" s="16"/>
      <c r="G1524" s="16"/>
      <c r="H1524" s="16"/>
      <c r="I1524" s="15"/>
      <c r="J1524" s="51"/>
      <c r="K1524" s="2"/>
      <c r="L1524" s="20"/>
      <c r="M1524" s="14"/>
      <c r="N1524" s="14"/>
      <c r="O1524" s="20"/>
      <c r="P1524" s="16"/>
      <c r="Q1524" s="31"/>
      <c r="R1524" s="16"/>
      <c r="S1524" s="4"/>
      <c r="T1524" s="51"/>
      <c r="U1524" s="11"/>
      <c r="V1524" s="11"/>
      <c r="W1524" s="49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"/>
      <c r="AH1524" s="1"/>
      <c r="AI1524" s="1"/>
      <c r="AJ1524" s="1"/>
      <c r="AK1524" s="1"/>
      <c r="AL1524" s="49"/>
      <c r="AM1524" s="49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</row>
    <row r="1525" spans="1:121" x14ac:dyDescent="0.15">
      <c r="A1525" s="64"/>
      <c r="B1525" s="18"/>
      <c r="C1525" s="8"/>
      <c r="D1525" s="15"/>
      <c r="E1525" s="16"/>
      <c r="F1525" s="16"/>
      <c r="G1525" s="16"/>
      <c r="H1525" s="16"/>
      <c r="I1525" s="15"/>
      <c r="J1525" s="51"/>
      <c r="K1525" s="2"/>
      <c r="L1525" s="20"/>
      <c r="M1525" s="14"/>
      <c r="N1525" s="14"/>
      <c r="O1525" s="20"/>
      <c r="P1525" s="16"/>
      <c r="Q1525" s="31"/>
      <c r="R1525" s="16"/>
      <c r="S1525" s="4"/>
      <c r="T1525" s="51"/>
      <c r="U1525" s="11"/>
      <c r="V1525" s="11"/>
      <c r="W1525" s="49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"/>
      <c r="AH1525" s="1"/>
      <c r="AI1525" s="1"/>
      <c r="AJ1525" s="1"/>
      <c r="AK1525" s="1"/>
      <c r="AL1525" s="49"/>
      <c r="AM1525" s="49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</row>
    <row r="1526" spans="1:121" x14ac:dyDescent="0.15">
      <c r="A1526" s="64"/>
      <c r="B1526" s="18"/>
      <c r="C1526" s="8"/>
      <c r="D1526" s="15"/>
      <c r="E1526" s="16"/>
      <c r="F1526" s="16"/>
      <c r="G1526" s="16"/>
      <c r="H1526" s="16"/>
      <c r="I1526" s="15"/>
      <c r="J1526" s="51"/>
      <c r="K1526" s="2"/>
      <c r="L1526" s="20"/>
      <c r="M1526" s="14"/>
      <c r="N1526" s="14"/>
      <c r="O1526" s="20"/>
      <c r="P1526" s="16"/>
      <c r="Q1526" s="31"/>
      <c r="R1526" s="16"/>
      <c r="S1526" s="4"/>
      <c r="T1526" s="51"/>
      <c r="U1526" s="11"/>
      <c r="V1526" s="11"/>
      <c r="W1526" s="49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"/>
      <c r="AH1526" s="1"/>
      <c r="AI1526" s="1"/>
      <c r="AJ1526" s="1"/>
      <c r="AK1526" s="1"/>
      <c r="AL1526" s="49"/>
      <c r="AM1526" s="49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</row>
    <row r="1527" spans="1:121" x14ac:dyDescent="0.15">
      <c r="A1527" s="64"/>
      <c r="B1527" s="18"/>
      <c r="C1527" s="8"/>
      <c r="D1527" s="15"/>
      <c r="E1527" s="16"/>
      <c r="F1527" s="16"/>
      <c r="G1527" s="16"/>
      <c r="H1527" s="16"/>
      <c r="I1527" s="15"/>
      <c r="J1527" s="51"/>
      <c r="K1527" s="2"/>
      <c r="L1527" s="20"/>
      <c r="M1527" s="14"/>
      <c r="N1527" s="14"/>
      <c r="O1527" s="20"/>
      <c r="P1527" s="16"/>
      <c r="Q1527" s="31"/>
      <c r="R1527" s="16"/>
      <c r="S1527" s="4"/>
      <c r="T1527" s="51"/>
      <c r="U1527" s="11"/>
      <c r="V1527" s="11"/>
      <c r="W1527" s="49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"/>
      <c r="AH1527" s="1"/>
      <c r="AI1527" s="1"/>
      <c r="AJ1527" s="1"/>
      <c r="AK1527" s="1"/>
      <c r="AL1527" s="49"/>
      <c r="AM1527" s="49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</row>
    <row r="1528" spans="1:121" x14ac:dyDescent="0.15">
      <c r="A1528" s="64"/>
      <c r="B1528" s="18"/>
      <c r="C1528" s="8"/>
      <c r="D1528" s="15"/>
      <c r="E1528" s="16"/>
      <c r="F1528" s="16"/>
      <c r="G1528" s="16"/>
      <c r="H1528" s="16"/>
      <c r="I1528" s="15"/>
      <c r="J1528" s="51"/>
      <c r="K1528" s="2"/>
      <c r="L1528" s="20"/>
      <c r="M1528" s="14"/>
      <c r="N1528" s="14"/>
      <c r="O1528" s="20"/>
      <c r="P1528" s="16"/>
      <c r="Q1528" s="31"/>
      <c r="R1528" s="16"/>
      <c r="S1528" s="4"/>
      <c r="T1528" s="51"/>
      <c r="U1528" s="11"/>
      <c r="V1528" s="11"/>
      <c r="W1528" s="49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"/>
      <c r="AH1528" s="1"/>
      <c r="AI1528" s="1"/>
      <c r="AJ1528" s="1"/>
      <c r="AK1528" s="1"/>
      <c r="AL1528" s="49"/>
      <c r="AM1528" s="49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</row>
    <row r="1529" spans="1:121" x14ac:dyDescent="0.15">
      <c r="A1529" s="64"/>
      <c r="B1529" s="18"/>
      <c r="C1529" s="8"/>
      <c r="D1529" s="15"/>
      <c r="E1529" s="16"/>
      <c r="F1529" s="16"/>
      <c r="G1529" s="16"/>
      <c r="H1529" s="16"/>
      <c r="I1529" s="15"/>
      <c r="J1529" s="51"/>
      <c r="K1529" s="2"/>
      <c r="L1529" s="20"/>
      <c r="M1529" s="14"/>
      <c r="N1529" s="14"/>
      <c r="O1529" s="20"/>
      <c r="P1529" s="16"/>
      <c r="Q1529" s="31"/>
      <c r="R1529" s="16"/>
      <c r="S1529" s="4"/>
      <c r="T1529" s="51"/>
      <c r="U1529" s="11"/>
      <c r="V1529" s="11"/>
      <c r="W1529" s="49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"/>
      <c r="AH1529" s="1"/>
      <c r="AI1529" s="1"/>
      <c r="AJ1529" s="1"/>
      <c r="AK1529" s="1"/>
      <c r="AL1529" s="49"/>
      <c r="AM1529" s="49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</row>
    <row r="1530" spans="1:121" x14ac:dyDescent="0.15">
      <c r="A1530" s="64"/>
      <c r="B1530" s="18"/>
      <c r="C1530" s="8"/>
      <c r="D1530" s="15"/>
      <c r="E1530" s="16"/>
      <c r="F1530" s="16"/>
      <c r="G1530" s="16"/>
      <c r="H1530" s="16"/>
      <c r="I1530" s="15"/>
      <c r="J1530" s="51"/>
      <c r="K1530" s="2"/>
      <c r="L1530" s="20"/>
      <c r="M1530" s="14"/>
      <c r="N1530" s="14"/>
      <c r="O1530" s="20"/>
      <c r="P1530" s="16"/>
      <c r="Q1530" s="31"/>
      <c r="R1530" s="16"/>
      <c r="S1530" s="4"/>
      <c r="T1530" s="51"/>
      <c r="U1530" s="11"/>
      <c r="V1530" s="11"/>
      <c r="W1530" s="49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"/>
      <c r="AH1530" s="1"/>
      <c r="AI1530" s="1"/>
      <c r="AJ1530" s="1"/>
      <c r="AK1530" s="1"/>
      <c r="AL1530" s="49"/>
      <c r="AM1530" s="49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</row>
    <row r="1531" spans="1:121" x14ac:dyDescent="0.15">
      <c r="A1531" s="64"/>
      <c r="B1531" s="18"/>
      <c r="C1531" s="8"/>
      <c r="D1531" s="15"/>
      <c r="E1531" s="16"/>
      <c r="F1531" s="16"/>
      <c r="G1531" s="16"/>
      <c r="H1531" s="16"/>
      <c r="I1531" s="15"/>
      <c r="J1531" s="51"/>
      <c r="K1531" s="2"/>
      <c r="L1531" s="20"/>
      <c r="M1531" s="14"/>
      <c r="N1531" s="14"/>
      <c r="O1531" s="20"/>
      <c r="P1531" s="16"/>
      <c r="Q1531" s="31"/>
      <c r="R1531" s="16"/>
      <c r="S1531" s="4"/>
      <c r="T1531" s="51"/>
      <c r="U1531" s="11"/>
      <c r="V1531" s="11"/>
      <c r="W1531" s="49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"/>
      <c r="AH1531" s="1"/>
      <c r="AI1531" s="1"/>
      <c r="AJ1531" s="1"/>
      <c r="AK1531" s="1"/>
      <c r="AL1531" s="49"/>
      <c r="AM1531" s="49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</row>
    <row r="1532" spans="1:121" x14ac:dyDescent="0.15">
      <c r="A1532" s="64"/>
      <c r="B1532" s="18"/>
      <c r="C1532" s="8"/>
      <c r="D1532" s="15"/>
      <c r="E1532" s="16"/>
      <c r="F1532" s="16"/>
      <c r="G1532" s="16"/>
      <c r="H1532" s="16"/>
      <c r="I1532" s="15"/>
      <c r="J1532" s="51"/>
      <c r="K1532" s="2"/>
      <c r="L1532" s="20"/>
      <c r="M1532" s="14"/>
      <c r="N1532" s="14"/>
      <c r="O1532" s="20"/>
      <c r="P1532" s="16"/>
      <c r="Q1532" s="31"/>
      <c r="R1532" s="16"/>
      <c r="S1532" s="4"/>
      <c r="T1532" s="51"/>
      <c r="U1532" s="11"/>
      <c r="V1532" s="11"/>
      <c r="W1532" s="49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"/>
      <c r="AH1532" s="1"/>
      <c r="AI1532" s="1"/>
      <c r="AJ1532" s="1"/>
      <c r="AK1532" s="1"/>
      <c r="AL1532" s="49"/>
      <c r="AM1532" s="49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</row>
    <row r="1533" spans="1:121" x14ac:dyDescent="0.15">
      <c r="A1533" s="64"/>
      <c r="B1533" s="18"/>
      <c r="C1533" s="8"/>
      <c r="D1533" s="15"/>
      <c r="E1533" s="16"/>
      <c r="F1533" s="16"/>
      <c r="G1533" s="16"/>
      <c r="H1533" s="16"/>
      <c r="I1533" s="15"/>
      <c r="J1533" s="51"/>
      <c r="K1533" s="2"/>
      <c r="L1533" s="20"/>
      <c r="M1533" s="14"/>
      <c r="N1533" s="14"/>
      <c r="O1533" s="20"/>
      <c r="P1533" s="16"/>
      <c r="Q1533" s="31"/>
      <c r="R1533" s="16"/>
      <c r="S1533" s="4"/>
      <c r="T1533" s="51"/>
      <c r="U1533" s="11"/>
      <c r="V1533" s="11"/>
      <c r="W1533" s="49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"/>
      <c r="AH1533" s="1"/>
      <c r="AI1533" s="1"/>
      <c r="AJ1533" s="1"/>
      <c r="AK1533" s="1"/>
      <c r="AL1533" s="49"/>
      <c r="AM1533" s="49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</row>
    <row r="1534" spans="1:121" x14ac:dyDescent="0.15">
      <c r="A1534" s="64"/>
      <c r="B1534" s="18"/>
      <c r="C1534" s="8"/>
      <c r="D1534" s="15"/>
      <c r="E1534" s="16"/>
      <c r="F1534" s="16"/>
      <c r="G1534" s="16"/>
      <c r="H1534" s="16"/>
      <c r="I1534" s="15"/>
      <c r="J1534" s="51"/>
      <c r="K1534" s="2"/>
      <c r="L1534" s="20"/>
      <c r="M1534" s="14"/>
      <c r="N1534" s="14"/>
      <c r="O1534" s="20"/>
      <c r="P1534" s="16"/>
      <c r="Q1534" s="31"/>
      <c r="R1534" s="16"/>
      <c r="S1534" s="4"/>
      <c r="T1534" s="51"/>
      <c r="U1534" s="11"/>
      <c r="V1534" s="11"/>
      <c r="W1534" s="49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"/>
      <c r="AH1534" s="1"/>
      <c r="AI1534" s="1"/>
      <c r="AJ1534" s="1"/>
      <c r="AK1534" s="1"/>
      <c r="AL1534" s="49"/>
      <c r="AM1534" s="49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</row>
    <row r="1535" spans="1:121" x14ac:dyDescent="0.15">
      <c r="A1535" s="64"/>
      <c r="B1535" s="18"/>
      <c r="C1535" s="8"/>
      <c r="D1535" s="15"/>
      <c r="E1535" s="16"/>
      <c r="F1535" s="16"/>
      <c r="G1535" s="16"/>
      <c r="H1535" s="16"/>
      <c r="I1535" s="15"/>
      <c r="J1535" s="51"/>
      <c r="K1535" s="2"/>
      <c r="L1535" s="20"/>
      <c r="M1535" s="14"/>
      <c r="N1535" s="14"/>
      <c r="O1535" s="20"/>
      <c r="P1535" s="16"/>
      <c r="Q1535" s="31"/>
      <c r="R1535" s="16"/>
      <c r="S1535" s="4"/>
      <c r="T1535" s="51"/>
      <c r="U1535" s="11"/>
      <c r="V1535" s="11"/>
      <c r="W1535" s="49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"/>
      <c r="AH1535" s="1"/>
      <c r="AI1535" s="1"/>
      <c r="AJ1535" s="1"/>
      <c r="AK1535" s="1"/>
      <c r="AL1535" s="49"/>
      <c r="AM1535" s="49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</row>
    <row r="1536" spans="1:121" x14ac:dyDescent="0.15">
      <c r="A1536" s="64"/>
      <c r="B1536" s="18"/>
      <c r="C1536" s="8"/>
      <c r="D1536" s="15"/>
      <c r="E1536" s="16"/>
      <c r="F1536" s="16"/>
      <c r="G1536" s="16"/>
      <c r="H1536" s="16"/>
      <c r="I1536" s="15"/>
      <c r="J1536" s="51"/>
      <c r="K1536" s="2"/>
      <c r="L1536" s="20"/>
      <c r="M1536" s="14"/>
      <c r="N1536" s="14"/>
      <c r="O1536" s="20"/>
      <c r="P1536" s="16"/>
      <c r="Q1536" s="31"/>
      <c r="R1536" s="16"/>
      <c r="S1536" s="4"/>
      <c r="T1536" s="51"/>
      <c r="U1536" s="11"/>
      <c r="V1536" s="11"/>
      <c r="W1536" s="49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"/>
      <c r="AH1536" s="1"/>
      <c r="AI1536" s="1"/>
      <c r="AJ1536" s="1"/>
      <c r="AK1536" s="1"/>
      <c r="AL1536" s="49"/>
      <c r="AM1536" s="49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</row>
    <row r="1537" spans="1:121" x14ac:dyDescent="0.15">
      <c r="A1537" s="64"/>
      <c r="B1537" s="18"/>
      <c r="C1537" s="8"/>
      <c r="D1537" s="15"/>
      <c r="E1537" s="16"/>
      <c r="F1537" s="16"/>
      <c r="G1537" s="16"/>
      <c r="H1537" s="16"/>
      <c r="I1537" s="15"/>
      <c r="J1537" s="51"/>
      <c r="K1537" s="2"/>
      <c r="L1537" s="20"/>
      <c r="M1537" s="14"/>
      <c r="N1537" s="14"/>
      <c r="O1537" s="20"/>
      <c r="P1537" s="16"/>
      <c r="Q1537" s="31"/>
      <c r="R1537" s="16"/>
      <c r="S1537" s="4"/>
      <c r="T1537" s="51"/>
      <c r="U1537" s="11"/>
      <c r="V1537" s="11"/>
      <c r="W1537" s="49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"/>
      <c r="AH1537" s="1"/>
      <c r="AI1537" s="1"/>
      <c r="AJ1537" s="1"/>
      <c r="AK1537" s="1"/>
      <c r="AL1537" s="49"/>
      <c r="AM1537" s="49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</row>
    <row r="1538" spans="1:121" x14ac:dyDescent="0.15">
      <c r="A1538" s="64"/>
      <c r="B1538" s="18"/>
      <c r="C1538" s="8"/>
      <c r="D1538" s="15"/>
      <c r="E1538" s="16"/>
      <c r="F1538" s="16"/>
      <c r="G1538" s="16"/>
      <c r="H1538" s="16"/>
      <c r="I1538" s="15"/>
      <c r="J1538" s="51"/>
      <c r="K1538" s="2"/>
      <c r="L1538" s="20"/>
      <c r="M1538" s="14"/>
      <c r="N1538" s="14"/>
      <c r="O1538" s="20"/>
      <c r="P1538" s="16"/>
      <c r="Q1538" s="31"/>
      <c r="R1538" s="16"/>
      <c r="S1538" s="4"/>
      <c r="T1538" s="51"/>
      <c r="U1538" s="11"/>
      <c r="V1538" s="11"/>
      <c r="W1538" s="49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"/>
      <c r="AH1538" s="1"/>
      <c r="AI1538" s="1"/>
      <c r="AJ1538" s="1"/>
      <c r="AK1538" s="1"/>
      <c r="AL1538" s="49"/>
      <c r="AM1538" s="49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</row>
    <row r="1539" spans="1:121" x14ac:dyDescent="0.15">
      <c r="A1539" s="64"/>
      <c r="B1539" s="18"/>
      <c r="C1539" s="8"/>
      <c r="D1539" s="15"/>
      <c r="E1539" s="16"/>
      <c r="F1539" s="16"/>
      <c r="G1539" s="16"/>
      <c r="H1539" s="16"/>
      <c r="I1539" s="15"/>
      <c r="J1539" s="51"/>
      <c r="K1539" s="2"/>
      <c r="L1539" s="20"/>
      <c r="M1539" s="14"/>
      <c r="N1539" s="14"/>
      <c r="O1539" s="20"/>
      <c r="P1539" s="16"/>
      <c r="Q1539" s="31"/>
      <c r="R1539" s="16"/>
      <c r="S1539" s="4"/>
      <c r="T1539" s="51"/>
      <c r="U1539" s="11"/>
      <c r="V1539" s="11"/>
      <c r="W1539" s="49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"/>
      <c r="AH1539" s="1"/>
      <c r="AI1539" s="1"/>
      <c r="AJ1539" s="1"/>
      <c r="AK1539" s="1"/>
      <c r="AL1539" s="49"/>
      <c r="AM1539" s="49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</row>
    <row r="1540" spans="1:121" x14ac:dyDescent="0.15">
      <c r="A1540" s="64"/>
      <c r="B1540" s="18"/>
      <c r="C1540" s="8"/>
      <c r="D1540" s="15"/>
      <c r="E1540" s="16"/>
      <c r="F1540" s="16"/>
      <c r="G1540" s="16"/>
      <c r="H1540" s="16"/>
      <c r="I1540" s="15"/>
      <c r="J1540" s="51"/>
      <c r="K1540" s="2"/>
      <c r="L1540" s="20"/>
      <c r="M1540" s="14"/>
      <c r="N1540" s="14"/>
      <c r="O1540" s="20"/>
      <c r="P1540" s="16"/>
      <c r="Q1540" s="31"/>
      <c r="R1540" s="16"/>
      <c r="S1540" s="4"/>
      <c r="T1540" s="51"/>
      <c r="U1540" s="11"/>
      <c r="V1540" s="11"/>
      <c r="W1540" s="49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"/>
      <c r="AH1540" s="1"/>
      <c r="AI1540" s="1"/>
      <c r="AJ1540" s="1"/>
      <c r="AK1540" s="1"/>
      <c r="AL1540" s="49"/>
      <c r="AM1540" s="49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</row>
    <row r="1541" spans="1:121" x14ac:dyDescent="0.15">
      <c r="A1541" s="64"/>
      <c r="B1541" s="18"/>
      <c r="C1541" s="8"/>
      <c r="D1541" s="15"/>
      <c r="E1541" s="16"/>
      <c r="F1541" s="16"/>
      <c r="G1541" s="16"/>
      <c r="H1541" s="16"/>
      <c r="I1541" s="15"/>
      <c r="J1541" s="51"/>
      <c r="K1541" s="2"/>
      <c r="L1541" s="20"/>
      <c r="M1541" s="14"/>
      <c r="N1541" s="14"/>
      <c r="O1541" s="20"/>
      <c r="P1541" s="16"/>
      <c r="Q1541" s="31"/>
      <c r="R1541" s="16"/>
      <c r="S1541" s="4"/>
      <c r="T1541" s="51"/>
      <c r="U1541" s="11"/>
      <c r="V1541" s="11"/>
      <c r="W1541" s="49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"/>
      <c r="AH1541" s="1"/>
      <c r="AI1541" s="1"/>
      <c r="AJ1541" s="1"/>
      <c r="AK1541" s="1"/>
      <c r="AL1541" s="49"/>
      <c r="AM1541" s="49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</row>
    <row r="1542" spans="1:121" x14ac:dyDescent="0.15">
      <c r="A1542" s="64"/>
      <c r="B1542" s="18"/>
      <c r="C1542" s="8"/>
      <c r="D1542" s="15"/>
      <c r="E1542" s="16"/>
      <c r="F1542" s="16"/>
      <c r="G1542" s="16"/>
      <c r="H1542" s="16"/>
      <c r="I1542" s="15"/>
      <c r="J1542" s="51"/>
      <c r="K1542" s="2"/>
      <c r="L1542" s="20"/>
      <c r="M1542" s="14"/>
      <c r="N1542" s="14"/>
      <c r="O1542" s="20"/>
      <c r="P1542" s="16"/>
      <c r="Q1542" s="31"/>
      <c r="R1542" s="16"/>
      <c r="S1542" s="4"/>
      <c r="T1542" s="51"/>
      <c r="U1542" s="11"/>
      <c r="V1542" s="11"/>
      <c r="W1542" s="49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"/>
      <c r="AH1542" s="1"/>
      <c r="AI1542" s="1"/>
      <c r="AJ1542" s="1"/>
      <c r="AK1542" s="1"/>
      <c r="AL1542" s="49"/>
      <c r="AM1542" s="49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</row>
    <row r="1543" spans="1:121" x14ac:dyDescent="0.15">
      <c r="A1543" s="64"/>
      <c r="B1543" s="18"/>
      <c r="C1543" s="8"/>
      <c r="D1543" s="15"/>
      <c r="E1543" s="16"/>
      <c r="F1543" s="16"/>
      <c r="G1543" s="16"/>
      <c r="H1543" s="16"/>
      <c r="I1543" s="15"/>
      <c r="J1543" s="51"/>
      <c r="K1543" s="2"/>
      <c r="L1543" s="20"/>
      <c r="M1543" s="14"/>
      <c r="N1543" s="14"/>
      <c r="O1543" s="20"/>
      <c r="P1543" s="16"/>
      <c r="Q1543" s="31"/>
      <c r="R1543" s="16"/>
      <c r="S1543" s="4"/>
      <c r="T1543" s="51"/>
      <c r="U1543" s="11"/>
      <c r="V1543" s="11"/>
      <c r="W1543" s="49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"/>
      <c r="AH1543" s="1"/>
      <c r="AI1543" s="1"/>
      <c r="AJ1543" s="1"/>
      <c r="AK1543" s="1"/>
      <c r="AL1543" s="49"/>
      <c r="AM1543" s="49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</row>
    <row r="1544" spans="1:121" x14ac:dyDescent="0.15">
      <c r="A1544" s="64"/>
      <c r="B1544" s="18"/>
      <c r="C1544" s="8"/>
      <c r="D1544" s="15"/>
      <c r="E1544" s="16"/>
      <c r="F1544" s="16"/>
      <c r="G1544" s="16"/>
      <c r="H1544" s="16"/>
      <c r="I1544" s="15"/>
      <c r="J1544" s="51"/>
      <c r="K1544" s="2"/>
      <c r="L1544" s="20"/>
      <c r="M1544" s="14"/>
      <c r="N1544" s="14"/>
      <c r="O1544" s="20"/>
      <c r="P1544" s="16"/>
      <c r="Q1544" s="31"/>
      <c r="R1544" s="16"/>
      <c r="S1544" s="4"/>
      <c r="T1544" s="51"/>
      <c r="U1544" s="11"/>
      <c r="V1544" s="11"/>
      <c r="W1544" s="49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"/>
      <c r="AH1544" s="1"/>
      <c r="AI1544" s="1"/>
      <c r="AJ1544" s="1"/>
      <c r="AK1544" s="1"/>
      <c r="AL1544" s="49"/>
      <c r="AM1544" s="49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</row>
    <row r="1545" spans="1:121" x14ac:dyDescent="0.15">
      <c r="A1545" s="64"/>
      <c r="B1545" s="18"/>
      <c r="C1545" s="8"/>
      <c r="D1545" s="15"/>
      <c r="E1545" s="16"/>
      <c r="F1545" s="16"/>
      <c r="G1545" s="16"/>
      <c r="H1545" s="16"/>
      <c r="I1545" s="15"/>
      <c r="J1545" s="51"/>
      <c r="K1545" s="2"/>
      <c r="L1545" s="20"/>
      <c r="M1545" s="14"/>
      <c r="N1545" s="14"/>
      <c r="O1545" s="20"/>
      <c r="P1545" s="16"/>
      <c r="Q1545" s="31"/>
      <c r="R1545" s="16"/>
      <c r="S1545" s="4"/>
      <c r="T1545" s="51"/>
      <c r="U1545" s="11"/>
      <c r="V1545" s="11"/>
      <c r="W1545" s="49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"/>
      <c r="AH1545" s="1"/>
      <c r="AI1545" s="1"/>
      <c r="AJ1545" s="1"/>
      <c r="AK1545" s="1"/>
      <c r="AL1545" s="49"/>
      <c r="AM1545" s="49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</row>
    <row r="1546" spans="1:121" x14ac:dyDescent="0.15">
      <c r="A1546" s="64"/>
      <c r="B1546" s="18"/>
      <c r="C1546" s="8"/>
      <c r="D1546" s="15"/>
      <c r="E1546" s="16"/>
      <c r="F1546" s="16"/>
      <c r="G1546" s="16"/>
      <c r="H1546" s="16"/>
      <c r="I1546" s="15"/>
      <c r="J1546" s="51"/>
      <c r="K1546" s="2"/>
      <c r="L1546" s="20"/>
      <c r="M1546" s="14"/>
      <c r="N1546" s="14"/>
      <c r="O1546" s="20"/>
      <c r="P1546" s="16"/>
      <c r="Q1546" s="31"/>
      <c r="R1546" s="16"/>
      <c r="S1546" s="4"/>
      <c r="T1546" s="51"/>
      <c r="U1546" s="11"/>
      <c r="V1546" s="11"/>
      <c r="W1546" s="49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"/>
      <c r="AH1546" s="1"/>
      <c r="AI1546" s="1"/>
      <c r="AJ1546" s="1"/>
      <c r="AK1546" s="1"/>
      <c r="AL1546" s="49"/>
      <c r="AM1546" s="49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</row>
    <row r="1547" spans="1:121" x14ac:dyDescent="0.15">
      <c r="A1547" s="64"/>
      <c r="B1547" s="18"/>
      <c r="C1547" s="8"/>
      <c r="D1547" s="15"/>
      <c r="E1547" s="16"/>
      <c r="F1547" s="16"/>
      <c r="G1547" s="16"/>
      <c r="H1547" s="16"/>
      <c r="I1547" s="15"/>
      <c r="J1547" s="51"/>
      <c r="K1547" s="2"/>
      <c r="L1547" s="20"/>
      <c r="M1547" s="14"/>
      <c r="N1547" s="14"/>
      <c r="O1547" s="20"/>
      <c r="P1547" s="16"/>
      <c r="Q1547" s="31"/>
      <c r="R1547" s="16"/>
      <c r="S1547" s="4"/>
      <c r="T1547" s="51"/>
      <c r="U1547" s="11"/>
      <c r="V1547" s="11"/>
      <c r="W1547" s="49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"/>
      <c r="AH1547" s="1"/>
      <c r="AI1547" s="1"/>
      <c r="AJ1547" s="1"/>
      <c r="AK1547" s="1"/>
      <c r="AL1547" s="49"/>
      <c r="AM1547" s="49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</row>
    <row r="1548" spans="1:121" x14ac:dyDescent="0.15">
      <c r="A1548" s="64"/>
      <c r="B1548" s="18"/>
      <c r="C1548" s="8"/>
      <c r="D1548" s="15"/>
      <c r="E1548" s="16"/>
      <c r="F1548" s="16"/>
      <c r="G1548" s="16"/>
      <c r="H1548" s="16"/>
      <c r="I1548" s="15"/>
      <c r="J1548" s="51"/>
      <c r="K1548" s="2"/>
      <c r="L1548" s="20"/>
      <c r="M1548" s="14"/>
      <c r="N1548" s="14"/>
      <c r="O1548" s="20"/>
      <c r="P1548" s="16"/>
      <c r="Q1548" s="31"/>
      <c r="R1548" s="16"/>
      <c r="S1548" s="4"/>
      <c r="T1548" s="51"/>
      <c r="U1548" s="11"/>
      <c r="V1548" s="11"/>
      <c r="W1548" s="49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"/>
      <c r="AH1548" s="1"/>
      <c r="AI1548" s="1"/>
      <c r="AJ1548" s="1"/>
      <c r="AK1548" s="1"/>
      <c r="AL1548" s="49"/>
      <c r="AM1548" s="49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</row>
    <row r="1549" spans="1:121" x14ac:dyDescent="0.15">
      <c r="A1549" s="64"/>
      <c r="B1549" s="18"/>
      <c r="C1549" s="8"/>
      <c r="D1549" s="15"/>
      <c r="E1549" s="16"/>
      <c r="F1549" s="16"/>
      <c r="G1549" s="16"/>
      <c r="H1549" s="16"/>
      <c r="I1549" s="15"/>
      <c r="J1549" s="51"/>
      <c r="K1549" s="2"/>
      <c r="L1549" s="20"/>
      <c r="M1549" s="14"/>
      <c r="N1549" s="14"/>
      <c r="O1549" s="20"/>
      <c r="P1549" s="16"/>
      <c r="Q1549" s="31"/>
      <c r="R1549" s="16"/>
      <c r="S1549" s="4"/>
      <c r="T1549" s="51"/>
      <c r="U1549" s="11"/>
      <c r="V1549" s="11"/>
      <c r="W1549" s="49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"/>
      <c r="AH1549" s="1"/>
      <c r="AI1549" s="1"/>
      <c r="AJ1549" s="1"/>
      <c r="AK1549" s="1"/>
      <c r="AL1549" s="49"/>
      <c r="AM1549" s="49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</row>
    <row r="1550" spans="1:121" x14ac:dyDescent="0.15">
      <c r="A1550" s="64"/>
      <c r="B1550" s="18"/>
      <c r="C1550" s="8"/>
      <c r="D1550" s="15"/>
      <c r="E1550" s="16"/>
      <c r="F1550" s="16"/>
      <c r="G1550" s="16"/>
      <c r="H1550" s="16"/>
      <c r="I1550" s="15"/>
      <c r="J1550" s="51"/>
      <c r="K1550" s="2"/>
      <c r="L1550" s="20"/>
      <c r="M1550" s="14"/>
      <c r="N1550" s="14"/>
      <c r="O1550" s="20"/>
      <c r="P1550" s="16"/>
      <c r="Q1550" s="31"/>
      <c r="R1550" s="16"/>
      <c r="S1550" s="4"/>
      <c r="T1550" s="51"/>
      <c r="U1550" s="11"/>
      <c r="V1550" s="11"/>
      <c r="W1550" s="49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"/>
      <c r="AH1550" s="1"/>
      <c r="AI1550" s="1"/>
      <c r="AJ1550" s="1"/>
      <c r="AK1550" s="1"/>
      <c r="AL1550" s="49"/>
      <c r="AM1550" s="49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</row>
    <row r="1551" spans="1:121" x14ac:dyDescent="0.15">
      <c r="A1551" s="64"/>
      <c r="B1551" s="18"/>
      <c r="C1551" s="8"/>
      <c r="D1551" s="15"/>
      <c r="E1551" s="16"/>
      <c r="F1551" s="16"/>
      <c r="G1551" s="16"/>
      <c r="H1551" s="16"/>
      <c r="I1551" s="15"/>
      <c r="J1551" s="51"/>
      <c r="K1551" s="2"/>
      <c r="L1551" s="20"/>
      <c r="M1551" s="14"/>
      <c r="N1551" s="14"/>
      <c r="O1551" s="20"/>
      <c r="P1551" s="16"/>
      <c r="Q1551" s="31"/>
      <c r="R1551" s="16"/>
      <c r="S1551" s="4"/>
      <c r="T1551" s="51"/>
      <c r="U1551" s="11"/>
      <c r="V1551" s="11"/>
      <c r="W1551" s="49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"/>
      <c r="AH1551" s="1"/>
      <c r="AI1551" s="1"/>
      <c r="AJ1551" s="1"/>
      <c r="AK1551" s="1"/>
      <c r="AL1551" s="49"/>
      <c r="AM1551" s="49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</row>
    <row r="1552" spans="1:121" x14ac:dyDescent="0.15">
      <c r="A1552" s="64"/>
      <c r="B1552" s="18"/>
      <c r="C1552" s="8"/>
      <c r="D1552" s="15"/>
      <c r="E1552" s="16"/>
      <c r="F1552" s="16"/>
      <c r="G1552" s="16"/>
      <c r="H1552" s="16"/>
      <c r="I1552" s="15"/>
      <c r="J1552" s="51"/>
      <c r="K1552" s="2"/>
      <c r="L1552" s="20"/>
      <c r="M1552" s="14"/>
      <c r="N1552" s="14"/>
      <c r="O1552" s="20"/>
      <c r="P1552" s="16"/>
      <c r="Q1552" s="31"/>
      <c r="R1552" s="16"/>
      <c r="S1552" s="4"/>
      <c r="T1552" s="51"/>
      <c r="U1552" s="11"/>
      <c r="V1552" s="11"/>
      <c r="W1552" s="49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"/>
      <c r="AH1552" s="1"/>
      <c r="AI1552" s="1"/>
      <c r="AJ1552" s="1"/>
      <c r="AK1552" s="1"/>
      <c r="AL1552" s="49"/>
      <c r="AM1552" s="49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</row>
    <row r="1553" spans="1:121" x14ac:dyDescent="0.15">
      <c r="A1553" s="64"/>
      <c r="B1553" s="18"/>
      <c r="C1553" s="8"/>
      <c r="D1553" s="15"/>
      <c r="E1553" s="16"/>
      <c r="F1553" s="16"/>
      <c r="G1553" s="16"/>
      <c r="H1553" s="16"/>
      <c r="I1553" s="15"/>
      <c r="J1553" s="51"/>
      <c r="K1553" s="2"/>
      <c r="L1553" s="20"/>
      <c r="M1553" s="14"/>
      <c r="N1553" s="14"/>
      <c r="O1553" s="20"/>
      <c r="P1553" s="16"/>
      <c r="Q1553" s="31"/>
      <c r="R1553" s="16"/>
      <c r="S1553" s="4"/>
      <c r="T1553" s="51"/>
      <c r="U1553" s="11"/>
      <c r="V1553" s="11"/>
      <c r="W1553" s="49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"/>
      <c r="AH1553" s="1"/>
      <c r="AI1553" s="1"/>
      <c r="AJ1553" s="1"/>
      <c r="AK1553" s="1"/>
      <c r="AL1553" s="49"/>
      <c r="AM1553" s="49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</row>
    <row r="1554" spans="1:121" x14ac:dyDescent="0.15">
      <c r="A1554" s="64"/>
      <c r="B1554" s="18"/>
      <c r="C1554" s="8"/>
      <c r="D1554" s="15"/>
      <c r="E1554" s="16"/>
      <c r="F1554" s="16"/>
      <c r="G1554" s="16"/>
      <c r="H1554" s="16"/>
      <c r="I1554" s="15"/>
      <c r="J1554" s="51"/>
      <c r="K1554" s="2"/>
      <c r="L1554" s="20"/>
      <c r="M1554" s="14"/>
      <c r="N1554" s="14"/>
      <c r="O1554" s="20"/>
      <c r="P1554" s="16"/>
      <c r="Q1554" s="31"/>
      <c r="R1554" s="16"/>
      <c r="S1554" s="4"/>
      <c r="T1554" s="51"/>
      <c r="U1554" s="11"/>
      <c r="V1554" s="11"/>
      <c r="W1554" s="49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"/>
      <c r="AH1554" s="1"/>
      <c r="AI1554" s="1"/>
      <c r="AJ1554" s="1"/>
      <c r="AK1554" s="1"/>
      <c r="AL1554" s="49"/>
      <c r="AM1554" s="49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</row>
    <row r="1555" spans="1:121" x14ac:dyDescent="0.15">
      <c r="A1555" s="64"/>
      <c r="B1555" s="18"/>
      <c r="C1555" s="8"/>
      <c r="D1555" s="15"/>
      <c r="E1555" s="16"/>
      <c r="F1555" s="16"/>
      <c r="G1555" s="16"/>
      <c r="H1555" s="16"/>
      <c r="I1555" s="15"/>
      <c r="J1555" s="51"/>
      <c r="K1555" s="2"/>
      <c r="L1555" s="20"/>
      <c r="M1555" s="14"/>
      <c r="N1555" s="14"/>
      <c r="O1555" s="20"/>
      <c r="P1555" s="16"/>
      <c r="Q1555" s="31"/>
      <c r="R1555" s="16"/>
      <c r="S1555" s="4"/>
      <c r="T1555" s="51"/>
      <c r="U1555" s="11"/>
      <c r="V1555" s="11"/>
      <c r="W1555" s="49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"/>
      <c r="AH1555" s="1"/>
      <c r="AI1555" s="1"/>
      <c r="AJ1555" s="1"/>
      <c r="AK1555" s="1"/>
      <c r="AL1555" s="49"/>
      <c r="AM1555" s="49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</row>
    <row r="1556" spans="1:121" x14ac:dyDescent="0.15">
      <c r="A1556" s="64"/>
      <c r="B1556" s="18"/>
      <c r="C1556" s="8"/>
      <c r="D1556" s="15"/>
      <c r="E1556" s="16"/>
      <c r="F1556" s="16"/>
      <c r="G1556" s="16"/>
      <c r="H1556" s="16"/>
      <c r="I1556" s="15"/>
      <c r="J1556" s="51"/>
      <c r="K1556" s="2"/>
      <c r="L1556" s="20"/>
      <c r="M1556" s="14"/>
      <c r="N1556" s="14"/>
      <c r="O1556" s="20"/>
      <c r="P1556" s="16"/>
      <c r="Q1556" s="31"/>
      <c r="R1556" s="16"/>
      <c r="S1556" s="4"/>
      <c r="T1556" s="51"/>
      <c r="U1556" s="11"/>
      <c r="V1556" s="11"/>
      <c r="W1556" s="49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"/>
      <c r="AH1556" s="1"/>
      <c r="AI1556" s="1"/>
      <c r="AJ1556" s="1"/>
      <c r="AK1556" s="1"/>
      <c r="AL1556" s="49"/>
      <c r="AM1556" s="49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</row>
    <row r="1557" spans="1:121" x14ac:dyDescent="0.15">
      <c r="A1557" s="64"/>
      <c r="B1557" s="18"/>
      <c r="C1557" s="8"/>
      <c r="D1557" s="15"/>
      <c r="E1557" s="16"/>
      <c r="F1557" s="16"/>
      <c r="G1557" s="16"/>
      <c r="H1557" s="16"/>
      <c r="I1557" s="15"/>
      <c r="J1557" s="51"/>
      <c r="K1557" s="2"/>
      <c r="L1557" s="20"/>
      <c r="M1557" s="14"/>
      <c r="N1557" s="14"/>
      <c r="O1557" s="20"/>
      <c r="P1557" s="16"/>
      <c r="Q1557" s="31"/>
      <c r="R1557" s="16"/>
      <c r="S1557" s="4"/>
      <c r="T1557" s="51"/>
      <c r="U1557" s="11"/>
      <c r="V1557" s="11"/>
      <c r="W1557" s="49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"/>
      <c r="AH1557" s="1"/>
      <c r="AI1557" s="1"/>
      <c r="AJ1557" s="1"/>
      <c r="AK1557" s="1"/>
      <c r="AL1557" s="49"/>
      <c r="AM1557" s="49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</row>
    <row r="1558" spans="1:121" x14ac:dyDescent="0.15">
      <c r="A1558" s="64"/>
      <c r="B1558" s="18"/>
      <c r="C1558" s="8"/>
      <c r="D1558" s="15"/>
      <c r="E1558" s="16"/>
      <c r="F1558" s="16"/>
      <c r="G1558" s="16"/>
      <c r="H1558" s="16"/>
      <c r="I1558" s="15"/>
      <c r="J1558" s="51"/>
      <c r="K1558" s="2"/>
      <c r="L1558" s="20"/>
      <c r="M1558" s="14"/>
      <c r="N1558" s="14"/>
      <c r="O1558" s="20"/>
      <c r="P1558" s="16"/>
      <c r="Q1558" s="31"/>
      <c r="R1558" s="16"/>
      <c r="S1558" s="4"/>
      <c r="T1558" s="51"/>
      <c r="U1558" s="11"/>
      <c r="V1558" s="11"/>
      <c r="W1558" s="49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"/>
      <c r="AH1558" s="1"/>
      <c r="AI1558" s="1"/>
      <c r="AJ1558" s="1"/>
      <c r="AK1558" s="1"/>
      <c r="AL1558" s="49"/>
      <c r="AM1558" s="49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</row>
    <row r="1559" spans="1:121" x14ac:dyDescent="0.15">
      <c r="A1559" s="64"/>
      <c r="B1559" s="18"/>
      <c r="C1559" s="8"/>
      <c r="D1559" s="15"/>
      <c r="E1559" s="16"/>
      <c r="F1559" s="16"/>
      <c r="G1559" s="16"/>
      <c r="H1559" s="16"/>
      <c r="I1559" s="15"/>
      <c r="J1559" s="51"/>
      <c r="K1559" s="2"/>
      <c r="L1559" s="20"/>
      <c r="M1559" s="14"/>
      <c r="N1559" s="14"/>
      <c r="O1559" s="20"/>
      <c r="P1559" s="16"/>
      <c r="Q1559" s="31"/>
      <c r="R1559" s="16"/>
      <c r="S1559" s="4"/>
      <c r="T1559" s="51"/>
      <c r="U1559" s="11"/>
      <c r="V1559" s="11"/>
      <c r="W1559" s="49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"/>
      <c r="AH1559" s="1"/>
      <c r="AI1559" s="1"/>
      <c r="AJ1559" s="1"/>
      <c r="AK1559" s="1"/>
      <c r="AL1559" s="49"/>
      <c r="AM1559" s="49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</row>
    <row r="1560" spans="1:121" x14ac:dyDescent="0.15">
      <c r="A1560" s="64"/>
      <c r="B1560" s="18"/>
      <c r="C1560" s="8"/>
      <c r="D1560" s="15"/>
      <c r="E1560" s="16"/>
      <c r="F1560" s="16"/>
      <c r="G1560" s="16"/>
      <c r="H1560" s="16"/>
      <c r="I1560" s="15"/>
      <c r="J1560" s="51"/>
      <c r="K1560" s="2"/>
      <c r="L1560" s="20"/>
      <c r="M1560" s="14"/>
      <c r="N1560" s="14"/>
      <c r="O1560" s="20"/>
      <c r="P1560" s="16"/>
      <c r="Q1560" s="31"/>
      <c r="R1560" s="16"/>
      <c r="S1560" s="4"/>
      <c r="T1560" s="51"/>
      <c r="U1560" s="11"/>
      <c r="V1560" s="11"/>
      <c r="W1560" s="49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"/>
      <c r="AH1560" s="1"/>
      <c r="AI1560" s="1"/>
      <c r="AJ1560" s="1"/>
      <c r="AK1560" s="1"/>
      <c r="AL1560" s="49"/>
      <c r="AM1560" s="49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</row>
    <row r="1561" spans="1:121" x14ac:dyDescent="0.15">
      <c r="A1561" s="64"/>
      <c r="B1561" s="18"/>
      <c r="C1561" s="8"/>
      <c r="D1561" s="15"/>
      <c r="E1561" s="16"/>
      <c r="F1561" s="16"/>
      <c r="G1561" s="16"/>
      <c r="H1561" s="16"/>
      <c r="I1561" s="15"/>
      <c r="J1561" s="51"/>
      <c r="K1561" s="2"/>
      <c r="L1561" s="20"/>
      <c r="M1561" s="14"/>
      <c r="N1561" s="14"/>
      <c r="O1561" s="20"/>
      <c r="P1561" s="16"/>
      <c r="Q1561" s="31"/>
      <c r="R1561" s="16"/>
      <c r="S1561" s="4"/>
      <c r="T1561" s="51"/>
      <c r="U1561" s="11"/>
      <c r="V1561" s="11"/>
      <c r="W1561" s="49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"/>
      <c r="AH1561" s="1"/>
      <c r="AI1561" s="1"/>
      <c r="AJ1561" s="1"/>
      <c r="AK1561" s="1"/>
      <c r="AL1561" s="49"/>
      <c r="AM1561" s="49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</row>
    <row r="1562" spans="1:121" x14ac:dyDescent="0.15">
      <c r="A1562" s="64"/>
      <c r="B1562" s="18"/>
      <c r="C1562" s="8"/>
      <c r="D1562" s="15"/>
      <c r="E1562" s="16"/>
      <c r="F1562" s="16"/>
      <c r="G1562" s="16"/>
      <c r="H1562" s="16"/>
      <c r="I1562" s="15"/>
      <c r="J1562" s="51"/>
      <c r="K1562" s="2"/>
      <c r="L1562" s="20"/>
      <c r="M1562" s="14"/>
      <c r="N1562" s="14"/>
      <c r="O1562" s="20"/>
      <c r="P1562" s="16"/>
      <c r="Q1562" s="31"/>
      <c r="R1562" s="16"/>
      <c r="S1562" s="4"/>
      <c r="T1562" s="51"/>
      <c r="U1562" s="11"/>
      <c r="V1562" s="11"/>
      <c r="W1562" s="49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"/>
      <c r="AH1562" s="1"/>
      <c r="AI1562" s="1"/>
      <c r="AJ1562" s="1"/>
      <c r="AK1562" s="1"/>
      <c r="AL1562" s="49"/>
      <c r="AM1562" s="49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</row>
    <row r="1563" spans="1:121" x14ac:dyDescent="0.15">
      <c r="A1563" s="64"/>
      <c r="B1563" s="18"/>
      <c r="C1563" s="8"/>
      <c r="D1563" s="15"/>
      <c r="E1563" s="16"/>
      <c r="F1563" s="16"/>
      <c r="G1563" s="16"/>
      <c r="H1563" s="16"/>
      <c r="I1563" s="15"/>
      <c r="J1563" s="51"/>
      <c r="K1563" s="2"/>
      <c r="L1563" s="20"/>
      <c r="M1563" s="14"/>
      <c r="N1563" s="14"/>
      <c r="O1563" s="20"/>
      <c r="P1563" s="16"/>
      <c r="Q1563" s="31"/>
      <c r="R1563" s="16"/>
      <c r="S1563" s="4"/>
      <c r="T1563" s="51"/>
      <c r="U1563" s="11"/>
      <c r="V1563" s="11"/>
      <c r="W1563" s="49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"/>
      <c r="AH1563" s="1"/>
      <c r="AI1563" s="1"/>
      <c r="AJ1563" s="1"/>
      <c r="AK1563" s="1"/>
      <c r="AL1563" s="49"/>
      <c r="AM1563" s="49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</row>
    <row r="1564" spans="1:121" x14ac:dyDescent="0.15">
      <c r="A1564" s="64"/>
      <c r="B1564" s="18"/>
      <c r="C1564" s="8"/>
      <c r="D1564" s="15"/>
      <c r="E1564" s="16"/>
      <c r="F1564" s="16"/>
      <c r="G1564" s="16"/>
      <c r="H1564" s="16"/>
      <c r="I1564" s="15"/>
      <c r="J1564" s="51"/>
      <c r="K1564" s="2"/>
      <c r="L1564" s="20"/>
      <c r="M1564" s="14"/>
      <c r="N1564" s="14"/>
      <c r="O1564" s="20"/>
      <c r="P1564" s="16"/>
      <c r="Q1564" s="31"/>
      <c r="R1564" s="16"/>
      <c r="S1564" s="4"/>
      <c r="T1564" s="51"/>
      <c r="U1564" s="11"/>
      <c r="V1564" s="11"/>
      <c r="W1564" s="49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"/>
      <c r="AH1564" s="1"/>
      <c r="AI1564" s="1"/>
      <c r="AJ1564" s="1"/>
      <c r="AK1564" s="1"/>
      <c r="AL1564" s="49"/>
      <c r="AM1564" s="49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</row>
    <row r="1565" spans="1:121" x14ac:dyDescent="0.15">
      <c r="A1565" s="64"/>
      <c r="B1565" s="18"/>
      <c r="C1565" s="8"/>
      <c r="D1565" s="15"/>
      <c r="E1565" s="16"/>
      <c r="F1565" s="16"/>
      <c r="G1565" s="16"/>
      <c r="H1565" s="16"/>
      <c r="I1565" s="15"/>
      <c r="J1565" s="51"/>
      <c r="K1565" s="2"/>
      <c r="L1565" s="20"/>
      <c r="M1565" s="14"/>
      <c r="N1565" s="14"/>
      <c r="O1565" s="20"/>
      <c r="P1565" s="16"/>
      <c r="Q1565" s="31"/>
      <c r="R1565" s="16"/>
      <c r="S1565" s="4"/>
      <c r="T1565" s="51"/>
      <c r="U1565" s="11"/>
      <c r="V1565" s="11"/>
      <c r="W1565" s="49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"/>
      <c r="AH1565" s="1"/>
      <c r="AI1565" s="1"/>
      <c r="AJ1565" s="1"/>
      <c r="AK1565" s="1"/>
      <c r="AL1565" s="49"/>
      <c r="AM1565" s="49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</row>
    <row r="1566" spans="1:121" x14ac:dyDescent="0.15">
      <c r="A1566" s="64"/>
      <c r="B1566" s="18"/>
      <c r="C1566" s="8"/>
      <c r="D1566" s="15"/>
      <c r="E1566" s="16"/>
      <c r="F1566" s="16"/>
      <c r="G1566" s="16"/>
      <c r="H1566" s="16"/>
      <c r="I1566" s="15"/>
      <c r="J1566" s="51"/>
      <c r="K1566" s="2"/>
      <c r="L1566" s="20"/>
      <c r="M1566" s="14"/>
      <c r="N1566" s="14"/>
      <c r="O1566" s="20"/>
      <c r="P1566" s="16"/>
      <c r="Q1566" s="31"/>
      <c r="R1566" s="16"/>
      <c r="S1566" s="4"/>
      <c r="T1566" s="51"/>
      <c r="U1566" s="11"/>
      <c r="V1566" s="11"/>
      <c r="W1566" s="49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"/>
      <c r="AH1566" s="1"/>
      <c r="AI1566" s="1"/>
      <c r="AJ1566" s="1"/>
      <c r="AK1566" s="1"/>
      <c r="AL1566" s="49"/>
      <c r="AM1566" s="49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</row>
    <row r="1567" spans="1:121" x14ac:dyDescent="0.15">
      <c r="A1567" s="64"/>
      <c r="B1567" s="18"/>
      <c r="C1567" s="8"/>
      <c r="D1567" s="15"/>
      <c r="E1567" s="16"/>
      <c r="F1567" s="16"/>
      <c r="G1567" s="16"/>
      <c r="H1567" s="16"/>
      <c r="I1567" s="15"/>
      <c r="J1567" s="51"/>
      <c r="K1567" s="2"/>
      <c r="L1567" s="20"/>
      <c r="M1567" s="14"/>
      <c r="N1567" s="14"/>
      <c r="O1567" s="20"/>
      <c r="P1567" s="16"/>
      <c r="Q1567" s="31"/>
      <c r="R1567" s="16"/>
      <c r="S1567" s="4"/>
      <c r="T1567" s="51"/>
      <c r="U1567" s="11"/>
      <c r="V1567" s="11"/>
      <c r="W1567" s="49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"/>
      <c r="AH1567" s="1"/>
      <c r="AI1567" s="1"/>
      <c r="AJ1567" s="1"/>
      <c r="AK1567" s="1"/>
      <c r="AL1567" s="49"/>
      <c r="AM1567" s="49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</row>
    <row r="1568" spans="1:121" x14ac:dyDescent="0.15">
      <c r="A1568" s="64"/>
      <c r="B1568" s="18"/>
      <c r="C1568" s="8"/>
      <c r="D1568" s="15"/>
      <c r="E1568" s="16"/>
      <c r="F1568" s="16"/>
      <c r="G1568" s="16"/>
      <c r="H1568" s="16"/>
      <c r="I1568" s="15"/>
      <c r="J1568" s="51"/>
      <c r="K1568" s="2"/>
      <c r="L1568" s="20"/>
      <c r="M1568" s="14"/>
      <c r="N1568" s="14"/>
      <c r="O1568" s="20"/>
      <c r="P1568" s="16"/>
      <c r="Q1568" s="31"/>
      <c r="R1568" s="16"/>
      <c r="S1568" s="4"/>
      <c r="T1568" s="51"/>
      <c r="U1568" s="11"/>
      <c r="V1568" s="11"/>
      <c r="W1568" s="49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"/>
      <c r="AH1568" s="1"/>
      <c r="AI1568" s="1"/>
      <c r="AJ1568" s="1"/>
      <c r="AK1568" s="1"/>
      <c r="AL1568" s="49"/>
      <c r="AM1568" s="49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</row>
    <row r="1569" spans="1:121" x14ac:dyDescent="0.15">
      <c r="A1569" s="64"/>
      <c r="B1569" s="18"/>
      <c r="C1569" s="8"/>
      <c r="D1569" s="15"/>
      <c r="E1569" s="16"/>
      <c r="F1569" s="16"/>
      <c r="G1569" s="16"/>
      <c r="H1569" s="16"/>
      <c r="I1569" s="15"/>
      <c r="J1569" s="51"/>
      <c r="K1569" s="2"/>
      <c r="L1569" s="20"/>
      <c r="M1569" s="14"/>
      <c r="N1569" s="14"/>
      <c r="O1569" s="20"/>
      <c r="P1569" s="16"/>
      <c r="Q1569" s="31"/>
      <c r="R1569" s="16"/>
      <c r="S1569" s="4"/>
      <c r="T1569" s="51"/>
      <c r="U1569" s="11"/>
      <c r="V1569" s="11"/>
      <c r="W1569" s="49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"/>
      <c r="AH1569" s="1"/>
      <c r="AI1569" s="1"/>
      <c r="AJ1569" s="1"/>
      <c r="AK1569" s="1"/>
      <c r="AL1569" s="49"/>
      <c r="AM1569" s="49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</row>
    <row r="1570" spans="1:121" x14ac:dyDescent="0.15">
      <c r="A1570" s="64"/>
      <c r="B1570" s="18"/>
      <c r="C1570" s="8"/>
      <c r="D1570" s="15"/>
      <c r="E1570" s="16"/>
      <c r="F1570" s="16"/>
      <c r="G1570" s="16"/>
      <c r="H1570" s="16"/>
      <c r="I1570" s="15"/>
      <c r="J1570" s="51"/>
      <c r="K1570" s="2"/>
      <c r="L1570" s="20"/>
      <c r="M1570" s="14"/>
      <c r="N1570" s="14"/>
      <c r="O1570" s="20"/>
      <c r="P1570" s="16"/>
      <c r="Q1570" s="31"/>
      <c r="R1570" s="16"/>
      <c r="S1570" s="4"/>
      <c r="T1570" s="51"/>
      <c r="U1570" s="11"/>
      <c r="V1570" s="11"/>
      <c r="W1570" s="49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"/>
      <c r="AH1570" s="1"/>
      <c r="AI1570" s="1"/>
      <c r="AJ1570" s="1"/>
      <c r="AK1570" s="1"/>
      <c r="AL1570" s="49"/>
      <c r="AM1570" s="49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</row>
    <row r="1571" spans="1:121" x14ac:dyDescent="0.15">
      <c r="A1571" s="64"/>
      <c r="B1571" s="18"/>
      <c r="C1571" s="8"/>
      <c r="D1571" s="15"/>
      <c r="E1571" s="16"/>
      <c r="F1571" s="16"/>
      <c r="G1571" s="16"/>
      <c r="H1571" s="16"/>
      <c r="I1571" s="15"/>
      <c r="J1571" s="51"/>
      <c r="K1571" s="2"/>
      <c r="L1571" s="20"/>
      <c r="M1571" s="14"/>
      <c r="N1571" s="14"/>
      <c r="O1571" s="20"/>
      <c r="P1571" s="16"/>
      <c r="Q1571" s="31"/>
      <c r="R1571" s="16"/>
      <c r="S1571" s="4"/>
      <c r="T1571" s="51"/>
      <c r="U1571" s="11"/>
      <c r="V1571" s="11"/>
      <c r="W1571" s="49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"/>
      <c r="AH1571" s="1"/>
      <c r="AI1571" s="1"/>
      <c r="AJ1571" s="1"/>
      <c r="AK1571" s="1"/>
      <c r="AL1571" s="49"/>
      <c r="AM1571" s="49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</row>
    <row r="1572" spans="1:121" x14ac:dyDescent="0.15">
      <c r="A1572" s="64"/>
      <c r="B1572" s="18"/>
      <c r="C1572" s="8"/>
      <c r="D1572" s="15"/>
      <c r="E1572" s="16"/>
      <c r="F1572" s="16"/>
      <c r="G1572" s="16"/>
      <c r="H1572" s="16"/>
      <c r="I1572" s="15"/>
      <c r="J1572" s="51"/>
      <c r="K1572" s="2"/>
      <c r="L1572" s="20"/>
      <c r="M1572" s="14"/>
      <c r="N1572" s="14"/>
      <c r="O1572" s="20"/>
      <c r="P1572" s="16"/>
      <c r="Q1572" s="31"/>
      <c r="R1572" s="16"/>
      <c r="S1572" s="4"/>
      <c r="T1572" s="51"/>
      <c r="U1572" s="11"/>
      <c r="V1572" s="11"/>
      <c r="W1572" s="49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"/>
      <c r="AH1572" s="1"/>
      <c r="AI1572" s="1"/>
      <c r="AJ1572" s="1"/>
      <c r="AK1572" s="1"/>
      <c r="AL1572" s="49"/>
      <c r="AM1572" s="49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</row>
    <row r="1573" spans="1:121" x14ac:dyDescent="0.15">
      <c r="A1573" s="64"/>
      <c r="B1573" s="18"/>
      <c r="C1573" s="8"/>
      <c r="D1573" s="15"/>
      <c r="E1573" s="16"/>
      <c r="F1573" s="16"/>
      <c r="G1573" s="16"/>
      <c r="H1573" s="16"/>
      <c r="I1573" s="15"/>
      <c r="J1573" s="51"/>
      <c r="K1573" s="2"/>
      <c r="L1573" s="20"/>
      <c r="M1573" s="14"/>
      <c r="N1573" s="14"/>
      <c r="O1573" s="20"/>
      <c r="P1573" s="16"/>
      <c r="Q1573" s="31"/>
      <c r="R1573" s="16"/>
      <c r="S1573" s="4"/>
      <c r="T1573" s="51"/>
      <c r="U1573" s="11"/>
      <c r="V1573" s="11"/>
      <c r="W1573" s="49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"/>
      <c r="AH1573" s="1"/>
      <c r="AI1573" s="1"/>
      <c r="AJ1573" s="1"/>
      <c r="AK1573" s="1"/>
      <c r="AL1573" s="49"/>
      <c r="AM1573" s="49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</row>
    <row r="1574" spans="1:121" x14ac:dyDescent="0.15">
      <c r="A1574" s="64"/>
      <c r="B1574" s="18"/>
      <c r="C1574" s="8"/>
      <c r="D1574" s="15"/>
      <c r="E1574" s="16"/>
      <c r="F1574" s="16"/>
      <c r="G1574" s="16"/>
      <c r="H1574" s="16"/>
      <c r="I1574" s="15"/>
      <c r="J1574" s="51"/>
      <c r="K1574" s="2"/>
      <c r="L1574" s="20"/>
      <c r="M1574" s="14"/>
      <c r="N1574" s="14"/>
      <c r="O1574" s="20"/>
      <c r="P1574" s="16"/>
      <c r="Q1574" s="31"/>
      <c r="R1574" s="16"/>
      <c r="S1574" s="4"/>
      <c r="T1574" s="51"/>
      <c r="U1574" s="11"/>
      <c r="V1574" s="11"/>
      <c r="W1574" s="49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"/>
      <c r="AH1574" s="1"/>
      <c r="AI1574" s="1"/>
      <c r="AJ1574" s="1"/>
      <c r="AK1574" s="1"/>
      <c r="AL1574" s="49"/>
      <c r="AM1574" s="49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</row>
    <row r="1575" spans="1:121" x14ac:dyDescent="0.15">
      <c r="A1575" s="64"/>
      <c r="B1575" s="18"/>
      <c r="C1575" s="8"/>
      <c r="D1575" s="15"/>
      <c r="E1575" s="16"/>
      <c r="F1575" s="16"/>
      <c r="G1575" s="16"/>
      <c r="H1575" s="16"/>
      <c r="I1575" s="15"/>
      <c r="J1575" s="51"/>
      <c r="K1575" s="2"/>
      <c r="L1575" s="20"/>
      <c r="M1575" s="14"/>
      <c r="N1575" s="14"/>
      <c r="O1575" s="20"/>
      <c r="P1575" s="16"/>
      <c r="Q1575" s="31"/>
      <c r="R1575" s="16"/>
      <c r="S1575" s="4"/>
      <c r="T1575" s="51"/>
      <c r="U1575" s="11"/>
      <c r="V1575" s="11"/>
      <c r="W1575" s="49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"/>
      <c r="AH1575" s="1"/>
      <c r="AI1575" s="1"/>
      <c r="AJ1575" s="1"/>
      <c r="AK1575" s="1"/>
      <c r="AL1575" s="49"/>
      <c r="AM1575" s="49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</row>
    <row r="1576" spans="1:121" x14ac:dyDescent="0.15">
      <c r="A1576" s="64"/>
      <c r="B1576" s="18"/>
      <c r="C1576" s="8"/>
      <c r="D1576" s="15"/>
      <c r="E1576" s="16"/>
      <c r="F1576" s="16"/>
      <c r="G1576" s="16"/>
      <c r="H1576" s="16"/>
      <c r="I1576" s="15"/>
      <c r="J1576" s="51"/>
      <c r="K1576" s="2"/>
      <c r="L1576" s="20"/>
      <c r="M1576" s="14"/>
      <c r="N1576" s="14"/>
      <c r="O1576" s="20"/>
      <c r="P1576" s="16"/>
      <c r="Q1576" s="31"/>
      <c r="R1576" s="16"/>
      <c r="S1576" s="4"/>
      <c r="T1576" s="51"/>
      <c r="U1576" s="11"/>
      <c r="V1576" s="11"/>
      <c r="W1576" s="49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"/>
      <c r="AH1576" s="1"/>
      <c r="AI1576" s="1"/>
      <c r="AJ1576" s="1"/>
      <c r="AK1576" s="1"/>
      <c r="AL1576" s="49"/>
      <c r="AM1576" s="49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</row>
    <row r="1577" spans="1:121" x14ac:dyDescent="0.15">
      <c r="A1577" s="64"/>
      <c r="B1577" s="18"/>
      <c r="C1577" s="8"/>
      <c r="D1577" s="15"/>
      <c r="E1577" s="16"/>
      <c r="F1577" s="16"/>
      <c r="G1577" s="16"/>
      <c r="H1577" s="16"/>
      <c r="I1577" s="15"/>
      <c r="J1577" s="51"/>
      <c r="K1577" s="2"/>
      <c r="L1577" s="20"/>
      <c r="M1577" s="14"/>
      <c r="N1577" s="14"/>
      <c r="O1577" s="20"/>
      <c r="P1577" s="16"/>
      <c r="Q1577" s="31"/>
      <c r="R1577" s="16"/>
      <c r="S1577" s="4"/>
      <c r="T1577" s="51"/>
      <c r="U1577" s="11"/>
      <c r="V1577" s="11"/>
      <c r="W1577" s="49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"/>
      <c r="AH1577" s="1"/>
      <c r="AI1577" s="1"/>
      <c r="AJ1577" s="1"/>
      <c r="AK1577" s="1"/>
      <c r="AL1577" s="49"/>
      <c r="AM1577" s="49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</row>
    <row r="1578" spans="1:121" x14ac:dyDescent="0.15">
      <c r="A1578" s="64"/>
      <c r="B1578" s="18"/>
      <c r="C1578" s="8"/>
      <c r="D1578" s="15"/>
      <c r="E1578" s="16"/>
      <c r="F1578" s="16"/>
      <c r="G1578" s="16"/>
      <c r="H1578" s="16"/>
      <c r="I1578" s="15"/>
      <c r="J1578" s="51"/>
      <c r="K1578" s="2"/>
      <c r="L1578" s="20"/>
      <c r="M1578" s="14"/>
      <c r="N1578" s="14"/>
      <c r="O1578" s="20"/>
      <c r="P1578" s="16"/>
      <c r="Q1578" s="31"/>
      <c r="R1578" s="16"/>
      <c r="S1578" s="4"/>
      <c r="T1578" s="51"/>
      <c r="U1578" s="11"/>
      <c r="V1578" s="11"/>
      <c r="W1578" s="49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"/>
      <c r="AH1578" s="1"/>
      <c r="AI1578" s="1"/>
      <c r="AJ1578" s="1"/>
      <c r="AK1578" s="1"/>
      <c r="AL1578" s="49"/>
      <c r="AM1578" s="49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</row>
    <row r="1579" spans="1:121" x14ac:dyDescent="0.15">
      <c r="A1579" s="64"/>
      <c r="B1579" s="18"/>
      <c r="C1579" s="8"/>
      <c r="D1579" s="15"/>
      <c r="E1579" s="16"/>
      <c r="F1579" s="16"/>
      <c r="G1579" s="16"/>
      <c r="H1579" s="16"/>
      <c r="I1579" s="15"/>
      <c r="J1579" s="51"/>
      <c r="K1579" s="2"/>
      <c r="L1579" s="20"/>
      <c r="M1579" s="14"/>
      <c r="N1579" s="14"/>
      <c r="O1579" s="20"/>
      <c r="P1579" s="16"/>
      <c r="Q1579" s="31"/>
      <c r="R1579" s="16"/>
      <c r="S1579" s="4"/>
      <c r="T1579" s="51"/>
      <c r="U1579" s="11"/>
      <c r="V1579" s="11"/>
      <c r="W1579" s="49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"/>
      <c r="AH1579" s="1"/>
      <c r="AI1579" s="1"/>
      <c r="AJ1579" s="1"/>
      <c r="AK1579" s="1"/>
      <c r="AL1579" s="49"/>
      <c r="AM1579" s="49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</row>
    <row r="1580" spans="1:121" x14ac:dyDescent="0.15">
      <c r="A1580" s="64"/>
      <c r="B1580" s="18"/>
      <c r="C1580" s="8"/>
      <c r="D1580" s="15"/>
      <c r="E1580" s="16"/>
      <c r="F1580" s="16"/>
      <c r="G1580" s="16"/>
      <c r="H1580" s="16"/>
      <c r="I1580" s="15"/>
      <c r="J1580" s="51"/>
      <c r="K1580" s="2"/>
      <c r="L1580" s="20"/>
      <c r="M1580" s="14"/>
      <c r="N1580" s="14"/>
      <c r="O1580" s="20"/>
      <c r="P1580" s="16"/>
      <c r="Q1580" s="31"/>
      <c r="R1580" s="16"/>
      <c r="S1580" s="4"/>
      <c r="T1580" s="51"/>
      <c r="U1580" s="11"/>
      <c r="V1580" s="11"/>
      <c r="W1580" s="49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"/>
      <c r="AH1580" s="1"/>
      <c r="AI1580" s="1"/>
      <c r="AJ1580" s="1"/>
      <c r="AK1580" s="1"/>
      <c r="AL1580" s="49"/>
      <c r="AM1580" s="49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</row>
    <row r="1581" spans="1:121" x14ac:dyDescent="0.15">
      <c r="A1581" s="64"/>
      <c r="B1581" s="18"/>
      <c r="C1581" s="8"/>
      <c r="D1581" s="15"/>
      <c r="E1581" s="16"/>
      <c r="F1581" s="16"/>
      <c r="G1581" s="16"/>
      <c r="H1581" s="16"/>
      <c r="I1581" s="15"/>
      <c r="J1581" s="51"/>
      <c r="K1581" s="2"/>
      <c r="L1581" s="20"/>
      <c r="M1581" s="14"/>
      <c r="N1581" s="14"/>
      <c r="O1581" s="20"/>
      <c r="P1581" s="16"/>
      <c r="Q1581" s="31"/>
      <c r="R1581" s="16"/>
      <c r="S1581" s="4"/>
      <c r="T1581" s="51"/>
      <c r="U1581" s="11"/>
      <c r="V1581" s="11"/>
      <c r="W1581" s="49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"/>
      <c r="AH1581" s="1"/>
      <c r="AI1581" s="1"/>
      <c r="AJ1581" s="1"/>
      <c r="AK1581" s="1"/>
      <c r="AL1581" s="49"/>
      <c r="AM1581" s="49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</row>
    <row r="1582" spans="1:121" x14ac:dyDescent="0.15">
      <c r="A1582" s="64"/>
      <c r="B1582" s="18"/>
      <c r="C1582" s="8"/>
      <c r="D1582" s="15"/>
      <c r="E1582" s="16"/>
      <c r="F1582" s="16"/>
      <c r="G1582" s="16"/>
      <c r="H1582" s="16"/>
      <c r="I1582" s="15"/>
      <c r="J1582" s="51"/>
      <c r="K1582" s="2"/>
      <c r="L1582" s="20"/>
      <c r="M1582" s="14"/>
      <c r="N1582" s="14"/>
      <c r="O1582" s="20"/>
      <c r="P1582" s="16"/>
      <c r="Q1582" s="31"/>
      <c r="R1582" s="16"/>
      <c r="S1582" s="4"/>
      <c r="T1582" s="51"/>
      <c r="U1582" s="11"/>
      <c r="V1582" s="11"/>
      <c r="W1582" s="49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"/>
      <c r="AH1582" s="1"/>
      <c r="AI1582" s="1"/>
      <c r="AJ1582" s="1"/>
      <c r="AK1582" s="1"/>
      <c r="AL1582" s="49"/>
      <c r="AM1582" s="49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</row>
    <row r="1583" spans="1:121" x14ac:dyDescent="0.15">
      <c r="A1583" s="64"/>
      <c r="B1583" s="18"/>
      <c r="C1583" s="8"/>
      <c r="D1583" s="15"/>
      <c r="E1583" s="16"/>
      <c r="F1583" s="16"/>
      <c r="G1583" s="16"/>
      <c r="H1583" s="16"/>
      <c r="I1583" s="15"/>
      <c r="J1583" s="51"/>
      <c r="K1583" s="2"/>
      <c r="L1583" s="20"/>
      <c r="M1583" s="14"/>
      <c r="N1583" s="14"/>
      <c r="O1583" s="20"/>
      <c r="P1583" s="16"/>
      <c r="Q1583" s="31"/>
      <c r="R1583" s="16"/>
      <c r="S1583" s="4"/>
      <c r="T1583" s="51"/>
      <c r="U1583" s="11"/>
      <c r="V1583" s="11"/>
      <c r="W1583" s="49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"/>
      <c r="AH1583" s="1"/>
      <c r="AI1583" s="1"/>
      <c r="AJ1583" s="1"/>
      <c r="AK1583" s="1"/>
      <c r="AL1583" s="49"/>
      <c r="AM1583" s="49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</row>
    <row r="1584" spans="1:121" x14ac:dyDescent="0.15">
      <c r="A1584" s="64"/>
      <c r="B1584" s="18"/>
      <c r="C1584" s="8"/>
      <c r="D1584" s="15"/>
      <c r="E1584" s="16"/>
      <c r="F1584" s="16"/>
      <c r="G1584" s="16"/>
      <c r="H1584" s="16"/>
      <c r="I1584" s="15"/>
      <c r="J1584" s="51"/>
      <c r="K1584" s="2"/>
      <c r="L1584" s="20"/>
      <c r="M1584" s="14"/>
      <c r="N1584" s="14"/>
      <c r="O1584" s="20"/>
      <c r="P1584" s="16"/>
      <c r="Q1584" s="31"/>
      <c r="R1584" s="16"/>
      <c r="S1584" s="4"/>
      <c r="T1584" s="51"/>
      <c r="U1584" s="11"/>
      <c r="V1584" s="11"/>
      <c r="W1584" s="49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"/>
      <c r="AH1584" s="1"/>
      <c r="AI1584" s="1"/>
      <c r="AJ1584" s="1"/>
      <c r="AK1584" s="1"/>
      <c r="AL1584" s="49"/>
      <c r="AM1584" s="49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</row>
    <row r="1585" spans="1:121" x14ac:dyDescent="0.15">
      <c r="A1585" s="64"/>
      <c r="B1585" s="18"/>
      <c r="C1585" s="8"/>
      <c r="D1585" s="15"/>
      <c r="E1585" s="16"/>
      <c r="F1585" s="16"/>
      <c r="G1585" s="16"/>
      <c r="H1585" s="16"/>
      <c r="I1585" s="15"/>
      <c r="J1585" s="51"/>
      <c r="K1585" s="2"/>
      <c r="L1585" s="20"/>
      <c r="M1585" s="14"/>
      <c r="N1585" s="14"/>
      <c r="O1585" s="20"/>
      <c r="P1585" s="16"/>
      <c r="Q1585" s="31"/>
      <c r="R1585" s="16"/>
      <c r="S1585" s="4"/>
      <c r="T1585" s="51"/>
      <c r="U1585" s="11"/>
      <c r="V1585" s="11"/>
      <c r="W1585" s="49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"/>
      <c r="AH1585" s="1"/>
      <c r="AI1585" s="1"/>
      <c r="AJ1585" s="1"/>
      <c r="AK1585" s="1"/>
      <c r="AL1585" s="49"/>
      <c r="AM1585" s="49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</row>
    <row r="1586" spans="1:121" x14ac:dyDescent="0.15">
      <c r="A1586" s="64"/>
      <c r="B1586" s="18"/>
      <c r="C1586" s="8"/>
      <c r="D1586" s="15"/>
      <c r="E1586" s="16"/>
      <c r="F1586" s="16"/>
      <c r="G1586" s="16"/>
      <c r="H1586" s="16"/>
      <c r="I1586" s="15"/>
      <c r="J1586" s="51"/>
      <c r="K1586" s="2"/>
      <c r="L1586" s="20"/>
      <c r="M1586" s="14"/>
      <c r="N1586" s="14"/>
      <c r="O1586" s="20"/>
      <c r="P1586" s="16"/>
      <c r="Q1586" s="31"/>
      <c r="R1586" s="16"/>
      <c r="S1586" s="4"/>
      <c r="T1586" s="51"/>
      <c r="U1586" s="11"/>
      <c r="V1586" s="11"/>
      <c r="W1586" s="49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"/>
      <c r="AH1586" s="1"/>
      <c r="AI1586" s="1"/>
      <c r="AJ1586" s="1"/>
      <c r="AK1586" s="1"/>
      <c r="AL1586" s="49"/>
      <c r="AM1586" s="49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</row>
    <row r="1587" spans="1:121" x14ac:dyDescent="0.15">
      <c r="A1587" s="64"/>
      <c r="B1587" s="18"/>
      <c r="C1587" s="8"/>
      <c r="D1587" s="15"/>
      <c r="E1587" s="16"/>
      <c r="F1587" s="16"/>
      <c r="G1587" s="16"/>
      <c r="H1587" s="16"/>
      <c r="I1587" s="15"/>
      <c r="J1587" s="51"/>
      <c r="K1587" s="2"/>
      <c r="L1587" s="20"/>
      <c r="M1587" s="14"/>
      <c r="N1587" s="14"/>
      <c r="O1587" s="20"/>
      <c r="P1587" s="16"/>
      <c r="Q1587" s="31"/>
      <c r="R1587" s="16"/>
      <c r="S1587" s="4"/>
      <c r="T1587" s="51"/>
      <c r="U1587" s="11"/>
      <c r="V1587" s="11"/>
      <c r="W1587" s="49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"/>
      <c r="AH1587" s="1"/>
      <c r="AI1587" s="1"/>
      <c r="AJ1587" s="1"/>
      <c r="AK1587" s="1"/>
      <c r="AL1587" s="49"/>
      <c r="AM1587" s="49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</row>
    <row r="1588" spans="1:121" x14ac:dyDescent="0.15">
      <c r="A1588" s="64"/>
      <c r="B1588" s="18"/>
      <c r="C1588" s="8"/>
      <c r="D1588" s="15"/>
      <c r="E1588" s="16"/>
      <c r="F1588" s="16"/>
      <c r="G1588" s="16"/>
      <c r="H1588" s="16"/>
      <c r="I1588" s="15"/>
      <c r="J1588" s="51"/>
      <c r="K1588" s="2"/>
      <c r="L1588" s="20"/>
      <c r="M1588" s="14"/>
      <c r="N1588" s="14"/>
      <c r="O1588" s="20"/>
      <c r="P1588" s="16"/>
      <c r="Q1588" s="31"/>
      <c r="R1588" s="16"/>
      <c r="S1588" s="4"/>
      <c r="T1588" s="51"/>
      <c r="U1588" s="11"/>
      <c r="V1588" s="11"/>
      <c r="W1588" s="49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"/>
      <c r="AH1588" s="1"/>
      <c r="AI1588" s="1"/>
      <c r="AJ1588" s="1"/>
      <c r="AK1588" s="1"/>
      <c r="AL1588" s="49"/>
      <c r="AM1588" s="49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</row>
    <row r="1589" spans="1:121" x14ac:dyDescent="0.15">
      <c r="A1589" s="64"/>
      <c r="B1589" s="18"/>
      <c r="C1589" s="8"/>
      <c r="D1589" s="15"/>
      <c r="E1589" s="16"/>
      <c r="F1589" s="16"/>
      <c r="G1589" s="16"/>
      <c r="H1589" s="16"/>
      <c r="I1589" s="15"/>
      <c r="J1589" s="51"/>
      <c r="K1589" s="2"/>
      <c r="L1589" s="20"/>
      <c r="M1589" s="14"/>
      <c r="N1589" s="14"/>
      <c r="O1589" s="20"/>
      <c r="P1589" s="16"/>
      <c r="Q1589" s="31"/>
      <c r="R1589" s="16"/>
      <c r="S1589" s="4"/>
      <c r="T1589" s="51"/>
      <c r="U1589" s="11"/>
      <c r="V1589" s="11"/>
      <c r="W1589" s="49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"/>
      <c r="AH1589" s="1"/>
      <c r="AI1589" s="1"/>
      <c r="AJ1589" s="1"/>
      <c r="AK1589" s="1"/>
      <c r="AL1589" s="49"/>
      <c r="AM1589" s="49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</row>
    <row r="1590" spans="1:121" x14ac:dyDescent="0.15">
      <c r="A1590" s="64"/>
      <c r="B1590" s="18"/>
      <c r="C1590" s="8"/>
      <c r="D1590" s="15"/>
      <c r="E1590" s="16"/>
      <c r="F1590" s="16"/>
      <c r="G1590" s="16"/>
      <c r="H1590" s="16"/>
      <c r="I1590" s="15"/>
      <c r="J1590" s="51"/>
      <c r="K1590" s="2"/>
      <c r="L1590" s="20"/>
      <c r="M1590" s="14"/>
      <c r="N1590" s="14"/>
      <c r="O1590" s="20"/>
      <c r="P1590" s="16"/>
      <c r="Q1590" s="31"/>
      <c r="R1590" s="16"/>
      <c r="S1590" s="4"/>
      <c r="T1590" s="51"/>
      <c r="U1590" s="11"/>
      <c r="V1590" s="11"/>
      <c r="W1590" s="49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"/>
      <c r="AH1590" s="1"/>
      <c r="AI1590" s="1"/>
      <c r="AJ1590" s="1"/>
      <c r="AK1590" s="1"/>
      <c r="AL1590" s="49"/>
      <c r="AM1590" s="49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</row>
    <row r="1591" spans="1:121" x14ac:dyDescent="0.15">
      <c r="A1591" s="64"/>
      <c r="B1591" s="18"/>
      <c r="C1591" s="8"/>
      <c r="D1591" s="15"/>
      <c r="E1591" s="16"/>
      <c r="F1591" s="16"/>
      <c r="G1591" s="16"/>
      <c r="H1591" s="16"/>
      <c r="I1591" s="15"/>
      <c r="J1591" s="51"/>
      <c r="K1591" s="2"/>
      <c r="L1591" s="20"/>
      <c r="M1591" s="14"/>
      <c r="N1591" s="14"/>
      <c r="O1591" s="20"/>
      <c r="P1591" s="16"/>
      <c r="Q1591" s="31"/>
      <c r="R1591" s="16"/>
      <c r="S1591" s="4"/>
      <c r="T1591" s="51"/>
      <c r="U1591" s="11"/>
      <c r="V1591" s="11"/>
      <c r="W1591" s="49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"/>
      <c r="AH1591" s="1"/>
      <c r="AI1591" s="1"/>
      <c r="AJ1591" s="1"/>
      <c r="AK1591" s="1"/>
      <c r="AL1591" s="49"/>
      <c r="AM1591" s="49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</row>
    <row r="1592" spans="1:121" x14ac:dyDescent="0.15">
      <c r="A1592" s="64"/>
      <c r="B1592" s="18"/>
      <c r="C1592" s="8"/>
      <c r="D1592" s="15"/>
      <c r="E1592" s="16"/>
      <c r="F1592" s="16"/>
      <c r="G1592" s="16"/>
      <c r="H1592" s="16"/>
      <c r="I1592" s="15"/>
      <c r="J1592" s="51"/>
      <c r="K1592" s="2"/>
      <c r="L1592" s="20"/>
      <c r="M1592" s="14"/>
      <c r="N1592" s="14"/>
      <c r="O1592" s="20"/>
      <c r="P1592" s="16"/>
      <c r="Q1592" s="31"/>
      <c r="R1592" s="16"/>
      <c r="S1592" s="4"/>
      <c r="T1592" s="51"/>
      <c r="U1592" s="11"/>
      <c r="V1592" s="11"/>
      <c r="W1592" s="49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"/>
      <c r="AH1592" s="1"/>
      <c r="AI1592" s="1"/>
      <c r="AJ1592" s="1"/>
      <c r="AK1592" s="1"/>
      <c r="AL1592" s="49"/>
      <c r="AM1592" s="49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</row>
    <row r="1593" spans="1:121" x14ac:dyDescent="0.15">
      <c r="A1593" s="64"/>
      <c r="B1593" s="18"/>
      <c r="C1593" s="8"/>
      <c r="D1593" s="15"/>
      <c r="E1593" s="16"/>
      <c r="F1593" s="16"/>
      <c r="G1593" s="16"/>
      <c r="H1593" s="16"/>
      <c r="I1593" s="15"/>
      <c r="J1593" s="51"/>
      <c r="K1593" s="2"/>
      <c r="L1593" s="20"/>
      <c r="M1593" s="14"/>
      <c r="N1593" s="14"/>
      <c r="O1593" s="20"/>
      <c r="P1593" s="16"/>
      <c r="Q1593" s="31"/>
      <c r="R1593" s="16"/>
      <c r="S1593" s="4"/>
      <c r="T1593" s="51"/>
      <c r="U1593" s="11"/>
      <c r="V1593" s="11"/>
      <c r="W1593" s="49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"/>
      <c r="AH1593" s="1"/>
      <c r="AI1593" s="1"/>
      <c r="AJ1593" s="1"/>
      <c r="AK1593" s="1"/>
      <c r="AL1593" s="49"/>
      <c r="AM1593" s="49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</row>
    <row r="1594" spans="1:121" x14ac:dyDescent="0.15">
      <c r="A1594" s="64"/>
      <c r="B1594" s="18"/>
      <c r="C1594" s="8"/>
      <c r="D1594" s="15"/>
      <c r="E1594" s="16"/>
      <c r="F1594" s="16"/>
      <c r="G1594" s="16"/>
      <c r="H1594" s="16"/>
      <c r="I1594" s="15"/>
      <c r="J1594" s="51"/>
      <c r="K1594" s="2"/>
      <c r="L1594" s="20"/>
      <c r="M1594" s="14"/>
      <c r="N1594" s="14"/>
      <c r="O1594" s="20"/>
      <c r="P1594" s="16"/>
      <c r="Q1594" s="31"/>
      <c r="R1594" s="16"/>
      <c r="S1594" s="4"/>
      <c r="T1594" s="51"/>
      <c r="U1594" s="11"/>
      <c r="V1594" s="11"/>
      <c r="W1594" s="49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"/>
      <c r="AH1594" s="1"/>
      <c r="AI1594" s="1"/>
      <c r="AJ1594" s="1"/>
      <c r="AK1594" s="1"/>
      <c r="AL1594" s="49"/>
      <c r="AM1594" s="49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</row>
    <row r="1595" spans="1:121" x14ac:dyDescent="0.15">
      <c r="A1595" s="64"/>
      <c r="B1595" s="18"/>
      <c r="C1595" s="8"/>
      <c r="D1595" s="15"/>
      <c r="E1595" s="16"/>
      <c r="F1595" s="16"/>
      <c r="G1595" s="16"/>
      <c r="H1595" s="16"/>
      <c r="I1595" s="15"/>
      <c r="J1595" s="51"/>
      <c r="K1595" s="2"/>
      <c r="L1595" s="20"/>
      <c r="M1595" s="14"/>
      <c r="N1595" s="14"/>
      <c r="O1595" s="20"/>
      <c r="P1595" s="16"/>
      <c r="Q1595" s="31"/>
      <c r="R1595" s="16"/>
      <c r="S1595" s="4"/>
      <c r="T1595" s="51"/>
      <c r="U1595" s="11"/>
      <c r="V1595" s="11"/>
      <c r="W1595" s="49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"/>
      <c r="AH1595" s="1"/>
      <c r="AI1595" s="1"/>
      <c r="AJ1595" s="1"/>
      <c r="AK1595" s="1"/>
      <c r="AL1595" s="49"/>
      <c r="AM1595" s="49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</row>
    <row r="1596" spans="1:121" x14ac:dyDescent="0.15">
      <c r="A1596" s="64"/>
      <c r="B1596" s="18"/>
      <c r="C1596" s="8"/>
      <c r="D1596" s="15"/>
      <c r="E1596" s="16"/>
      <c r="F1596" s="16"/>
      <c r="G1596" s="16"/>
      <c r="H1596" s="16"/>
      <c r="I1596" s="15"/>
      <c r="J1596" s="51"/>
      <c r="K1596" s="2"/>
      <c r="L1596" s="20"/>
      <c r="M1596" s="14"/>
      <c r="N1596" s="14"/>
      <c r="O1596" s="20"/>
      <c r="P1596" s="16"/>
      <c r="Q1596" s="31"/>
      <c r="R1596" s="16"/>
      <c r="S1596" s="4"/>
      <c r="T1596" s="51"/>
      <c r="U1596" s="11"/>
      <c r="V1596" s="11"/>
      <c r="W1596" s="49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"/>
      <c r="AH1596" s="1"/>
      <c r="AI1596" s="1"/>
      <c r="AJ1596" s="1"/>
      <c r="AK1596" s="1"/>
      <c r="AL1596" s="49"/>
      <c r="AM1596" s="49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</row>
    <row r="1597" spans="1:121" x14ac:dyDescent="0.15">
      <c r="A1597" s="64"/>
      <c r="B1597" s="18"/>
      <c r="C1597" s="8"/>
      <c r="D1597" s="15"/>
      <c r="E1597" s="16"/>
      <c r="F1597" s="16"/>
      <c r="G1597" s="16"/>
      <c r="H1597" s="16"/>
      <c r="I1597" s="15"/>
      <c r="J1597" s="51"/>
      <c r="K1597" s="2"/>
      <c r="L1597" s="20"/>
      <c r="M1597" s="14"/>
      <c r="N1597" s="14"/>
      <c r="O1597" s="20"/>
      <c r="P1597" s="16"/>
      <c r="Q1597" s="31"/>
      <c r="R1597" s="16"/>
      <c r="S1597" s="4"/>
      <c r="T1597" s="51"/>
      <c r="U1597" s="11"/>
      <c r="V1597" s="11"/>
      <c r="W1597" s="49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"/>
      <c r="AH1597" s="1"/>
      <c r="AI1597" s="1"/>
      <c r="AJ1597" s="1"/>
      <c r="AK1597" s="1"/>
      <c r="AL1597" s="49"/>
      <c r="AM1597" s="49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</row>
    <row r="1598" spans="1:121" x14ac:dyDescent="0.15">
      <c r="A1598" s="64"/>
      <c r="B1598" s="18"/>
      <c r="C1598" s="8"/>
      <c r="D1598" s="15"/>
      <c r="E1598" s="16"/>
      <c r="F1598" s="16"/>
      <c r="G1598" s="16"/>
      <c r="H1598" s="16"/>
      <c r="I1598" s="15"/>
      <c r="J1598" s="51"/>
      <c r="K1598" s="2"/>
      <c r="L1598" s="20"/>
      <c r="M1598" s="14"/>
      <c r="N1598" s="14"/>
      <c r="O1598" s="20"/>
      <c r="P1598" s="16"/>
      <c r="Q1598" s="31"/>
      <c r="R1598" s="16"/>
      <c r="S1598" s="4"/>
      <c r="T1598" s="51"/>
      <c r="U1598" s="11"/>
      <c r="V1598" s="11"/>
      <c r="W1598" s="49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"/>
      <c r="AH1598" s="1"/>
      <c r="AI1598" s="1"/>
      <c r="AJ1598" s="1"/>
      <c r="AK1598" s="1"/>
      <c r="AL1598" s="49"/>
      <c r="AM1598" s="49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</row>
    <row r="1599" spans="1:121" x14ac:dyDescent="0.15">
      <c r="A1599" s="64"/>
      <c r="B1599" s="18"/>
      <c r="C1599" s="8"/>
      <c r="D1599" s="15"/>
      <c r="E1599" s="16"/>
      <c r="F1599" s="16"/>
      <c r="G1599" s="16"/>
      <c r="H1599" s="16"/>
      <c r="I1599" s="15"/>
      <c r="J1599" s="51"/>
      <c r="K1599" s="2"/>
      <c r="L1599" s="20"/>
      <c r="M1599" s="14"/>
      <c r="N1599" s="14"/>
      <c r="O1599" s="20"/>
      <c r="P1599" s="16"/>
      <c r="Q1599" s="31"/>
      <c r="R1599" s="16"/>
      <c r="S1599" s="4"/>
      <c r="T1599" s="51"/>
      <c r="U1599" s="11"/>
      <c r="V1599" s="11"/>
      <c r="W1599" s="49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"/>
      <c r="AH1599" s="1"/>
      <c r="AI1599" s="1"/>
      <c r="AJ1599" s="1"/>
      <c r="AK1599" s="1"/>
      <c r="AL1599" s="49"/>
      <c r="AM1599" s="49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</row>
    <row r="1600" spans="1:121" x14ac:dyDescent="0.15">
      <c r="A1600" s="64"/>
      <c r="B1600" s="18"/>
      <c r="C1600" s="8"/>
      <c r="D1600" s="15"/>
      <c r="E1600" s="16"/>
      <c r="F1600" s="16"/>
      <c r="G1600" s="16"/>
      <c r="H1600" s="16"/>
      <c r="I1600" s="15"/>
      <c r="J1600" s="51"/>
      <c r="K1600" s="2"/>
      <c r="L1600" s="20"/>
      <c r="M1600" s="14"/>
      <c r="N1600" s="14"/>
      <c r="O1600" s="20"/>
      <c r="P1600" s="16"/>
      <c r="Q1600" s="31"/>
      <c r="R1600" s="16"/>
      <c r="S1600" s="4"/>
      <c r="T1600" s="51"/>
      <c r="U1600" s="11"/>
      <c r="V1600" s="11"/>
      <c r="W1600" s="49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"/>
      <c r="AH1600" s="1"/>
      <c r="AI1600" s="1"/>
      <c r="AJ1600" s="1"/>
      <c r="AK1600" s="1"/>
      <c r="AL1600" s="49"/>
      <c r="AM1600" s="49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</row>
    <row r="1601" spans="1:121" x14ac:dyDescent="0.15">
      <c r="A1601" s="64"/>
      <c r="B1601" s="18"/>
      <c r="C1601" s="8"/>
      <c r="D1601" s="15"/>
      <c r="E1601" s="16"/>
      <c r="F1601" s="16"/>
      <c r="G1601" s="16"/>
      <c r="H1601" s="16"/>
      <c r="I1601" s="15"/>
      <c r="J1601" s="51"/>
      <c r="K1601" s="2"/>
      <c r="L1601" s="20"/>
      <c r="M1601" s="14"/>
      <c r="N1601" s="14"/>
      <c r="O1601" s="20"/>
      <c r="P1601" s="16"/>
      <c r="Q1601" s="31"/>
      <c r="R1601" s="16"/>
      <c r="S1601" s="4"/>
      <c r="T1601" s="51"/>
      <c r="U1601" s="11"/>
      <c r="V1601" s="11"/>
      <c r="W1601" s="49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"/>
      <c r="AH1601" s="1"/>
      <c r="AI1601" s="1"/>
      <c r="AJ1601" s="1"/>
      <c r="AK1601" s="1"/>
      <c r="AL1601" s="49"/>
      <c r="AM1601" s="49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</row>
    <row r="1602" spans="1:121" x14ac:dyDescent="0.15">
      <c r="A1602" s="64"/>
      <c r="B1602" s="18"/>
      <c r="C1602" s="8"/>
      <c r="D1602" s="15"/>
      <c r="E1602" s="16"/>
      <c r="F1602" s="16"/>
      <c r="G1602" s="16"/>
      <c r="H1602" s="16"/>
      <c r="I1602" s="15"/>
      <c r="J1602" s="51"/>
      <c r="K1602" s="2"/>
      <c r="L1602" s="20"/>
      <c r="M1602" s="14"/>
      <c r="N1602" s="14"/>
      <c r="O1602" s="20"/>
      <c r="P1602" s="16"/>
      <c r="Q1602" s="31"/>
      <c r="R1602" s="16"/>
      <c r="S1602" s="4"/>
      <c r="T1602" s="51"/>
      <c r="U1602" s="11"/>
      <c r="V1602" s="11"/>
      <c r="W1602" s="49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"/>
      <c r="AH1602" s="1"/>
      <c r="AI1602" s="1"/>
      <c r="AJ1602" s="1"/>
      <c r="AK1602" s="1"/>
      <c r="AL1602" s="49"/>
      <c r="AM1602" s="49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</row>
    <row r="1603" spans="1:121" x14ac:dyDescent="0.15">
      <c r="A1603" s="64"/>
      <c r="B1603" s="18"/>
      <c r="C1603" s="8"/>
      <c r="D1603" s="15"/>
      <c r="E1603" s="16"/>
      <c r="F1603" s="16"/>
      <c r="G1603" s="16"/>
      <c r="H1603" s="16"/>
      <c r="I1603" s="15"/>
      <c r="J1603" s="51"/>
      <c r="K1603" s="2"/>
      <c r="L1603" s="20"/>
      <c r="M1603" s="14"/>
      <c r="N1603" s="14"/>
      <c r="O1603" s="20"/>
      <c r="P1603" s="16"/>
      <c r="Q1603" s="31"/>
      <c r="R1603" s="16"/>
      <c r="S1603" s="4"/>
      <c r="T1603" s="51"/>
      <c r="U1603" s="11"/>
      <c r="V1603" s="11"/>
      <c r="W1603" s="49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"/>
      <c r="AH1603" s="1"/>
      <c r="AI1603" s="1"/>
      <c r="AJ1603" s="1"/>
      <c r="AK1603" s="1"/>
      <c r="AL1603" s="49"/>
      <c r="AM1603" s="49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</row>
    <row r="1604" spans="1:121" x14ac:dyDescent="0.15">
      <c r="A1604" s="64"/>
      <c r="B1604" s="18"/>
      <c r="C1604" s="8"/>
      <c r="D1604" s="15"/>
      <c r="E1604" s="16"/>
      <c r="F1604" s="16"/>
      <c r="G1604" s="16"/>
      <c r="H1604" s="16"/>
      <c r="I1604" s="15"/>
      <c r="J1604" s="51"/>
      <c r="K1604" s="2"/>
      <c r="L1604" s="20"/>
      <c r="M1604" s="14"/>
      <c r="N1604" s="14"/>
      <c r="O1604" s="20"/>
      <c r="P1604" s="16"/>
      <c r="Q1604" s="31"/>
      <c r="R1604" s="16"/>
      <c r="S1604" s="4"/>
      <c r="T1604" s="51"/>
      <c r="U1604" s="11"/>
      <c r="V1604" s="11"/>
      <c r="W1604" s="49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"/>
      <c r="AH1604" s="1"/>
      <c r="AI1604" s="1"/>
      <c r="AJ1604" s="1"/>
      <c r="AK1604" s="1"/>
      <c r="AL1604" s="49"/>
      <c r="AM1604" s="49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</row>
    <row r="1605" spans="1:121" x14ac:dyDescent="0.15">
      <c r="A1605" s="64"/>
      <c r="B1605" s="18"/>
      <c r="C1605" s="8"/>
      <c r="D1605" s="15"/>
      <c r="E1605" s="16"/>
      <c r="F1605" s="16"/>
      <c r="G1605" s="16"/>
      <c r="H1605" s="16"/>
      <c r="I1605" s="15"/>
      <c r="J1605" s="51"/>
      <c r="K1605" s="2"/>
      <c r="L1605" s="20"/>
      <c r="M1605" s="14"/>
      <c r="N1605" s="14"/>
      <c r="O1605" s="20"/>
      <c r="P1605" s="16"/>
      <c r="Q1605" s="31"/>
      <c r="R1605" s="16"/>
      <c r="S1605" s="4"/>
      <c r="T1605" s="51"/>
      <c r="U1605" s="11"/>
      <c r="V1605" s="11"/>
      <c r="W1605" s="49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"/>
      <c r="AH1605" s="1"/>
      <c r="AI1605" s="1"/>
      <c r="AJ1605" s="1"/>
      <c r="AK1605" s="1"/>
      <c r="AL1605" s="49"/>
      <c r="AM1605" s="49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</row>
    <row r="1606" spans="1:121" x14ac:dyDescent="0.15">
      <c r="A1606" s="64"/>
      <c r="B1606" s="18"/>
      <c r="C1606" s="8"/>
      <c r="D1606" s="15"/>
      <c r="E1606" s="16"/>
      <c r="F1606" s="16"/>
      <c r="G1606" s="16"/>
      <c r="H1606" s="16"/>
      <c r="I1606" s="15"/>
      <c r="J1606" s="51"/>
      <c r="K1606" s="2"/>
      <c r="L1606" s="20"/>
      <c r="M1606" s="14"/>
      <c r="N1606" s="14"/>
      <c r="O1606" s="20"/>
      <c r="P1606" s="16"/>
      <c r="Q1606" s="31"/>
      <c r="R1606" s="16"/>
      <c r="S1606" s="4"/>
      <c r="T1606" s="51"/>
      <c r="U1606" s="11"/>
      <c r="V1606" s="11"/>
      <c r="W1606" s="49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"/>
      <c r="AH1606" s="1"/>
      <c r="AI1606" s="1"/>
      <c r="AJ1606" s="1"/>
      <c r="AK1606" s="1"/>
      <c r="AL1606" s="49"/>
      <c r="AM1606" s="49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</row>
    <row r="1607" spans="1:121" x14ac:dyDescent="0.15">
      <c r="A1607" s="64"/>
      <c r="B1607" s="18"/>
      <c r="C1607" s="8"/>
      <c r="D1607" s="15"/>
      <c r="E1607" s="16"/>
      <c r="F1607" s="16"/>
      <c r="G1607" s="16"/>
      <c r="H1607" s="16"/>
      <c r="I1607" s="15"/>
      <c r="J1607" s="51"/>
      <c r="K1607" s="2"/>
      <c r="L1607" s="20"/>
      <c r="M1607" s="14"/>
      <c r="N1607" s="14"/>
      <c r="O1607" s="20"/>
      <c r="P1607" s="16"/>
      <c r="Q1607" s="31"/>
      <c r="R1607" s="16"/>
      <c r="S1607" s="4"/>
      <c r="T1607" s="51"/>
      <c r="U1607" s="11"/>
      <c r="V1607" s="11"/>
      <c r="W1607" s="49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"/>
      <c r="AH1607" s="1"/>
      <c r="AI1607" s="1"/>
      <c r="AJ1607" s="1"/>
      <c r="AK1607" s="1"/>
      <c r="AL1607" s="49"/>
      <c r="AM1607" s="49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</row>
    <row r="1608" spans="1:121" x14ac:dyDescent="0.15">
      <c r="A1608" s="64"/>
      <c r="B1608" s="18"/>
      <c r="C1608" s="8"/>
      <c r="D1608" s="15"/>
      <c r="E1608" s="16"/>
      <c r="F1608" s="16"/>
      <c r="G1608" s="16"/>
      <c r="H1608" s="16"/>
      <c r="I1608" s="15"/>
      <c r="J1608" s="51"/>
      <c r="K1608" s="2"/>
      <c r="L1608" s="20"/>
      <c r="M1608" s="14"/>
      <c r="N1608" s="14"/>
      <c r="O1608" s="20"/>
      <c r="P1608" s="16"/>
      <c r="Q1608" s="31"/>
      <c r="R1608" s="16"/>
      <c r="S1608" s="4"/>
      <c r="T1608" s="51"/>
      <c r="U1608" s="11"/>
      <c r="V1608" s="11"/>
      <c r="W1608" s="49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"/>
      <c r="AH1608" s="1"/>
      <c r="AI1608" s="1"/>
      <c r="AJ1608" s="1"/>
      <c r="AK1608" s="1"/>
      <c r="AL1608" s="49"/>
      <c r="AM1608" s="49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</row>
    <row r="1609" spans="1:121" x14ac:dyDescent="0.15">
      <c r="A1609" s="64"/>
      <c r="B1609" s="18"/>
      <c r="C1609" s="8"/>
      <c r="D1609" s="15"/>
      <c r="E1609" s="16"/>
      <c r="F1609" s="16"/>
      <c r="G1609" s="16"/>
      <c r="H1609" s="16"/>
      <c r="I1609" s="15"/>
      <c r="J1609" s="51"/>
      <c r="K1609" s="2"/>
      <c r="L1609" s="20"/>
      <c r="M1609" s="14"/>
      <c r="N1609" s="14"/>
      <c r="O1609" s="20"/>
      <c r="P1609" s="16"/>
      <c r="Q1609" s="31"/>
      <c r="R1609" s="16"/>
      <c r="S1609" s="4"/>
      <c r="T1609" s="51"/>
      <c r="U1609" s="11"/>
      <c r="V1609" s="11"/>
      <c r="W1609" s="49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"/>
      <c r="AH1609" s="1"/>
      <c r="AI1609" s="1"/>
      <c r="AJ1609" s="1"/>
      <c r="AK1609" s="1"/>
      <c r="AL1609" s="49"/>
      <c r="AM1609" s="49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</row>
    <row r="1610" spans="1:121" x14ac:dyDescent="0.15">
      <c r="A1610" s="64"/>
      <c r="B1610" s="18"/>
      <c r="C1610" s="8"/>
      <c r="D1610" s="15"/>
      <c r="E1610" s="16"/>
      <c r="F1610" s="16"/>
      <c r="G1610" s="16"/>
      <c r="H1610" s="16"/>
      <c r="I1610" s="15"/>
      <c r="J1610" s="51"/>
      <c r="K1610" s="2"/>
      <c r="L1610" s="20"/>
      <c r="M1610" s="14"/>
      <c r="N1610" s="14"/>
      <c r="O1610" s="20"/>
      <c r="P1610" s="16"/>
      <c r="Q1610" s="31"/>
      <c r="R1610" s="16"/>
      <c r="S1610" s="4"/>
      <c r="T1610" s="51"/>
      <c r="U1610" s="11"/>
      <c r="V1610" s="11"/>
      <c r="W1610" s="49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"/>
      <c r="AH1610" s="1"/>
      <c r="AI1610" s="1"/>
      <c r="AJ1610" s="1"/>
      <c r="AK1610" s="1"/>
      <c r="AL1610" s="49"/>
      <c r="AM1610" s="49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</row>
    <row r="1611" spans="1:121" x14ac:dyDescent="0.15">
      <c r="A1611" s="64"/>
      <c r="B1611" s="18"/>
      <c r="C1611" s="8"/>
      <c r="D1611" s="15"/>
      <c r="E1611" s="16"/>
      <c r="F1611" s="16"/>
      <c r="G1611" s="16"/>
      <c r="H1611" s="16"/>
      <c r="I1611" s="15"/>
      <c r="J1611" s="51"/>
      <c r="K1611" s="2"/>
      <c r="L1611" s="20"/>
      <c r="M1611" s="14"/>
      <c r="N1611" s="14"/>
      <c r="O1611" s="20"/>
      <c r="P1611" s="16"/>
      <c r="Q1611" s="31"/>
      <c r="R1611" s="16"/>
      <c r="S1611" s="4"/>
      <c r="T1611" s="51"/>
      <c r="U1611" s="11"/>
      <c r="V1611" s="11"/>
      <c r="W1611" s="49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"/>
      <c r="AH1611" s="1"/>
      <c r="AI1611" s="1"/>
      <c r="AJ1611" s="1"/>
      <c r="AK1611" s="1"/>
      <c r="AL1611" s="49"/>
      <c r="AM1611" s="49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</row>
    <row r="1612" spans="1:121" x14ac:dyDescent="0.15">
      <c r="A1612" s="64"/>
      <c r="B1612" s="18"/>
      <c r="C1612" s="8"/>
      <c r="D1612" s="15"/>
      <c r="E1612" s="16"/>
      <c r="F1612" s="16"/>
      <c r="G1612" s="16"/>
      <c r="H1612" s="16"/>
      <c r="I1612" s="15"/>
      <c r="J1612" s="51"/>
      <c r="K1612" s="2"/>
      <c r="L1612" s="20"/>
      <c r="M1612" s="14"/>
      <c r="N1612" s="14"/>
      <c r="O1612" s="20"/>
      <c r="P1612" s="16"/>
      <c r="Q1612" s="31"/>
      <c r="R1612" s="16"/>
      <c r="S1612" s="4"/>
      <c r="T1612" s="51"/>
      <c r="U1612" s="11"/>
      <c r="V1612" s="11"/>
      <c r="W1612" s="49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"/>
      <c r="AH1612" s="1"/>
      <c r="AI1612" s="1"/>
      <c r="AJ1612" s="1"/>
      <c r="AK1612" s="1"/>
      <c r="AL1612" s="49"/>
      <c r="AM1612" s="49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</row>
    <row r="1613" spans="1:121" x14ac:dyDescent="0.15">
      <c r="A1613" s="64"/>
      <c r="B1613" s="18"/>
      <c r="C1613" s="8"/>
      <c r="D1613" s="15"/>
      <c r="E1613" s="16"/>
      <c r="F1613" s="16"/>
      <c r="G1613" s="16"/>
      <c r="H1613" s="16"/>
      <c r="I1613" s="15"/>
      <c r="J1613" s="51"/>
      <c r="K1613" s="2"/>
      <c r="L1613" s="20"/>
      <c r="M1613" s="14"/>
      <c r="N1613" s="14"/>
      <c r="O1613" s="20"/>
      <c r="P1613" s="16"/>
      <c r="Q1613" s="31"/>
      <c r="R1613" s="16"/>
      <c r="S1613" s="4"/>
      <c r="T1613" s="51"/>
      <c r="U1613" s="11"/>
      <c r="V1613" s="11"/>
      <c r="W1613" s="49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"/>
      <c r="AH1613" s="1"/>
      <c r="AI1613" s="1"/>
      <c r="AJ1613" s="1"/>
      <c r="AK1613" s="1"/>
      <c r="AL1613" s="49"/>
      <c r="AM1613" s="49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</row>
    <row r="1614" spans="1:121" x14ac:dyDescent="0.15">
      <c r="A1614" s="64"/>
      <c r="B1614" s="18"/>
      <c r="C1614" s="8"/>
      <c r="D1614" s="15"/>
      <c r="E1614" s="16"/>
      <c r="F1614" s="16"/>
      <c r="G1614" s="16"/>
      <c r="H1614" s="16"/>
      <c r="I1614" s="15"/>
      <c r="J1614" s="51"/>
      <c r="K1614" s="2"/>
      <c r="L1614" s="20"/>
      <c r="M1614" s="14"/>
      <c r="N1614" s="14"/>
      <c r="O1614" s="20"/>
      <c r="P1614" s="16"/>
      <c r="Q1614" s="31"/>
      <c r="R1614" s="16"/>
      <c r="S1614" s="4"/>
      <c r="T1614" s="51"/>
      <c r="U1614" s="11"/>
      <c r="V1614" s="11"/>
      <c r="W1614" s="49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"/>
      <c r="AH1614" s="1"/>
      <c r="AI1614" s="1"/>
      <c r="AJ1614" s="1"/>
      <c r="AK1614" s="1"/>
      <c r="AL1614" s="49"/>
      <c r="AM1614" s="49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</row>
    <row r="1615" spans="1:121" x14ac:dyDescent="0.15">
      <c r="A1615" s="64"/>
      <c r="B1615" s="18"/>
      <c r="C1615" s="8"/>
      <c r="D1615" s="15"/>
      <c r="E1615" s="16"/>
      <c r="F1615" s="16"/>
      <c r="G1615" s="16"/>
      <c r="H1615" s="16"/>
      <c r="I1615" s="15"/>
      <c r="J1615" s="51"/>
      <c r="K1615" s="2"/>
      <c r="L1615" s="20"/>
      <c r="M1615" s="14"/>
      <c r="N1615" s="14"/>
      <c r="O1615" s="20"/>
      <c r="P1615" s="16"/>
      <c r="Q1615" s="31"/>
      <c r="R1615" s="16"/>
      <c r="S1615" s="4"/>
      <c r="T1615" s="51"/>
      <c r="U1615" s="11"/>
      <c r="V1615" s="11"/>
      <c r="W1615" s="49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"/>
      <c r="AH1615" s="1"/>
      <c r="AI1615" s="1"/>
      <c r="AJ1615" s="1"/>
      <c r="AK1615" s="1"/>
      <c r="AL1615" s="49"/>
      <c r="AM1615" s="49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</row>
    <row r="1616" spans="1:121" x14ac:dyDescent="0.15">
      <c r="A1616" s="64"/>
      <c r="B1616" s="18"/>
      <c r="C1616" s="8"/>
      <c r="D1616" s="15"/>
      <c r="E1616" s="16"/>
      <c r="F1616" s="16"/>
      <c r="G1616" s="16"/>
      <c r="H1616" s="16"/>
      <c r="I1616" s="15"/>
      <c r="J1616" s="51"/>
      <c r="K1616" s="2"/>
      <c r="L1616" s="20"/>
      <c r="M1616" s="14"/>
      <c r="N1616" s="14"/>
      <c r="O1616" s="20"/>
      <c r="P1616" s="16"/>
      <c r="Q1616" s="31"/>
      <c r="R1616" s="16"/>
      <c r="S1616" s="4"/>
      <c r="T1616" s="51"/>
      <c r="U1616" s="11"/>
      <c r="V1616" s="11"/>
      <c r="W1616" s="49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"/>
      <c r="AH1616" s="1"/>
      <c r="AI1616" s="1"/>
      <c r="AJ1616" s="1"/>
      <c r="AK1616" s="1"/>
      <c r="AL1616" s="49"/>
      <c r="AM1616" s="49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</row>
    <row r="1617" spans="1:121" x14ac:dyDescent="0.15">
      <c r="A1617" s="64"/>
      <c r="B1617" s="18"/>
      <c r="C1617" s="8"/>
      <c r="D1617" s="15"/>
      <c r="E1617" s="16"/>
      <c r="F1617" s="16"/>
      <c r="G1617" s="16"/>
      <c r="H1617" s="16"/>
      <c r="I1617" s="15"/>
      <c r="J1617" s="51"/>
      <c r="K1617" s="2"/>
      <c r="L1617" s="20"/>
      <c r="M1617" s="14"/>
      <c r="N1617" s="14"/>
      <c r="O1617" s="20"/>
      <c r="P1617" s="16"/>
      <c r="Q1617" s="31"/>
      <c r="R1617" s="16"/>
      <c r="S1617" s="4"/>
      <c r="T1617" s="51"/>
      <c r="U1617" s="11"/>
      <c r="V1617" s="11"/>
      <c r="W1617" s="49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"/>
      <c r="AH1617" s="1"/>
      <c r="AI1617" s="1"/>
      <c r="AJ1617" s="1"/>
      <c r="AK1617" s="1"/>
      <c r="AL1617" s="49"/>
      <c r="AM1617" s="49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</row>
    <row r="1618" spans="1:121" x14ac:dyDescent="0.15">
      <c r="A1618" s="64"/>
      <c r="B1618" s="18"/>
      <c r="C1618" s="8"/>
      <c r="D1618" s="15"/>
      <c r="E1618" s="16"/>
      <c r="F1618" s="16"/>
      <c r="G1618" s="16"/>
      <c r="H1618" s="16"/>
      <c r="I1618" s="15"/>
      <c r="J1618" s="51"/>
      <c r="K1618" s="2"/>
      <c r="L1618" s="20"/>
      <c r="M1618" s="14"/>
      <c r="N1618" s="14"/>
      <c r="O1618" s="20"/>
      <c r="P1618" s="16"/>
      <c r="Q1618" s="31"/>
      <c r="R1618" s="16"/>
      <c r="S1618" s="4"/>
      <c r="T1618" s="51"/>
      <c r="U1618" s="11"/>
      <c r="V1618" s="11"/>
      <c r="W1618" s="49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"/>
      <c r="AH1618" s="1"/>
      <c r="AI1618" s="1"/>
      <c r="AJ1618" s="1"/>
      <c r="AK1618" s="1"/>
      <c r="AL1618" s="49"/>
      <c r="AM1618" s="49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</row>
    <row r="1619" spans="1:121" x14ac:dyDescent="0.15">
      <c r="A1619" s="64"/>
      <c r="B1619" s="18"/>
      <c r="C1619" s="8"/>
      <c r="D1619" s="15"/>
      <c r="E1619" s="16"/>
      <c r="F1619" s="16"/>
      <c r="G1619" s="16"/>
      <c r="H1619" s="16"/>
      <c r="I1619" s="15"/>
      <c r="J1619" s="51"/>
      <c r="K1619" s="2"/>
      <c r="L1619" s="20"/>
      <c r="M1619" s="14"/>
      <c r="N1619" s="14"/>
      <c r="O1619" s="20"/>
      <c r="P1619" s="16"/>
      <c r="Q1619" s="31"/>
      <c r="R1619" s="16"/>
      <c r="S1619" s="4"/>
      <c r="T1619" s="51"/>
      <c r="U1619" s="11"/>
      <c r="V1619" s="11"/>
      <c r="W1619" s="49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"/>
      <c r="AH1619" s="1"/>
      <c r="AI1619" s="1"/>
      <c r="AJ1619" s="1"/>
      <c r="AK1619" s="1"/>
      <c r="AL1619" s="49"/>
      <c r="AM1619" s="49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</row>
    <row r="1620" spans="1:121" x14ac:dyDescent="0.15">
      <c r="A1620" s="64"/>
      <c r="B1620" s="18"/>
      <c r="C1620" s="8"/>
      <c r="D1620" s="15"/>
      <c r="E1620" s="16"/>
      <c r="F1620" s="16"/>
      <c r="G1620" s="16"/>
      <c r="H1620" s="16"/>
      <c r="I1620" s="15"/>
      <c r="J1620" s="51"/>
      <c r="K1620" s="2"/>
      <c r="L1620" s="20"/>
      <c r="M1620" s="14"/>
      <c r="N1620" s="14"/>
      <c r="O1620" s="20"/>
      <c r="P1620" s="16"/>
      <c r="Q1620" s="31"/>
      <c r="R1620" s="16"/>
      <c r="S1620" s="4"/>
      <c r="T1620" s="51"/>
      <c r="U1620" s="11"/>
      <c r="V1620" s="11"/>
      <c r="W1620" s="49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"/>
      <c r="AH1620" s="1"/>
      <c r="AI1620" s="1"/>
      <c r="AJ1620" s="1"/>
      <c r="AK1620" s="1"/>
      <c r="AL1620" s="49"/>
      <c r="AM1620" s="49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</row>
    <row r="1621" spans="1:121" x14ac:dyDescent="0.15">
      <c r="A1621" s="64"/>
      <c r="B1621" s="18"/>
      <c r="C1621" s="8"/>
      <c r="D1621" s="15"/>
      <c r="E1621" s="16"/>
      <c r="F1621" s="16"/>
      <c r="G1621" s="16"/>
      <c r="H1621" s="16"/>
      <c r="I1621" s="15"/>
      <c r="J1621" s="51"/>
      <c r="K1621" s="2"/>
      <c r="L1621" s="20"/>
      <c r="M1621" s="14"/>
      <c r="N1621" s="14"/>
      <c r="O1621" s="20"/>
      <c r="P1621" s="16"/>
      <c r="Q1621" s="31"/>
      <c r="R1621" s="16"/>
      <c r="S1621" s="4"/>
      <c r="T1621" s="51"/>
      <c r="U1621" s="11"/>
      <c r="V1621" s="11"/>
      <c r="W1621" s="49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"/>
      <c r="AH1621" s="1"/>
      <c r="AI1621" s="1"/>
      <c r="AJ1621" s="1"/>
      <c r="AK1621" s="1"/>
      <c r="AL1621" s="49"/>
      <c r="AM1621" s="49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</row>
    <row r="1622" spans="1:121" x14ac:dyDescent="0.15">
      <c r="A1622" s="64"/>
      <c r="B1622" s="18"/>
      <c r="C1622" s="8"/>
      <c r="D1622" s="15"/>
      <c r="E1622" s="16"/>
      <c r="F1622" s="16"/>
      <c r="G1622" s="16"/>
      <c r="H1622" s="16"/>
      <c r="I1622" s="15"/>
      <c r="J1622" s="51"/>
      <c r="K1622" s="2"/>
      <c r="L1622" s="20"/>
      <c r="M1622" s="14"/>
      <c r="N1622" s="14"/>
      <c r="O1622" s="20"/>
      <c r="P1622" s="16"/>
      <c r="Q1622" s="31"/>
      <c r="R1622" s="16"/>
      <c r="S1622" s="4"/>
      <c r="T1622" s="51"/>
      <c r="U1622" s="11"/>
      <c r="V1622" s="11"/>
      <c r="W1622" s="49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"/>
      <c r="AH1622" s="1"/>
      <c r="AI1622" s="1"/>
      <c r="AJ1622" s="1"/>
      <c r="AK1622" s="1"/>
      <c r="AL1622" s="49"/>
      <c r="AM1622" s="49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</row>
    <row r="1623" spans="1:121" x14ac:dyDescent="0.15">
      <c r="A1623" s="64"/>
      <c r="B1623" s="18"/>
      <c r="C1623" s="8"/>
      <c r="D1623" s="15"/>
      <c r="E1623" s="16"/>
      <c r="F1623" s="16"/>
      <c r="G1623" s="16"/>
      <c r="H1623" s="16"/>
      <c r="I1623" s="15"/>
      <c r="J1623" s="51"/>
      <c r="K1623" s="2"/>
      <c r="L1623" s="20"/>
      <c r="M1623" s="14"/>
      <c r="N1623" s="14"/>
      <c r="O1623" s="20"/>
      <c r="P1623" s="16"/>
      <c r="Q1623" s="31"/>
      <c r="R1623" s="16"/>
      <c r="S1623" s="4"/>
      <c r="T1623" s="51"/>
      <c r="U1623" s="11"/>
      <c r="V1623" s="11"/>
      <c r="W1623" s="49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"/>
      <c r="AH1623" s="1"/>
      <c r="AI1623" s="1"/>
      <c r="AJ1623" s="1"/>
      <c r="AK1623" s="1"/>
      <c r="AL1623" s="49"/>
      <c r="AM1623" s="49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</row>
    <row r="1624" spans="1:121" x14ac:dyDescent="0.15">
      <c r="A1624" s="64"/>
      <c r="B1624" s="18"/>
      <c r="C1624" s="8"/>
      <c r="D1624" s="15"/>
      <c r="E1624" s="16"/>
      <c r="F1624" s="16"/>
      <c r="G1624" s="16"/>
      <c r="H1624" s="16"/>
      <c r="I1624" s="15"/>
      <c r="J1624" s="51"/>
      <c r="K1624" s="2"/>
      <c r="L1624" s="20"/>
      <c r="M1624" s="14"/>
      <c r="N1624" s="14"/>
      <c r="O1624" s="20"/>
      <c r="P1624" s="16"/>
      <c r="Q1624" s="31"/>
      <c r="R1624" s="16"/>
      <c r="S1624" s="4"/>
      <c r="T1624" s="51"/>
      <c r="U1624" s="11"/>
      <c r="V1624" s="11"/>
      <c r="W1624" s="49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"/>
      <c r="AH1624" s="1"/>
      <c r="AI1624" s="1"/>
      <c r="AJ1624" s="1"/>
      <c r="AK1624" s="1"/>
      <c r="AL1624" s="49"/>
      <c r="AM1624" s="49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</row>
    <row r="1625" spans="1:121" x14ac:dyDescent="0.15">
      <c r="A1625" s="64"/>
      <c r="B1625" s="18"/>
      <c r="C1625" s="8"/>
      <c r="D1625" s="15"/>
      <c r="E1625" s="16"/>
      <c r="F1625" s="16"/>
      <c r="G1625" s="16"/>
      <c r="H1625" s="16"/>
      <c r="I1625" s="15"/>
      <c r="J1625" s="51"/>
      <c r="K1625" s="2"/>
      <c r="L1625" s="20"/>
      <c r="M1625" s="14"/>
      <c r="N1625" s="14"/>
      <c r="O1625" s="20"/>
      <c r="P1625" s="16"/>
      <c r="Q1625" s="31"/>
      <c r="R1625" s="16"/>
      <c r="S1625" s="4"/>
      <c r="T1625" s="51"/>
      <c r="U1625" s="11"/>
      <c r="V1625" s="11"/>
      <c r="W1625" s="49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"/>
      <c r="AH1625" s="1"/>
      <c r="AI1625" s="1"/>
      <c r="AJ1625" s="1"/>
      <c r="AK1625" s="1"/>
      <c r="AL1625" s="49"/>
      <c r="AM1625" s="49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</row>
    <row r="1626" spans="1:121" x14ac:dyDescent="0.15">
      <c r="A1626" s="64"/>
      <c r="B1626" s="18"/>
      <c r="C1626" s="8"/>
      <c r="D1626" s="15"/>
      <c r="E1626" s="16"/>
      <c r="F1626" s="16"/>
      <c r="G1626" s="16"/>
      <c r="H1626" s="16"/>
      <c r="I1626" s="15"/>
      <c r="J1626" s="51"/>
      <c r="K1626" s="2"/>
      <c r="L1626" s="20"/>
      <c r="M1626" s="14"/>
      <c r="N1626" s="14"/>
      <c r="O1626" s="20"/>
      <c r="P1626" s="16"/>
      <c r="Q1626" s="31"/>
      <c r="R1626" s="16"/>
      <c r="S1626" s="4"/>
      <c r="T1626" s="51"/>
      <c r="U1626" s="11"/>
      <c r="V1626" s="11"/>
      <c r="W1626" s="49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"/>
      <c r="AH1626" s="1"/>
      <c r="AI1626" s="1"/>
      <c r="AJ1626" s="1"/>
      <c r="AK1626" s="1"/>
      <c r="AL1626" s="49"/>
      <c r="AM1626" s="49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</row>
    <row r="1627" spans="1:121" x14ac:dyDescent="0.15">
      <c r="A1627" s="64"/>
      <c r="B1627" s="18"/>
      <c r="C1627" s="8"/>
      <c r="D1627" s="15"/>
      <c r="E1627" s="16"/>
      <c r="F1627" s="16"/>
      <c r="G1627" s="16"/>
      <c r="H1627" s="16"/>
      <c r="I1627" s="15"/>
      <c r="J1627" s="51"/>
      <c r="K1627" s="2"/>
      <c r="L1627" s="20"/>
      <c r="M1627" s="14"/>
      <c r="N1627" s="14"/>
      <c r="O1627" s="20"/>
      <c r="P1627" s="16"/>
      <c r="Q1627" s="31"/>
      <c r="R1627" s="16"/>
      <c r="S1627" s="4"/>
      <c r="T1627" s="51"/>
      <c r="U1627" s="11"/>
      <c r="V1627" s="11"/>
      <c r="W1627" s="49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"/>
      <c r="AH1627" s="1"/>
      <c r="AI1627" s="1"/>
      <c r="AJ1627" s="1"/>
      <c r="AK1627" s="1"/>
      <c r="AL1627" s="49"/>
      <c r="AM1627" s="49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</row>
    <row r="1628" spans="1:121" x14ac:dyDescent="0.15">
      <c r="A1628" s="64"/>
      <c r="B1628" s="18"/>
      <c r="C1628" s="8"/>
      <c r="D1628" s="15"/>
      <c r="E1628" s="16"/>
      <c r="F1628" s="16"/>
      <c r="G1628" s="16"/>
      <c r="H1628" s="16"/>
      <c r="I1628" s="15"/>
      <c r="J1628" s="51"/>
      <c r="K1628" s="2"/>
      <c r="L1628" s="20"/>
      <c r="M1628" s="14"/>
      <c r="N1628" s="14"/>
      <c r="O1628" s="20"/>
      <c r="P1628" s="16"/>
      <c r="Q1628" s="31"/>
      <c r="R1628" s="16"/>
      <c r="S1628" s="4"/>
      <c r="T1628" s="51"/>
      <c r="U1628" s="11"/>
      <c r="V1628" s="11"/>
      <c r="W1628" s="49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"/>
      <c r="AH1628" s="1"/>
      <c r="AI1628" s="1"/>
      <c r="AJ1628" s="1"/>
      <c r="AK1628" s="1"/>
      <c r="AL1628" s="49"/>
      <c r="AM1628" s="49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</row>
    <row r="1629" spans="1:121" x14ac:dyDescent="0.15">
      <c r="A1629" s="64"/>
      <c r="B1629" s="18"/>
      <c r="C1629" s="8"/>
      <c r="D1629" s="15"/>
      <c r="E1629" s="16"/>
      <c r="F1629" s="16"/>
      <c r="G1629" s="16"/>
      <c r="H1629" s="16"/>
      <c r="I1629" s="15"/>
      <c r="J1629" s="51"/>
      <c r="K1629" s="2"/>
      <c r="L1629" s="20"/>
      <c r="M1629" s="14"/>
      <c r="N1629" s="14"/>
      <c r="O1629" s="20"/>
      <c r="P1629" s="16"/>
      <c r="Q1629" s="31"/>
      <c r="R1629" s="16"/>
      <c r="S1629" s="4"/>
      <c r="T1629" s="51"/>
      <c r="U1629" s="11"/>
      <c r="V1629" s="11"/>
      <c r="W1629" s="49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"/>
      <c r="AH1629" s="1"/>
      <c r="AI1629" s="1"/>
      <c r="AJ1629" s="1"/>
      <c r="AK1629" s="1"/>
      <c r="AL1629" s="49"/>
      <c r="AM1629" s="49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</row>
    <row r="1630" spans="1:121" x14ac:dyDescent="0.15">
      <c r="A1630" s="64"/>
      <c r="B1630" s="18"/>
      <c r="C1630" s="8"/>
      <c r="D1630" s="15"/>
      <c r="E1630" s="16"/>
      <c r="F1630" s="16"/>
      <c r="G1630" s="16"/>
      <c r="H1630" s="16"/>
      <c r="I1630" s="15"/>
      <c r="J1630" s="51"/>
      <c r="K1630" s="2"/>
      <c r="L1630" s="20"/>
      <c r="M1630" s="14"/>
      <c r="N1630" s="14"/>
      <c r="O1630" s="20"/>
      <c r="P1630" s="16"/>
      <c r="Q1630" s="31"/>
      <c r="R1630" s="16"/>
      <c r="S1630" s="4"/>
      <c r="T1630" s="51"/>
      <c r="U1630" s="11"/>
      <c r="V1630" s="11"/>
      <c r="W1630" s="49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"/>
      <c r="AH1630" s="1"/>
      <c r="AI1630" s="1"/>
      <c r="AJ1630" s="1"/>
      <c r="AK1630" s="1"/>
      <c r="AL1630" s="49"/>
      <c r="AM1630" s="49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</row>
    <row r="1631" spans="1:121" x14ac:dyDescent="0.15">
      <c r="A1631" s="64"/>
      <c r="B1631" s="18"/>
      <c r="C1631" s="8"/>
      <c r="D1631" s="15"/>
      <c r="E1631" s="16"/>
      <c r="F1631" s="16"/>
      <c r="G1631" s="16"/>
      <c r="H1631" s="16"/>
      <c r="I1631" s="15"/>
      <c r="J1631" s="51"/>
      <c r="K1631" s="2"/>
      <c r="L1631" s="20"/>
      <c r="M1631" s="14"/>
      <c r="N1631" s="14"/>
      <c r="O1631" s="20"/>
      <c r="P1631" s="16"/>
      <c r="Q1631" s="31"/>
      <c r="R1631" s="16"/>
      <c r="S1631" s="4"/>
      <c r="T1631" s="51"/>
      <c r="U1631" s="11"/>
      <c r="V1631" s="11"/>
      <c r="W1631" s="49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"/>
      <c r="AH1631" s="1"/>
      <c r="AI1631" s="1"/>
      <c r="AJ1631" s="1"/>
      <c r="AK1631" s="1"/>
      <c r="AL1631" s="49"/>
      <c r="AM1631" s="49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</row>
    <row r="1632" spans="1:121" x14ac:dyDescent="0.15">
      <c r="A1632" s="64"/>
      <c r="B1632" s="18"/>
      <c r="C1632" s="8"/>
      <c r="D1632" s="15"/>
      <c r="E1632" s="16"/>
      <c r="F1632" s="16"/>
      <c r="G1632" s="16"/>
      <c r="H1632" s="16"/>
      <c r="I1632" s="15"/>
      <c r="J1632" s="51"/>
      <c r="K1632" s="2"/>
      <c r="L1632" s="20"/>
      <c r="M1632" s="14"/>
      <c r="N1632" s="14"/>
      <c r="O1632" s="20"/>
      <c r="P1632" s="16"/>
      <c r="Q1632" s="31"/>
      <c r="R1632" s="16"/>
      <c r="S1632" s="4"/>
      <c r="T1632" s="51"/>
      <c r="U1632" s="11"/>
      <c r="V1632" s="11"/>
      <c r="W1632" s="49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"/>
      <c r="AH1632" s="1"/>
      <c r="AI1632" s="1"/>
      <c r="AJ1632" s="1"/>
      <c r="AK1632" s="1"/>
      <c r="AL1632" s="49"/>
      <c r="AM1632" s="49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</row>
    <row r="1633" spans="1:121" x14ac:dyDescent="0.15">
      <c r="A1633" s="64"/>
      <c r="B1633" s="18"/>
      <c r="C1633" s="8"/>
      <c r="D1633" s="15"/>
      <c r="E1633" s="16"/>
      <c r="F1633" s="16"/>
      <c r="G1633" s="16"/>
      <c r="H1633" s="16"/>
      <c r="I1633" s="15"/>
      <c r="J1633" s="51"/>
      <c r="K1633" s="2"/>
      <c r="L1633" s="20"/>
      <c r="M1633" s="14"/>
      <c r="N1633" s="14"/>
      <c r="O1633" s="20"/>
      <c r="P1633" s="16"/>
      <c r="Q1633" s="31"/>
      <c r="R1633" s="16"/>
      <c r="S1633" s="4"/>
      <c r="T1633" s="51"/>
      <c r="U1633" s="11"/>
      <c r="V1633" s="11"/>
      <c r="W1633" s="49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"/>
      <c r="AH1633" s="1"/>
      <c r="AI1633" s="1"/>
      <c r="AJ1633" s="1"/>
      <c r="AK1633" s="1"/>
      <c r="AL1633" s="49"/>
      <c r="AM1633" s="49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</row>
    <row r="1634" spans="1:121" x14ac:dyDescent="0.15">
      <c r="A1634" s="64"/>
      <c r="B1634" s="18"/>
      <c r="C1634" s="8"/>
      <c r="D1634" s="15"/>
      <c r="E1634" s="16"/>
      <c r="F1634" s="16"/>
      <c r="G1634" s="16"/>
      <c r="H1634" s="16"/>
      <c r="I1634" s="15"/>
      <c r="J1634" s="51"/>
      <c r="K1634" s="2"/>
      <c r="L1634" s="20"/>
      <c r="M1634" s="14"/>
      <c r="N1634" s="14"/>
      <c r="O1634" s="20"/>
      <c r="P1634" s="16"/>
      <c r="Q1634" s="31"/>
      <c r="R1634" s="16"/>
      <c r="S1634" s="4"/>
      <c r="T1634" s="51"/>
      <c r="U1634" s="11"/>
      <c r="V1634" s="11"/>
      <c r="W1634" s="49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"/>
      <c r="AH1634" s="1"/>
      <c r="AI1634" s="1"/>
      <c r="AJ1634" s="1"/>
      <c r="AK1634" s="1"/>
      <c r="AL1634" s="49"/>
      <c r="AM1634" s="49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</row>
    <row r="1635" spans="1:121" x14ac:dyDescent="0.15">
      <c r="A1635" s="64"/>
      <c r="B1635" s="18"/>
      <c r="C1635" s="8"/>
      <c r="D1635" s="15"/>
      <c r="E1635" s="16"/>
      <c r="F1635" s="16"/>
      <c r="G1635" s="16"/>
      <c r="H1635" s="16"/>
      <c r="I1635" s="15"/>
      <c r="J1635" s="51"/>
      <c r="K1635" s="2"/>
      <c r="L1635" s="20"/>
      <c r="M1635" s="14"/>
      <c r="N1635" s="14"/>
      <c r="O1635" s="20"/>
      <c r="P1635" s="16"/>
      <c r="Q1635" s="31"/>
      <c r="R1635" s="16"/>
      <c r="S1635" s="4"/>
      <c r="T1635" s="51"/>
      <c r="U1635" s="11"/>
      <c r="V1635" s="11"/>
      <c r="W1635" s="49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"/>
      <c r="AH1635" s="1"/>
      <c r="AI1635" s="1"/>
      <c r="AJ1635" s="1"/>
      <c r="AK1635" s="1"/>
      <c r="AL1635" s="49"/>
      <c r="AM1635" s="49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</row>
    <row r="1636" spans="1:121" x14ac:dyDescent="0.15">
      <c r="A1636" s="64"/>
      <c r="B1636" s="18"/>
      <c r="C1636" s="8"/>
      <c r="D1636" s="15"/>
      <c r="E1636" s="16"/>
      <c r="F1636" s="16"/>
      <c r="G1636" s="16"/>
      <c r="H1636" s="16"/>
      <c r="I1636" s="15"/>
      <c r="J1636" s="51"/>
      <c r="K1636" s="2"/>
      <c r="L1636" s="20"/>
      <c r="M1636" s="14"/>
      <c r="N1636" s="14"/>
      <c r="O1636" s="20"/>
      <c r="P1636" s="16"/>
      <c r="Q1636" s="31"/>
      <c r="R1636" s="16"/>
      <c r="S1636" s="4"/>
      <c r="T1636" s="51"/>
      <c r="U1636" s="11"/>
      <c r="V1636" s="11"/>
      <c r="W1636" s="49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"/>
      <c r="AH1636" s="1"/>
      <c r="AI1636" s="1"/>
      <c r="AJ1636" s="1"/>
      <c r="AK1636" s="1"/>
      <c r="AL1636" s="49"/>
      <c r="AM1636" s="49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</row>
    <row r="1637" spans="1:121" x14ac:dyDescent="0.15">
      <c r="A1637" s="64"/>
      <c r="B1637" s="18"/>
      <c r="C1637" s="8"/>
      <c r="D1637" s="15"/>
      <c r="E1637" s="16"/>
      <c r="F1637" s="16"/>
      <c r="G1637" s="16"/>
      <c r="H1637" s="16"/>
      <c r="I1637" s="15"/>
      <c r="J1637" s="51"/>
      <c r="K1637" s="2"/>
      <c r="L1637" s="20"/>
      <c r="M1637" s="14"/>
      <c r="N1637" s="14"/>
      <c r="O1637" s="20"/>
      <c r="P1637" s="16"/>
      <c r="Q1637" s="31"/>
      <c r="R1637" s="16"/>
      <c r="S1637" s="4"/>
      <c r="T1637" s="51"/>
      <c r="U1637" s="11"/>
      <c r="V1637" s="11"/>
      <c r="W1637" s="49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"/>
      <c r="AH1637" s="1"/>
      <c r="AI1637" s="1"/>
      <c r="AJ1637" s="1"/>
      <c r="AK1637" s="1"/>
      <c r="AL1637" s="49"/>
      <c r="AM1637" s="49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</row>
    <row r="1638" spans="1:121" x14ac:dyDescent="0.15">
      <c r="A1638" s="64"/>
      <c r="B1638" s="18"/>
      <c r="C1638" s="8"/>
      <c r="D1638" s="15"/>
      <c r="E1638" s="16"/>
      <c r="F1638" s="16"/>
      <c r="G1638" s="16"/>
      <c r="H1638" s="16"/>
      <c r="I1638" s="15"/>
      <c r="J1638" s="51"/>
      <c r="K1638" s="2"/>
      <c r="L1638" s="20"/>
      <c r="M1638" s="14"/>
      <c r="N1638" s="14"/>
      <c r="O1638" s="20"/>
      <c r="P1638" s="16"/>
      <c r="Q1638" s="31"/>
      <c r="R1638" s="16"/>
      <c r="S1638" s="4"/>
      <c r="T1638" s="51"/>
      <c r="U1638" s="11"/>
      <c r="V1638" s="11"/>
      <c r="W1638" s="49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"/>
      <c r="AH1638" s="1"/>
      <c r="AI1638" s="1"/>
      <c r="AJ1638" s="1"/>
      <c r="AK1638" s="1"/>
      <c r="AL1638" s="49"/>
      <c r="AM1638" s="49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</row>
    <row r="1639" spans="1:121" x14ac:dyDescent="0.15">
      <c r="A1639" s="64"/>
      <c r="B1639" s="18"/>
      <c r="C1639" s="8"/>
      <c r="D1639" s="15"/>
      <c r="E1639" s="16"/>
      <c r="F1639" s="16"/>
      <c r="G1639" s="16"/>
      <c r="H1639" s="16"/>
      <c r="I1639" s="15"/>
      <c r="J1639" s="51"/>
      <c r="K1639" s="2"/>
      <c r="L1639" s="20"/>
      <c r="M1639" s="14"/>
      <c r="N1639" s="14"/>
      <c r="O1639" s="20"/>
      <c r="P1639" s="16"/>
      <c r="Q1639" s="31"/>
      <c r="R1639" s="16"/>
      <c r="S1639" s="4"/>
      <c r="T1639" s="51"/>
      <c r="U1639" s="11"/>
      <c r="V1639" s="11"/>
      <c r="W1639" s="49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"/>
      <c r="AH1639" s="1"/>
      <c r="AI1639" s="1"/>
      <c r="AJ1639" s="1"/>
      <c r="AK1639" s="1"/>
      <c r="AL1639" s="49"/>
      <c r="AM1639" s="49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</row>
    <row r="1640" spans="1:121" x14ac:dyDescent="0.15">
      <c r="A1640" s="64"/>
      <c r="B1640" s="18"/>
      <c r="C1640" s="8"/>
      <c r="D1640" s="15"/>
      <c r="E1640" s="16"/>
      <c r="F1640" s="16"/>
      <c r="G1640" s="16"/>
      <c r="H1640" s="16"/>
      <c r="I1640" s="15"/>
      <c r="J1640" s="51"/>
      <c r="K1640" s="2"/>
      <c r="L1640" s="20"/>
      <c r="M1640" s="14"/>
      <c r="N1640" s="14"/>
      <c r="O1640" s="20"/>
      <c r="P1640" s="16"/>
      <c r="Q1640" s="31"/>
      <c r="R1640" s="16"/>
      <c r="S1640" s="4"/>
      <c r="T1640" s="51"/>
      <c r="U1640" s="11"/>
      <c r="V1640" s="11"/>
      <c r="W1640" s="49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"/>
      <c r="AH1640" s="1"/>
      <c r="AI1640" s="1"/>
      <c r="AJ1640" s="1"/>
      <c r="AK1640" s="1"/>
      <c r="AL1640" s="49"/>
      <c r="AM1640" s="49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</row>
    <row r="1641" spans="1:121" x14ac:dyDescent="0.15">
      <c r="A1641" s="64"/>
      <c r="B1641" s="18"/>
      <c r="C1641" s="8"/>
      <c r="D1641" s="15"/>
      <c r="E1641" s="16"/>
      <c r="F1641" s="16"/>
      <c r="G1641" s="16"/>
      <c r="H1641" s="16"/>
      <c r="I1641" s="15"/>
      <c r="J1641" s="51"/>
      <c r="K1641" s="2"/>
      <c r="L1641" s="20"/>
      <c r="M1641" s="14"/>
      <c r="N1641" s="14"/>
      <c r="O1641" s="20"/>
      <c r="P1641" s="16"/>
      <c r="Q1641" s="31"/>
      <c r="R1641" s="16"/>
      <c r="S1641" s="4"/>
      <c r="T1641" s="51"/>
      <c r="U1641" s="11"/>
      <c r="V1641" s="11"/>
      <c r="W1641" s="49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"/>
      <c r="AH1641" s="1"/>
      <c r="AI1641" s="1"/>
      <c r="AJ1641" s="1"/>
      <c r="AK1641" s="1"/>
      <c r="AL1641" s="49"/>
      <c r="AM1641" s="49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</row>
    <row r="1642" spans="1:121" x14ac:dyDescent="0.15">
      <c r="A1642" s="64"/>
      <c r="B1642" s="18"/>
      <c r="C1642" s="8"/>
      <c r="D1642" s="15"/>
      <c r="E1642" s="16"/>
      <c r="F1642" s="16"/>
      <c r="G1642" s="16"/>
      <c r="H1642" s="16"/>
      <c r="I1642" s="15"/>
      <c r="J1642" s="51"/>
      <c r="K1642" s="2"/>
      <c r="L1642" s="20"/>
      <c r="M1642" s="14"/>
      <c r="N1642" s="14"/>
      <c r="O1642" s="20"/>
      <c r="P1642" s="16"/>
      <c r="Q1642" s="31"/>
      <c r="R1642" s="16"/>
      <c r="S1642" s="4"/>
      <c r="T1642" s="51"/>
      <c r="U1642" s="11"/>
      <c r="V1642" s="11"/>
      <c r="W1642" s="49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"/>
      <c r="AH1642" s="1"/>
      <c r="AI1642" s="1"/>
      <c r="AJ1642" s="1"/>
      <c r="AK1642" s="1"/>
      <c r="AL1642" s="49"/>
      <c r="AM1642" s="49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</row>
    <row r="1643" spans="1:121" x14ac:dyDescent="0.15">
      <c r="A1643" s="64"/>
      <c r="B1643" s="18"/>
      <c r="C1643" s="8"/>
      <c r="D1643" s="15"/>
      <c r="E1643" s="16"/>
      <c r="F1643" s="16"/>
      <c r="G1643" s="16"/>
      <c r="H1643" s="16"/>
      <c r="I1643" s="15"/>
      <c r="J1643" s="51"/>
      <c r="K1643" s="2"/>
      <c r="L1643" s="20"/>
      <c r="M1643" s="14"/>
      <c r="N1643" s="14"/>
      <c r="O1643" s="20"/>
      <c r="P1643" s="16"/>
      <c r="Q1643" s="31"/>
      <c r="R1643" s="16"/>
      <c r="S1643" s="4"/>
      <c r="T1643" s="51"/>
      <c r="U1643" s="11"/>
      <c r="V1643" s="11"/>
      <c r="W1643" s="49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"/>
      <c r="AH1643" s="1"/>
      <c r="AI1643" s="1"/>
      <c r="AJ1643" s="1"/>
      <c r="AK1643" s="1"/>
      <c r="AL1643" s="49"/>
      <c r="AM1643" s="49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</row>
    <row r="1644" spans="1:121" x14ac:dyDescent="0.15">
      <c r="A1644" s="64"/>
      <c r="B1644" s="18"/>
      <c r="C1644" s="8"/>
      <c r="D1644" s="15"/>
      <c r="E1644" s="16"/>
      <c r="F1644" s="16"/>
      <c r="G1644" s="16"/>
      <c r="H1644" s="16"/>
      <c r="I1644" s="15"/>
      <c r="J1644" s="51"/>
      <c r="K1644" s="2"/>
      <c r="L1644" s="20"/>
      <c r="M1644" s="14"/>
      <c r="N1644" s="14"/>
      <c r="O1644" s="20"/>
      <c r="P1644" s="16"/>
      <c r="Q1644" s="31"/>
      <c r="R1644" s="16"/>
      <c r="S1644" s="4"/>
      <c r="T1644" s="51"/>
      <c r="U1644" s="11"/>
      <c r="V1644" s="11"/>
      <c r="W1644" s="49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"/>
      <c r="AH1644" s="1"/>
      <c r="AI1644" s="1"/>
      <c r="AJ1644" s="1"/>
      <c r="AK1644" s="1"/>
      <c r="AL1644" s="49"/>
      <c r="AM1644" s="49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</row>
    <row r="1645" spans="1:121" x14ac:dyDescent="0.15">
      <c r="A1645" s="64"/>
      <c r="B1645" s="18"/>
      <c r="C1645" s="8"/>
      <c r="D1645" s="15"/>
      <c r="E1645" s="16"/>
      <c r="F1645" s="16"/>
      <c r="G1645" s="16"/>
      <c r="H1645" s="16"/>
      <c r="I1645" s="15"/>
      <c r="J1645" s="51"/>
      <c r="K1645" s="2"/>
      <c r="L1645" s="20"/>
      <c r="M1645" s="14"/>
      <c r="N1645" s="14"/>
      <c r="O1645" s="20"/>
      <c r="P1645" s="16"/>
      <c r="Q1645" s="31"/>
      <c r="R1645" s="16"/>
      <c r="S1645" s="4"/>
      <c r="T1645" s="51"/>
      <c r="U1645" s="11"/>
      <c r="V1645" s="11"/>
      <c r="W1645" s="49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"/>
      <c r="AH1645" s="1"/>
      <c r="AI1645" s="1"/>
      <c r="AJ1645" s="1"/>
      <c r="AK1645" s="1"/>
      <c r="AL1645" s="49"/>
      <c r="AM1645" s="49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</row>
    <row r="1646" spans="1:121" x14ac:dyDescent="0.15">
      <c r="A1646" s="64"/>
      <c r="B1646" s="18"/>
      <c r="C1646" s="8"/>
      <c r="D1646" s="15"/>
      <c r="E1646" s="16"/>
      <c r="F1646" s="16"/>
      <c r="G1646" s="16"/>
      <c r="H1646" s="16"/>
      <c r="I1646" s="15"/>
      <c r="J1646" s="51"/>
      <c r="K1646" s="2"/>
      <c r="L1646" s="20"/>
      <c r="M1646" s="14"/>
      <c r="N1646" s="14"/>
      <c r="O1646" s="20"/>
      <c r="P1646" s="16"/>
      <c r="Q1646" s="31"/>
      <c r="R1646" s="16"/>
      <c r="S1646" s="4"/>
      <c r="T1646" s="51"/>
      <c r="U1646" s="11"/>
      <c r="V1646" s="11"/>
      <c r="W1646" s="49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"/>
      <c r="AH1646" s="1"/>
      <c r="AI1646" s="1"/>
      <c r="AJ1646" s="1"/>
      <c r="AK1646" s="1"/>
      <c r="AL1646" s="49"/>
      <c r="AM1646" s="49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</row>
    <row r="1647" spans="1:121" x14ac:dyDescent="0.15">
      <c r="A1647" s="64"/>
      <c r="B1647" s="18"/>
      <c r="C1647" s="8"/>
      <c r="D1647" s="15"/>
      <c r="E1647" s="16"/>
      <c r="F1647" s="16"/>
      <c r="G1647" s="16"/>
      <c r="H1647" s="16"/>
      <c r="I1647" s="15"/>
      <c r="J1647" s="51"/>
      <c r="K1647" s="2"/>
      <c r="L1647" s="20"/>
      <c r="M1647" s="14"/>
      <c r="N1647" s="14"/>
      <c r="O1647" s="20"/>
      <c r="P1647" s="16"/>
      <c r="Q1647" s="31"/>
      <c r="R1647" s="16"/>
      <c r="S1647" s="4"/>
      <c r="T1647" s="51"/>
      <c r="U1647" s="11"/>
      <c r="V1647" s="11"/>
      <c r="W1647" s="49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"/>
      <c r="AH1647" s="1"/>
      <c r="AI1647" s="1"/>
      <c r="AJ1647" s="1"/>
      <c r="AK1647" s="1"/>
      <c r="AL1647" s="49"/>
      <c r="AM1647" s="49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</row>
    <row r="1648" spans="1:121" x14ac:dyDescent="0.15">
      <c r="A1648" s="64"/>
      <c r="B1648" s="18"/>
      <c r="C1648" s="8"/>
      <c r="D1648" s="15"/>
      <c r="E1648" s="16"/>
      <c r="F1648" s="16"/>
      <c r="G1648" s="16"/>
      <c r="H1648" s="16"/>
      <c r="I1648" s="15"/>
      <c r="J1648" s="51"/>
      <c r="K1648" s="2"/>
      <c r="L1648" s="20"/>
      <c r="M1648" s="14"/>
      <c r="N1648" s="14"/>
      <c r="O1648" s="20"/>
      <c r="P1648" s="16"/>
      <c r="Q1648" s="31"/>
      <c r="R1648" s="16"/>
      <c r="S1648" s="4"/>
      <c r="T1648" s="51"/>
      <c r="U1648" s="11"/>
      <c r="V1648" s="11"/>
      <c r="W1648" s="49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"/>
      <c r="AH1648" s="1"/>
      <c r="AI1648" s="1"/>
      <c r="AJ1648" s="1"/>
      <c r="AK1648" s="1"/>
      <c r="AL1648" s="49"/>
      <c r="AM1648" s="49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</row>
    <row r="1649" spans="1:121" x14ac:dyDescent="0.15">
      <c r="A1649" s="64"/>
      <c r="B1649" s="18"/>
      <c r="C1649" s="8"/>
      <c r="D1649" s="15"/>
      <c r="E1649" s="16"/>
      <c r="F1649" s="16"/>
      <c r="G1649" s="16"/>
      <c r="H1649" s="16"/>
      <c r="I1649" s="15"/>
      <c r="J1649" s="51"/>
      <c r="K1649" s="2"/>
      <c r="L1649" s="20"/>
      <c r="M1649" s="14"/>
      <c r="N1649" s="14"/>
      <c r="O1649" s="20"/>
      <c r="P1649" s="16"/>
      <c r="Q1649" s="31"/>
      <c r="R1649" s="16"/>
      <c r="S1649" s="4"/>
      <c r="T1649" s="51"/>
      <c r="U1649" s="11"/>
      <c r="V1649" s="11"/>
      <c r="W1649" s="49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"/>
      <c r="AH1649" s="1"/>
      <c r="AI1649" s="1"/>
      <c r="AJ1649" s="1"/>
      <c r="AK1649" s="1"/>
      <c r="AL1649" s="49"/>
      <c r="AM1649" s="49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</row>
    <row r="1650" spans="1:121" x14ac:dyDescent="0.15">
      <c r="A1650" s="64"/>
      <c r="B1650" s="18"/>
      <c r="C1650" s="8"/>
      <c r="D1650" s="15"/>
      <c r="E1650" s="16"/>
      <c r="F1650" s="16"/>
      <c r="G1650" s="16"/>
      <c r="H1650" s="16"/>
      <c r="I1650" s="15"/>
      <c r="J1650" s="51"/>
      <c r="K1650" s="2"/>
      <c r="L1650" s="20"/>
      <c r="M1650" s="14"/>
      <c r="N1650" s="14"/>
      <c r="O1650" s="20"/>
      <c r="P1650" s="16"/>
      <c r="Q1650" s="31"/>
      <c r="R1650" s="16"/>
      <c r="S1650" s="4"/>
      <c r="T1650" s="51"/>
      <c r="U1650" s="11"/>
      <c r="V1650" s="11"/>
      <c r="W1650" s="49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"/>
      <c r="AH1650" s="1"/>
      <c r="AI1650" s="1"/>
      <c r="AJ1650" s="1"/>
      <c r="AK1650" s="1"/>
      <c r="AL1650" s="49"/>
      <c r="AM1650" s="49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</row>
    <row r="1651" spans="1:121" x14ac:dyDescent="0.15">
      <c r="A1651" s="64"/>
      <c r="B1651" s="18"/>
      <c r="C1651" s="8"/>
      <c r="D1651" s="15"/>
      <c r="E1651" s="16"/>
      <c r="F1651" s="16"/>
      <c r="G1651" s="16"/>
      <c r="H1651" s="16"/>
      <c r="I1651" s="15"/>
      <c r="J1651" s="51"/>
      <c r="K1651" s="2"/>
      <c r="L1651" s="20"/>
      <c r="M1651" s="14"/>
      <c r="N1651" s="14"/>
      <c r="O1651" s="20"/>
      <c r="P1651" s="16"/>
      <c r="Q1651" s="31"/>
      <c r="R1651" s="16"/>
      <c r="S1651" s="4"/>
      <c r="T1651" s="51"/>
      <c r="U1651" s="11"/>
      <c r="V1651" s="11"/>
      <c r="W1651" s="49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"/>
      <c r="AH1651" s="1"/>
      <c r="AI1651" s="1"/>
      <c r="AJ1651" s="1"/>
      <c r="AK1651" s="1"/>
      <c r="AL1651" s="49"/>
      <c r="AM1651" s="49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</row>
    <row r="1652" spans="1:121" x14ac:dyDescent="0.15">
      <c r="A1652" s="64"/>
      <c r="B1652" s="18"/>
      <c r="C1652" s="8"/>
      <c r="D1652" s="15"/>
      <c r="E1652" s="16"/>
      <c r="F1652" s="16"/>
      <c r="G1652" s="16"/>
      <c r="H1652" s="16"/>
      <c r="I1652" s="15"/>
      <c r="J1652" s="51"/>
      <c r="K1652" s="2"/>
      <c r="L1652" s="20"/>
      <c r="M1652" s="14"/>
      <c r="N1652" s="14"/>
      <c r="O1652" s="20"/>
      <c r="P1652" s="16"/>
      <c r="Q1652" s="31"/>
      <c r="R1652" s="16"/>
      <c r="S1652" s="4"/>
      <c r="T1652" s="51"/>
      <c r="U1652" s="11"/>
      <c r="V1652" s="11"/>
      <c r="W1652" s="49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"/>
      <c r="AH1652" s="1"/>
      <c r="AI1652" s="1"/>
      <c r="AJ1652" s="1"/>
      <c r="AK1652" s="1"/>
      <c r="AL1652" s="49"/>
      <c r="AM1652" s="49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</row>
    <row r="1653" spans="1:121" x14ac:dyDescent="0.15">
      <c r="A1653" s="64"/>
      <c r="B1653" s="18"/>
      <c r="C1653" s="8"/>
      <c r="D1653" s="15"/>
      <c r="E1653" s="16"/>
      <c r="F1653" s="16"/>
      <c r="G1653" s="16"/>
      <c r="H1653" s="16"/>
      <c r="I1653" s="15"/>
      <c r="J1653" s="51"/>
      <c r="K1653" s="2"/>
      <c r="L1653" s="20"/>
      <c r="M1653" s="14"/>
      <c r="N1653" s="14"/>
      <c r="O1653" s="20"/>
      <c r="P1653" s="16"/>
      <c r="Q1653" s="31"/>
      <c r="R1653" s="16"/>
      <c r="S1653" s="4"/>
      <c r="T1653" s="51"/>
      <c r="U1653" s="11"/>
      <c r="V1653" s="11"/>
      <c r="W1653" s="49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"/>
      <c r="AH1653" s="1"/>
      <c r="AI1653" s="1"/>
      <c r="AJ1653" s="1"/>
      <c r="AK1653" s="1"/>
      <c r="AL1653" s="49"/>
      <c r="AM1653" s="49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</row>
    <row r="1654" spans="1:121" x14ac:dyDescent="0.15">
      <c r="A1654" s="64"/>
      <c r="B1654" s="18"/>
      <c r="C1654" s="8"/>
      <c r="D1654" s="15"/>
      <c r="E1654" s="16"/>
      <c r="F1654" s="16"/>
      <c r="G1654" s="16"/>
      <c r="H1654" s="16"/>
      <c r="I1654" s="15"/>
      <c r="J1654" s="51"/>
      <c r="K1654" s="2"/>
      <c r="L1654" s="20"/>
      <c r="M1654" s="14"/>
      <c r="N1654" s="14"/>
      <c r="O1654" s="20"/>
      <c r="P1654" s="16"/>
      <c r="Q1654" s="31"/>
      <c r="R1654" s="16"/>
      <c r="S1654" s="4"/>
      <c r="T1654" s="51"/>
      <c r="U1654" s="11"/>
      <c r="V1654" s="11"/>
      <c r="W1654" s="49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"/>
      <c r="AH1654" s="1"/>
      <c r="AI1654" s="1"/>
      <c r="AJ1654" s="1"/>
      <c r="AK1654" s="1"/>
      <c r="AL1654" s="49"/>
      <c r="AM1654" s="49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</row>
    <row r="1655" spans="1:121" x14ac:dyDescent="0.15">
      <c r="A1655" s="64"/>
      <c r="B1655" s="18"/>
      <c r="C1655" s="8"/>
      <c r="D1655" s="15"/>
      <c r="E1655" s="16"/>
      <c r="F1655" s="16"/>
      <c r="G1655" s="16"/>
      <c r="H1655" s="16"/>
      <c r="I1655" s="15"/>
      <c r="J1655" s="51"/>
      <c r="K1655" s="2"/>
      <c r="L1655" s="20"/>
      <c r="M1655" s="14"/>
      <c r="N1655" s="14"/>
      <c r="O1655" s="20"/>
      <c r="P1655" s="16"/>
      <c r="Q1655" s="31"/>
      <c r="R1655" s="16"/>
      <c r="S1655" s="4"/>
      <c r="T1655" s="51"/>
      <c r="U1655" s="11"/>
      <c r="V1655" s="11"/>
      <c r="W1655" s="49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"/>
      <c r="AH1655" s="1"/>
      <c r="AI1655" s="1"/>
      <c r="AJ1655" s="1"/>
      <c r="AK1655" s="1"/>
      <c r="AL1655" s="49"/>
      <c r="AM1655" s="49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</row>
    <row r="1656" spans="1:121" ht="15" x14ac:dyDescent="0.2">
      <c r="A1656" s="157"/>
      <c r="B1656" s="158"/>
      <c r="C1656" s="159"/>
      <c r="D1656" s="160"/>
      <c r="E1656" s="161"/>
      <c r="F1656" s="161"/>
      <c r="G1656" s="161"/>
      <c r="H1656" s="161"/>
      <c r="I1656" s="160"/>
      <c r="J1656" s="162"/>
      <c r="K1656" s="163"/>
      <c r="L1656" s="164"/>
      <c r="M1656" s="165"/>
      <c r="N1656" s="165"/>
      <c r="O1656" s="164"/>
      <c r="P1656" s="161"/>
      <c r="Q1656" s="166"/>
      <c r="R1656" s="161"/>
      <c r="S1656" s="167"/>
      <c r="T1656" s="162"/>
      <c r="U1656" s="11"/>
      <c r="V1656" s="11"/>
      <c r="W1656" s="49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"/>
      <c r="AH1656" s="1"/>
      <c r="AI1656" s="1"/>
      <c r="AJ1656" s="1"/>
      <c r="AK1656" s="1"/>
      <c r="AL1656" s="49"/>
      <c r="AM1656" s="49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</row>
    <row r="1657" spans="1:121" x14ac:dyDescent="0.15">
      <c r="A1657" s="64"/>
      <c r="B1657" s="18"/>
      <c r="C1657" s="8"/>
      <c r="D1657" s="15"/>
      <c r="E1657" s="16"/>
      <c r="F1657" s="16"/>
      <c r="G1657" s="16"/>
      <c r="H1657" s="16"/>
      <c r="I1657" s="15"/>
      <c r="J1657" s="51"/>
      <c r="K1657" s="2"/>
      <c r="L1657" s="20"/>
      <c r="M1657" s="14"/>
      <c r="N1657" s="14"/>
      <c r="O1657" s="20"/>
      <c r="P1657" s="16"/>
      <c r="Q1657" s="31"/>
      <c r="R1657" s="16"/>
      <c r="S1657" s="4"/>
      <c r="T1657" s="51"/>
      <c r="U1657" s="47"/>
      <c r="V1657" s="47"/>
      <c r="W1657" s="57"/>
      <c r="X1657" s="38"/>
      <c r="Y1657" s="41"/>
      <c r="Z1657" s="47"/>
      <c r="AA1657" s="38"/>
      <c r="AB1657" s="38"/>
      <c r="AC1657" s="38"/>
      <c r="AD1657" s="47"/>
      <c r="AE1657" s="39"/>
      <c r="AF1657" s="47"/>
      <c r="AG1657" s="41"/>
      <c r="AH1657" s="41"/>
      <c r="AI1657" s="41"/>
      <c r="AJ1657" s="41"/>
      <c r="AK1657" s="41"/>
      <c r="AL1657" s="57"/>
      <c r="AM1657" s="57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  <c r="CH1657" s="41"/>
      <c r="CI1657" s="41"/>
      <c r="CJ1657" s="41"/>
      <c r="CK1657" s="41"/>
      <c r="CL1657" s="41"/>
      <c r="CM1657" s="41"/>
      <c r="CN1657" s="41"/>
      <c r="CO1657" s="41"/>
      <c r="CP1657" s="41"/>
      <c r="CQ1657" s="41"/>
      <c r="CR1657" s="41"/>
      <c r="CS1657" s="41"/>
      <c r="CT1657" s="41"/>
      <c r="CU1657" s="41"/>
      <c r="CV1657" s="41"/>
      <c r="CW1657" s="41"/>
      <c r="CX1657" s="41"/>
      <c r="CY1657" s="41"/>
      <c r="CZ1657" s="41"/>
      <c r="DA1657" s="41"/>
      <c r="DB1657" s="41"/>
      <c r="DC1657" s="41"/>
      <c r="DD1657" s="41"/>
      <c r="DE1657" s="41"/>
      <c r="DF1657" s="41"/>
      <c r="DG1657" s="41"/>
      <c r="DH1657" s="41"/>
      <c r="DI1657" s="41"/>
      <c r="DJ1657" s="41"/>
      <c r="DK1657" s="41"/>
      <c r="DL1657" s="41"/>
      <c r="DM1657" s="41"/>
      <c r="DN1657" s="41"/>
      <c r="DO1657" s="41"/>
      <c r="DP1657" s="41"/>
      <c r="DQ1657" s="41"/>
    </row>
    <row r="1658" spans="1:121" x14ac:dyDescent="0.15">
      <c r="A1658" s="64"/>
      <c r="B1658" s="18"/>
      <c r="C1658" s="8"/>
      <c r="D1658" s="15"/>
      <c r="E1658" s="16"/>
      <c r="F1658" s="16"/>
      <c r="G1658" s="16"/>
      <c r="H1658" s="16"/>
      <c r="I1658" s="15"/>
      <c r="J1658" s="51"/>
      <c r="K1658" s="2"/>
      <c r="L1658" s="20"/>
      <c r="M1658" s="14"/>
      <c r="N1658" s="14"/>
      <c r="O1658" s="20"/>
      <c r="P1658" s="16"/>
      <c r="Q1658" s="31"/>
      <c r="R1658" s="16"/>
      <c r="S1658" s="4"/>
      <c r="T1658" s="51"/>
      <c r="U1658" s="11"/>
      <c r="V1658" s="11"/>
      <c r="W1658" s="49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"/>
      <c r="AH1658" s="1"/>
      <c r="AI1658" s="1"/>
      <c r="AJ1658" s="1"/>
      <c r="AK1658" s="1"/>
      <c r="AL1658" s="49"/>
      <c r="AM1658" s="49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</row>
    <row r="1659" spans="1:121" x14ac:dyDescent="0.15">
      <c r="A1659" s="64"/>
      <c r="B1659" s="18"/>
      <c r="C1659" s="8"/>
      <c r="D1659" s="15"/>
      <c r="E1659" s="16"/>
      <c r="F1659" s="16"/>
      <c r="G1659" s="16"/>
      <c r="H1659" s="16"/>
      <c r="I1659" s="15"/>
      <c r="J1659" s="51"/>
      <c r="K1659" s="2"/>
      <c r="L1659" s="20"/>
      <c r="M1659" s="14"/>
      <c r="N1659" s="14"/>
      <c r="O1659" s="20"/>
      <c r="P1659" s="16"/>
      <c r="Q1659" s="31"/>
      <c r="R1659" s="16"/>
      <c r="S1659" s="4"/>
      <c r="T1659" s="51"/>
      <c r="U1659" s="11"/>
      <c r="V1659" s="11"/>
      <c r="W1659" s="49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"/>
      <c r="AH1659" s="1"/>
      <c r="AI1659" s="1"/>
      <c r="AJ1659" s="1"/>
      <c r="AK1659" s="1"/>
      <c r="AL1659" s="49"/>
      <c r="AM1659" s="49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</row>
    <row r="1660" spans="1:121" x14ac:dyDescent="0.15">
      <c r="A1660" s="64"/>
      <c r="B1660" s="18"/>
      <c r="C1660" s="8"/>
      <c r="D1660" s="15"/>
      <c r="E1660" s="16"/>
      <c r="F1660" s="16"/>
      <c r="G1660" s="16"/>
      <c r="H1660" s="16"/>
      <c r="I1660" s="15"/>
      <c r="J1660" s="51"/>
      <c r="K1660" s="2"/>
      <c r="L1660" s="20"/>
      <c r="M1660" s="14"/>
      <c r="N1660" s="14"/>
      <c r="O1660" s="20"/>
      <c r="P1660" s="16"/>
      <c r="Q1660" s="31"/>
      <c r="R1660" s="16"/>
      <c r="S1660" s="4"/>
      <c r="T1660" s="51"/>
      <c r="U1660" s="11"/>
      <c r="V1660" s="11"/>
      <c r="W1660" s="49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"/>
      <c r="AH1660" s="1"/>
      <c r="AI1660" s="1"/>
      <c r="AJ1660" s="1"/>
      <c r="AK1660" s="1"/>
      <c r="AL1660" s="49"/>
      <c r="AM1660" s="49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</row>
    <row r="1661" spans="1:121" x14ac:dyDescent="0.15">
      <c r="A1661" s="64"/>
      <c r="B1661" s="18"/>
      <c r="C1661" s="8"/>
      <c r="D1661" s="15"/>
      <c r="E1661" s="16"/>
      <c r="F1661" s="16"/>
      <c r="G1661" s="16"/>
      <c r="H1661" s="16"/>
      <c r="I1661" s="15"/>
      <c r="J1661" s="51"/>
      <c r="K1661" s="2"/>
      <c r="L1661" s="20"/>
      <c r="M1661" s="14"/>
      <c r="N1661" s="14"/>
      <c r="O1661" s="20"/>
      <c r="P1661" s="16"/>
      <c r="Q1661" s="31"/>
      <c r="R1661" s="16"/>
      <c r="S1661" s="4"/>
      <c r="T1661" s="51"/>
      <c r="U1661" s="11"/>
      <c r="V1661" s="11"/>
      <c r="W1661" s="49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"/>
      <c r="AH1661" s="1"/>
      <c r="AI1661" s="1"/>
      <c r="AJ1661" s="1"/>
      <c r="AK1661" s="1"/>
      <c r="AL1661" s="49"/>
      <c r="AM1661" s="49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</row>
    <row r="1662" spans="1:121" x14ac:dyDescent="0.15">
      <c r="A1662" s="64"/>
      <c r="B1662" s="18"/>
      <c r="C1662" s="8"/>
      <c r="D1662" s="15"/>
      <c r="E1662" s="16"/>
      <c r="F1662" s="16"/>
      <c r="G1662" s="16"/>
      <c r="H1662" s="16"/>
      <c r="I1662" s="15"/>
      <c r="J1662" s="51"/>
      <c r="K1662" s="2"/>
      <c r="L1662" s="20"/>
      <c r="M1662" s="14"/>
      <c r="N1662" s="14"/>
      <c r="O1662" s="20"/>
      <c r="P1662" s="16"/>
      <c r="Q1662" s="31"/>
      <c r="R1662" s="16"/>
      <c r="S1662" s="4"/>
      <c r="T1662" s="51"/>
      <c r="U1662" s="11"/>
      <c r="V1662" s="11"/>
      <c r="W1662" s="49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"/>
      <c r="AH1662" s="1"/>
      <c r="AI1662" s="1"/>
      <c r="AJ1662" s="1"/>
      <c r="AK1662" s="1"/>
      <c r="AL1662" s="49"/>
      <c r="AM1662" s="49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</row>
    <row r="1663" spans="1:121" x14ac:dyDescent="0.15">
      <c r="A1663" s="64"/>
      <c r="B1663" s="18"/>
      <c r="C1663" s="8"/>
      <c r="D1663" s="15"/>
      <c r="E1663" s="16"/>
      <c r="F1663" s="16"/>
      <c r="G1663" s="16"/>
      <c r="H1663" s="16"/>
      <c r="I1663" s="15"/>
      <c r="J1663" s="51"/>
      <c r="K1663" s="2"/>
      <c r="L1663" s="20"/>
      <c r="M1663" s="14"/>
      <c r="N1663" s="14"/>
      <c r="O1663" s="20"/>
      <c r="P1663" s="16"/>
      <c r="Q1663" s="31"/>
      <c r="R1663" s="16"/>
      <c r="S1663" s="4"/>
      <c r="T1663" s="51"/>
      <c r="U1663" s="11"/>
      <c r="V1663" s="11"/>
      <c r="W1663" s="49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"/>
      <c r="AH1663" s="1"/>
      <c r="AI1663" s="1"/>
      <c r="AJ1663" s="1"/>
      <c r="AK1663" s="1"/>
      <c r="AL1663" s="49"/>
      <c r="AM1663" s="49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</row>
    <row r="1664" spans="1:121" x14ac:dyDescent="0.15">
      <c r="A1664" s="64"/>
      <c r="B1664" s="18"/>
      <c r="C1664" s="8"/>
      <c r="D1664" s="15"/>
      <c r="E1664" s="16"/>
      <c r="F1664" s="16"/>
      <c r="G1664" s="16"/>
      <c r="H1664" s="16"/>
      <c r="I1664" s="15"/>
      <c r="J1664" s="51"/>
      <c r="K1664" s="2"/>
      <c r="L1664" s="20"/>
      <c r="M1664" s="14"/>
      <c r="N1664" s="14"/>
      <c r="O1664" s="20"/>
      <c r="P1664" s="16"/>
      <c r="Q1664" s="31"/>
      <c r="R1664" s="16"/>
      <c r="S1664" s="4"/>
      <c r="T1664" s="51"/>
      <c r="U1664" s="11"/>
      <c r="V1664" s="11"/>
      <c r="W1664" s="49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"/>
      <c r="AH1664" s="1"/>
      <c r="AI1664" s="1"/>
      <c r="AJ1664" s="1"/>
      <c r="AK1664" s="1"/>
      <c r="AL1664" s="49"/>
      <c r="AM1664" s="49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</row>
    <row r="1665" spans="1:121" x14ac:dyDescent="0.15">
      <c r="A1665" s="64"/>
      <c r="B1665" s="18"/>
      <c r="C1665" s="8"/>
      <c r="D1665" s="15"/>
      <c r="E1665" s="16"/>
      <c r="F1665" s="16"/>
      <c r="G1665" s="16"/>
      <c r="H1665" s="16"/>
      <c r="I1665" s="15"/>
      <c r="J1665" s="51"/>
      <c r="K1665" s="2"/>
      <c r="L1665" s="20"/>
      <c r="M1665" s="14"/>
      <c r="N1665" s="14"/>
      <c r="O1665" s="20"/>
      <c r="P1665" s="16"/>
      <c r="Q1665" s="31"/>
      <c r="R1665" s="16"/>
      <c r="S1665" s="4"/>
      <c r="T1665" s="51"/>
      <c r="U1665" s="11"/>
      <c r="V1665" s="11"/>
      <c r="W1665" s="49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"/>
      <c r="AH1665" s="1"/>
      <c r="AI1665" s="1"/>
      <c r="AJ1665" s="1"/>
      <c r="AK1665" s="1"/>
      <c r="AL1665" s="49"/>
      <c r="AM1665" s="49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</row>
    <row r="1666" spans="1:121" x14ac:dyDescent="0.15">
      <c r="A1666" s="64"/>
      <c r="B1666" s="18"/>
      <c r="C1666" s="8"/>
      <c r="D1666" s="15"/>
      <c r="E1666" s="16"/>
      <c r="F1666" s="16"/>
      <c r="G1666" s="16"/>
      <c r="H1666" s="16"/>
      <c r="I1666" s="15"/>
      <c r="J1666" s="51"/>
      <c r="K1666" s="2"/>
      <c r="L1666" s="20"/>
      <c r="M1666" s="14"/>
      <c r="N1666" s="14"/>
      <c r="O1666" s="20"/>
      <c r="P1666" s="16"/>
      <c r="Q1666" s="31"/>
      <c r="R1666" s="16"/>
      <c r="S1666" s="4"/>
      <c r="T1666" s="51"/>
      <c r="U1666" s="11"/>
      <c r="V1666" s="11"/>
      <c r="W1666" s="49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"/>
      <c r="AH1666" s="1"/>
      <c r="AI1666" s="1"/>
      <c r="AJ1666" s="1"/>
      <c r="AK1666" s="1"/>
      <c r="AL1666" s="49"/>
      <c r="AM1666" s="49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</row>
    <row r="1667" spans="1:121" x14ac:dyDescent="0.15">
      <c r="A1667" s="64"/>
      <c r="B1667" s="18"/>
      <c r="C1667" s="8"/>
      <c r="D1667" s="15"/>
      <c r="E1667" s="16"/>
      <c r="F1667" s="16"/>
      <c r="G1667" s="16"/>
      <c r="H1667" s="16"/>
      <c r="I1667" s="15"/>
      <c r="J1667" s="51"/>
      <c r="K1667" s="2"/>
      <c r="L1667" s="20"/>
      <c r="M1667" s="14"/>
      <c r="N1667" s="14"/>
      <c r="O1667" s="20"/>
      <c r="P1667" s="16"/>
      <c r="Q1667" s="31"/>
      <c r="R1667" s="16"/>
      <c r="S1667" s="4"/>
      <c r="T1667" s="51"/>
      <c r="U1667" s="11"/>
      <c r="V1667" s="11"/>
      <c r="W1667" s="49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"/>
      <c r="AH1667" s="1"/>
      <c r="AI1667" s="1"/>
      <c r="AJ1667" s="1"/>
      <c r="AK1667" s="1"/>
      <c r="AL1667" s="49"/>
      <c r="AM1667" s="49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</row>
    <row r="1668" spans="1:121" x14ac:dyDescent="0.15">
      <c r="A1668" s="64"/>
      <c r="B1668" s="18"/>
      <c r="C1668" s="8"/>
      <c r="D1668" s="15"/>
      <c r="E1668" s="16"/>
      <c r="F1668" s="16"/>
      <c r="G1668" s="16"/>
      <c r="H1668" s="16"/>
      <c r="I1668" s="15"/>
      <c r="J1668" s="51"/>
      <c r="K1668" s="2"/>
      <c r="L1668" s="20"/>
      <c r="M1668" s="14"/>
      <c r="N1668" s="14"/>
      <c r="O1668" s="20"/>
      <c r="P1668" s="16"/>
      <c r="Q1668" s="31"/>
      <c r="R1668" s="16"/>
      <c r="S1668" s="4"/>
      <c r="T1668" s="51"/>
      <c r="U1668" s="11"/>
      <c r="V1668" s="11"/>
      <c r="W1668" s="49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"/>
      <c r="AH1668" s="1"/>
      <c r="AI1668" s="1"/>
      <c r="AJ1668" s="1"/>
      <c r="AK1668" s="1"/>
      <c r="AL1668" s="49"/>
      <c r="AM1668" s="49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</row>
    <row r="1669" spans="1:121" x14ac:dyDescent="0.15">
      <c r="A1669" s="64"/>
      <c r="B1669" s="18"/>
      <c r="C1669" s="8"/>
      <c r="D1669" s="15"/>
      <c r="E1669" s="16"/>
      <c r="F1669" s="16"/>
      <c r="G1669" s="16"/>
      <c r="H1669" s="16"/>
      <c r="I1669" s="15"/>
      <c r="J1669" s="51"/>
      <c r="K1669" s="2"/>
      <c r="L1669" s="20"/>
      <c r="M1669" s="14"/>
      <c r="N1669" s="14"/>
      <c r="O1669" s="20"/>
      <c r="P1669" s="16"/>
      <c r="Q1669" s="31"/>
      <c r="R1669" s="16"/>
      <c r="S1669" s="4"/>
      <c r="T1669" s="51"/>
      <c r="U1669" s="11"/>
      <c r="V1669" s="11"/>
      <c r="W1669" s="49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"/>
      <c r="AH1669" s="1"/>
      <c r="AI1669" s="1"/>
      <c r="AJ1669" s="1"/>
      <c r="AK1669" s="1"/>
      <c r="AL1669" s="49"/>
      <c r="AM1669" s="49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</row>
    <row r="1670" spans="1:121" x14ac:dyDescent="0.15">
      <c r="A1670" s="64"/>
      <c r="B1670" s="18"/>
      <c r="C1670" s="8"/>
      <c r="D1670" s="15"/>
      <c r="E1670" s="16"/>
      <c r="F1670" s="16"/>
      <c r="G1670" s="16"/>
      <c r="H1670" s="16"/>
      <c r="I1670" s="15"/>
      <c r="J1670" s="51"/>
      <c r="K1670" s="2"/>
      <c r="L1670" s="20"/>
      <c r="M1670" s="14"/>
      <c r="N1670" s="14"/>
      <c r="O1670" s="20"/>
      <c r="P1670" s="16"/>
      <c r="Q1670" s="31"/>
      <c r="R1670" s="16"/>
      <c r="S1670" s="4"/>
      <c r="T1670" s="51"/>
      <c r="U1670" s="11"/>
      <c r="V1670" s="11"/>
      <c r="W1670" s="49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"/>
      <c r="AH1670" s="1"/>
      <c r="AI1670" s="1"/>
      <c r="AJ1670" s="1"/>
      <c r="AK1670" s="1"/>
      <c r="AL1670" s="49"/>
      <c r="AM1670" s="49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</row>
    <row r="1671" spans="1:121" x14ac:dyDescent="0.15">
      <c r="A1671" s="64"/>
      <c r="B1671" s="18"/>
      <c r="C1671" s="8"/>
      <c r="D1671" s="15"/>
      <c r="E1671" s="16"/>
      <c r="F1671" s="16"/>
      <c r="G1671" s="16"/>
      <c r="H1671" s="16"/>
      <c r="I1671" s="15"/>
      <c r="J1671" s="51"/>
      <c r="K1671" s="2"/>
      <c r="L1671" s="20"/>
      <c r="M1671" s="14"/>
      <c r="N1671" s="14"/>
      <c r="O1671" s="20"/>
      <c r="P1671" s="16"/>
      <c r="Q1671" s="31"/>
      <c r="R1671" s="16"/>
      <c r="S1671" s="4"/>
      <c r="T1671" s="51"/>
      <c r="U1671" s="11"/>
      <c r="V1671" s="11"/>
      <c r="W1671" s="49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"/>
      <c r="AH1671" s="1"/>
      <c r="AI1671" s="1"/>
      <c r="AJ1671" s="1"/>
      <c r="AK1671" s="1"/>
      <c r="AL1671" s="49"/>
      <c r="AM1671" s="49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</row>
    <row r="1672" spans="1:121" x14ac:dyDescent="0.15">
      <c r="A1672" s="64"/>
      <c r="B1672" s="18"/>
      <c r="C1672" s="8"/>
      <c r="D1672" s="15"/>
      <c r="E1672" s="16"/>
      <c r="F1672" s="16"/>
      <c r="G1672" s="16"/>
      <c r="H1672" s="16"/>
      <c r="I1672" s="15"/>
      <c r="J1672" s="51"/>
      <c r="K1672" s="2"/>
      <c r="L1672" s="20"/>
      <c r="M1672" s="14"/>
      <c r="N1672" s="14"/>
      <c r="O1672" s="20"/>
      <c r="P1672" s="16"/>
      <c r="Q1672" s="31"/>
      <c r="R1672" s="16"/>
      <c r="S1672" s="4"/>
      <c r="T1672" s="51"/>
      <c r="U1672" s="11"/>
      <c r="V1672" s="11"/>
      <c r="W1672" s="49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"/>
      <c r="AH1672" s="1"/>
      <c r="AI1672" s="1"/>
      <c r="AJ1672" s="1"/>
      <c r="AK1672" s="1"/>
      <c r="AL1672" s="49"/>
      <c r="AM1672" s="49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</row>
    <row r="1673" spans="1:121" x14ac:dyDescent="0.15">
      <c r="A1673" s="64"/>
      <c r="B1673" s="18"/>
      <c r="C1673" s="8"/>
      <c r="D1673" s="15"/>
      <c r="E1673" s="16"/>
      <c r="F1673" s="16"/>
      <c r="G1673" s="16"/>
      <c r="H1673" s="16"/>
      <c r="I1673" s="15"/>
      <c r="J1673" s="51"/>
      <c r="K1673" s="2"/>
      <c r="L1673" s="20"/>
      <c r="M1673" s="14"/>
      <c r="N1673" s="14"/>
      <c r="O1673" s="20"/>
      <c r="P1673" s="16"/>
      <c r="Q1673" s="31"/>
      <c r="R1673" s="16"/>
      <c r="S1673" s="4"/>
      <c r="T1673" s="51"/>
      <c r="U1673" s="11"/>
      <c r="V1673" s="11"/>
      <c r="W1673" s="49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"/>
      <c r="AH1673" s="1"/>
      <c r="AI1673" s="1"/>
      <c r="AJ1673" s="1"/>
      <c r="AK1673" s="1"/>
      <c r="AL1673" s="49"/>
      <c r="AM1673" s="49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</row>
    <row r="1674" spans="1:121" x14ac:dyDescent="0.15">
      <c r="A1674" s="64"/>
      <c r="B1674" s="18"/>
      <c r="C1674" s="8"/>
      <c r="D1674" s="15"/>
      <c r="E1674" s="16"/>
      <c r="F1674" s="16"/>
      <c r="G1674" s="16"/>
      <c r="H1674" s="16"/>
      <c r="I1674" s="15"/>
      <c r="J1674" s="51"/>
      <c r="K1674" s="2"/>
      <c r="L1674" s="20"/>
      <c r="M1674" s="14"/>
      <c r="N1674" s="14"/>
      <c r="O1674" s="20"/>
      <c r="P1674" s="16"/>
      <c r="Q1674" s="31"/>
      <c r="R1674" s="16"/>
      <c r="S1674" s="4"/>
      <c r="T1674" s="51"/>
      <c r="U1674" s="11"/>
      <c r="V1674" s="11"/>
      <c r="W1674" s="49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"/>
      <c r="AH1674" s="1"/>
      <c r="AI1674" s="1"/>
      <c r="AJ1674" s="1"/>
      <c r="AK1674" s="1"/>
      <c r="AL1674" s="49"/>
      <c r="AM1674" s="49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</row>
    <row r="1675" spans="1:121" x14ac:dyDescent="0.15">
      <c r="A1675" s="64"/>
      <c r="B1675" s="18"/>
      <c r="C1675" s="8"/>
      <c r="D1675" s="15"/>
      <c r="E1675" s="16"/>
      <c r="F1675" s="16"/>
      <c r="G1675" s="16"/>
      <c r="H1675" s="16"/>
      <c r="I1675" s="15"/>
      <c r="J1675" s="51"/>
      <c r="K1675" s="2"/>
      <c r="L1675" s="20"/>
      <c r="M1675" s="14"/>
      <c r="N1675" s="14"/>
      <c r="O1675" s="20"/>
      <c r="P1675" s="16"/>
      <c r="Q1675" s="31"/>
      <c r="R1675" s="16"/>
      <c r="S1675" s="4"/>
      <c r="T1675" s="51"/>
      <c r="U1675" s="11"/>
      <c r="V1675" s="11"/>
      <c r="W1675" s="49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"/>
      <c r="AH1675" s="1"/>
      <c r="AI1675" s="1"/>
      <c r="AJ1675" s="1"/>
      <c r="AK1675" s="1"/>
      <c r="AL1675" s="49"/>
      <c r="AM1675" s="49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</row>
    <row r="1676" spans="1:121" x14ac:dyDescent="0.15">
      <c r="A1676" s="64"/>
      <c r="B1676" s="18"/>
      <c r="C1676" s="8"/>
      <c r="D1676" s="15"/>
      <c r="E1676" s="16"/>
      <c r="F1676" s="16"/>
      <c r="G1676" s="16"/>
      <c r="H1676" s="16"/>
      <c r="I1676" s="15"/>
      <c r="J1676" s="51"/>
      <c r="K1676" s="2"/>
      <c r="L1676" s="20"/>
      <c r="M1676" s="14"/>
      <c r="N1676" s="14"/>
      <c r="O1676" s="20"/>
      <c r="P1676" s="16"/>
      <c r="Q1676" s="31"/>
      <c r="R1676" s="16"/>
      <c r="S1676" s="4"/>
      <c r="T1676" s="51"/>
      <c r="U1676" s="11"/>
      <c r="V1676" s="11"/>
      <c r="W1676" s="49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"/>
      <c r="AH1676" s="1"/>
      <c r="AI1676" s="1"/>
      <c r="AJ1676" s="1"/>
      <c r="AK1676" s="1"/>
      <c r="AL1676" s="49"/>
      <c r="AM1676" s="49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</row>
    <row r="1677" spans="1:121" x14ac:dyDescent="0.15">
      <c r="A1677" s="64"/>
      <c r="B1677" s="18"/>
      <c r="C1677" s="8"/>
      <c r="D1677" s="15"/>
      <c r="E1677" s="16"/>
      <c r="F1677" s="16"/>
      <c r="G1677" s="16"/>
      <c r="H1677" s="16"/>
      <c r="I1677" s="15"/>
      <c r="J1677" s="51"/>
      <c r="K1677" s="2"/>
      <c r="L1677" s="20"/>
      <c r="M1677" s="14"/>
      <c r="N1677" s="14"/>
      <c r="O1677" s="20"/>
      <c r="P1677" s="16"/>
      <c r="Q1677" s="31"/>
      <c r="R1677" s="16"/>
      <c r="S1677" s="4"/>
      <c r="T1677" s="51"/>
      <c r="U1677" s="11"/>
      <c r="V1677" s="11"/>
      <c r="W1677" s="49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"/>
      <c r="AH1677" s="1"/>
      <c r="AI1677" s="1"/>
      <c r="AJ1677" s="1"/>
      <c r="AK1677" s="1"/>
      <c r="AL1677" s="49"/>
      <c r="AM1677" s="49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</row>
    <row r="1678" spans="1:121" x14ac:dyDescent="0.15">
      <c r="A1678" s="64"/>
      <c r="B1678" s="18"/>
      <c r="C1678" s="8"/>
      <c r="D1678" s="15"/>
      <c r="E1678" s="16"/>
      <c r="F1678" s="16"/>
      <c r="G1678" s="16"/>
      <c r="H1678" s="16"/>
      <c r="I1678" s="15"/>
      <c r="J1678" s="51"/>
      <c r="K1678" s="2"/>
      <c r="L1678" s="20"/>
      <c r="M1678" s="14"/>
      <c r="N1678" s="14"/>
      <c r="O1678" s="20"/>
      <c r="P1678" s="16"/>
      <c r="Q1678" s="31"/>
      <c r="R1678" s="16"/>
      <c r="S1678" s="4"/>
      <c r="T1678" s="51"/>
      <c r="U1678" s="11"/>
      <c r="V1678" s="11"/>
      <c r="W1678" s="49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"/>
      <c r="AH1678" s="1"/>
      <c r="AI1678" s="1"/>
      <c r="AJ1678" s="1"/>
      <c r="AK1678" s="1"/>
      <c r="AL1678" s="49"/>
      <c r="AM1678" s="49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</row>
    <row r="1679" spans="1:121" x14ac:dyDescent="0.15">
      <c r="A1679" s="64"/>
      <c r="B1679" s="18"/>
      <c r="C1679" s="8"/>
      <c r="D1679" s="15"/>
      <c r="E1679" s="16"/>
      <c r="F1679" s="16"/>
      <c r="G1679" s="16"/>
      <c r="H1679" s="16"/>
      <c r="I1679" s="15"/>
      <c r="J1679" s="51"/>
      <c r="K1679" s="2"/>
      <c r="L1679" s="20"/>
      <c r="M1679" s="14"/>
      <c r="N1679" s="14"/>
      <c r="O1679" s="20"/>
      <c r="P1679" s="16"/>
      <c r="Q1679" s="31"/>
      <c r="R1679" s="16"/>
      <c r="S1679" s="4"/>
      <c r="T1679" s="51"/>
      <c r="U1679" s="11"/>
      <c r="V1679" s="11"/>
      <c r="W1679" s="49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"/>
      <c r="AH1679" s="1"/>
      <c r="AI1679" s="1"/>
      <c r="AJ1679" s="1"/>
      <c r="AK1679" s="1"/>
      <c r="AL1679" s="49"/>
      <c r="AM1679" s="49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</row>
    <row r="1680" spans="1:121" x14ac:dyDescent="0.15">
      <c r="A1680" s="64"/>
      <c r="B1680" s="18"/>
      <c r="C1680" s="8"/>
      <c r="D1680" s="15"/>
      <c r="E1680" s="16"/>
      <c r="F1680" s="16"/>
      <c r="G1680" s="16"/>
      <c r="H1680" s="16"/>
      <c r="I1680" s="15"/>
      <c r="J1680" s="51"/>
      <c r="K1680" s="2"/>
      <c r="L1680" s="20"/>
      <c r="M1680" s="14"/>
      <c r="N1680" s="14"/>
      <c r="O1680" s="20"/>
      <c r="P1680" s="16"/>
      <c r="Q1680" s="31"/>
      <c r="R1680" s="16"/>
      <c r="S1680" s="4"/>
      <c r="T1680" s="51"/>
      <c r="U1680" s="11"/>
      <c r="V1680" s="11"/>
      <c r="W1680" s="49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"/>
      <c r="AH1680" s="1"/>
      <c r="AI1680" s="1"/>
      <c r="AJ1680" s="1"/>
      <c r="AK1680" s="1"/>
      <c r="AL1680" s="49"/>
      <c r="AM1680" s="49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</row>
    <row r="1681" spans="1:121" x14ac:dyDescent="0.15">
      <c r="A1681" s="64"/>
      <c r="B1681" s="18"/>
      <c r="C1681" s="8"/>
      <c r="D1681" s="15"/>
      <c r="E1681" s="16"/>
      <c r="F1681" s="16"/>
      <c r="G1681" s="16"/>
      <c r="H1681" s="16"/>
      <c r="I1681" s="15"/>
      <c r="J1681" s="51"/>
      <c r="K1681" s="2"/>
      <c r="L1681" s="20"/>
      <c r="M1681" s="14"/>
      <c r="N1681" s="14"/>
      <c r="O1681" s="20"/>
      <c r="P1681" s="16"/>
      <c r="Q1681" s="31"/>
      <c r="R1681" s="16"/>
      <c r="S1681" s="4"/>
      <c r="T1681" s="51"/>
      <c r="U1681" s="11"/>
      <c r="V1681" s="11"/>
      <c r="W1681" s="49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"/>
      <c r="AH1681" s="1"/>
      <c r="AI1681" s="1"/>
      <c r="AJ1681" s="1"/>
      <c r="AK1681" s="1"/>
      <c r="AL1681" s="49"/>
      <c r="AM1681" s="49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</row>
    <row r="1682" spans="1:121" x14ac:dyDescent="0.15">
      <c r="A1682" s="64"/>
      <c r="B1682" s="18"/>
      <c r="C1682" s="8"/>
      <c r="D1682" s="15"/>
      <c r="E1682" s="16"/>
      <c r="F1682" s="16"/>
      <c r="G1682" s="16"/>
      <c r="H1682" s="16"/>
      <c r="I1682" s="15"/>
      <c r="J1682" s="51"/>
      <c r="K1682" s="2"/>
      <c r="L1682" s="20"/>
      <c r="M1682" s="14"/>
      <c r="N1682" s="14"/>
      <c r="O1682" s="20"/>
      <c r="P1682" s="16"/>
      <c r="Q1682" s="31"/>
      <c r="R1682" s="16"/>
      <c r="S1682" s="4"/>
      <c r="T1682" s="51"/>
      <c r="U1682" s="11"/>
      <c r="V1682" s="11"/>
      <c r="W1682" s="49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"/>
      <c r="AH1682" s="1"/>
      <c r="AI1682" s="1"/>
      <c r="AJ1682" s="1"/>
      <c r="AK1682" s="1"/>
      <c r="AL1682" s="49"/>
      <c r="AM1682" s="49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</row>
    <row r="1683" spans="1:121" x14ac:dyDescent="0.15">
      <c r="A1683" s="64"/>
      <c r="B1683" s="18"/>
      <c r="C1683" s="8"/>
      <c r="D1683" s="15"/>
      <c r="E1683" s="16"/>
      <c r="F1683" s="16"/>
      <c r="G1683" s="16"/>
      <c r="H1683" s="16"/>
      <c r="I1683" s="15"/>
      <c r="J1683" s="51"/>
      <c r="K1683" s="2"/>
      <c r="L1683" s="20"/>
      <c r="M1683" s="14"/>
      <c r="N1683" s="14"/>
      <c r="O1683" s="20"/>
      <c r="P1683" s="16"/>
      <c r="Q1683" s="31"/>
      <c r="R1683" s="16"/>
      <c r="S1683" s="4"/>
      <c r="T1683" s="51"/>
      <c r="U1683" s="11"/>
      <c r="V1683" s="11"/>
      <c r="W1683" s="49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"/>
      <c r="AH1683" s="1"/>
      <c r="AI1683" s="1"/>
      <c r="AJ1683" s="1"/>
      <c r="AK1683" s="1"/>
      <c r="AL1683" s="49"/>
      <c r="AM1683" s="49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</row>
    <row r="1684" spans="1:121" x14ac:dyDescent="0.15">
      <c r="A1684" s="64"/>
      <c r="B1684" s="18"/>
      <c r="C1684" s="8"/>
      <c r="D1684" s="15"/>
      <c r="E1684" s="16"/>
      <c r="F1684" s="16"/>
      <c r="G1684" s="16"/>
      <c r="H1684" s="16"/>
      <c r="I1684" s="15"/>
      <c r="J1684" s="51"/>
      <c r="K1684" s="2"/>
      <c r="L1684" s="20"/>
      <c r="M1684" s="14"/>
      <c r="N1684" s="14"/>
      <c r="O1684" s="20"/>
      <c r="P1684" s="16"/>
      <c r="Q1684" s="31"/>
      <c r="R1684" s="16"/>
      <c r="S1684" s="4"/>
      <c r="T1684" s="51"/>
      <c r="U1684" s="11"/>
      <c r="V1684" s="11"/>
      <c r="W1684" s="49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"/>
      <c r="AH1684" s="1"/>
      <c r="AI1684" s="1"/>
      <c r="AJ1684" s="1"/>
      <c r="AK1684" s="1"/>
      <c r="AL1684" s="49"/>
      <c r="AM1684" s="49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</row>
    <row r="1685" spans="1:121" x14ac:dyDescent="0.15">
      <c r="A1685" s="64"/>
      <c r="B1685" s="18"/>
      <c r="C1685" s="8"/>
      <c r="D1685" s="15"/>
      <c r="E1685" s="16"/>
      <c r="F1685" s="16"/>
      <c r="G1685" s="16"/>
      <c r="H1685" s="16"/>
      <c r="I1685" s="15"/>
      <c r="J1685" s="51"/>
      <c r="K1685" s="2"/>
      <c r="L1685" s="20"/>
      <c r="M1685" s="14"/>
      <c r="N1685" s="14"/>
      <c r="O1685" s="20"/>
      <c r="P1685" s="16"/>
      <c r="Q1685" s="31"/>
      <c r="R1685" s="16"/>
      <c r="S1685" s="4"/>
      <c r="T1685" s="51"/>
      <c r="U1685" s="11"/>
      <c r="V1685" s="11"/>
      <c r="W1685" s="49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"/>
      <c r="AH1685" s="1"/>
      <c r="AI1685" s="1"/>
      <c r="AJ1685" s="1"/>
      <c r="AK1685" s="1"/>
      <c r="AL1685" s="49"/>
      <c r="AM1685" s="49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</row>
    <row r="1686" spans="1:121" x14ac:dyDescent="0.15">
      <c r="A1686" s="64"/>
      <c r="B1686" s="18"/>
      <c r="C1686" s="8"/>
      <c r="D1686" s="15"/>
      <c r="E1686" s="16"/>
      <c r="F1686" s="16"/>
      <c r="G1686" s="16"/>
      <c r="H1686" s="16"/>
      <c r="I1686" s="15"/>
      <c r="J1686" s="51"/>
      <c r="K1686" s="2"/>
      <c r="L1686" s="20"/>
      <c r="M1686" s="14"/>
      <c r="N1686" s="14"/>
      <c r="O1686" s="20"/>
      <c r="P1686" s="16"/>
      <c r="Q1686" s="31"/>
      <c r="R1686" s="16"/>
      <c r="S1686" s="4"/>
      <c r="T1686" s="51"/>
      <c r="U1686" s="11"/>
      <c r="V1686" s="11"/>
      <c r="W1686" s="49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"/>
      <c r="AH1686" s="1"/>
      <c r="AI1686" s="1"/>
      <c r="AJ1686" s="1"/>
      <c r="AK1686" s="1"/>
      <c r="AL1686" s="49"/>
      <c r="AM1686" s="49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</row>
    <row r="1687" spans="1:121" x14ac:dyDescent="0.15">
      <c r="A1687" s="64"/>
      <c r="B1687" s="18"/>
      <c r="C1687" s="8"/>
      <c r="D1687" s="15"/>
      <c r="E1687" s="16"/>
      <c r="F1687" s="16"/>
      <c r="G1687" s="16"/>
      <c r="H1687" s="16"/>
      <c r="I1687" s="15"/>
      <c r="J1687" s="51"/>
      <c r="K1687" s="2"/>
      <c r="L1687" s="20"/>
      <c r="M1687" s="14"/>
      <c r="N1687" s="14"/>
      <c r="O1687" s="20"/>
      <c r="P1687" s="16"/>
      <c r="Q1687" s="31"/>
      <c r="R1687" s="16"/>
      <c r="S1687" s="4"/>
      <c r="T1687" s="51"/>
      <c r="U1687" s="11"/>
      <c r="V1687" s="11"/>
      <c r="W1687" s="49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"/>
      <c r="AH1687" s="1"/>
      <c r="AI1687" s="1"/>
      <c r="AJ1687" s="1"/>
      <c r="AK1687" s="1"/>
      <c r="AL1687" s="49"/>
      <c r="AM1687" s="49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</row>
    <row r="1688" spans="1:121" x14ac:dyDescent="0.15">
      <c r="A1688" s="64"/>
      <c r="B1688" s="18"/>
      <c r="C1688" s="8"/>
      <c r="D1688" s="15"/>
      <c r="E1688" s="16"/>
      <c r="F1688" s="16"/>
      <c r="G1688" s="16"/>
      <c r="H1688" s="16"/>
      <c r="I1688" s="15"/>
      <c r="J1688" s="51"/>
      <c r="K1688" s="2"/>
      <c r="L1688" s="20"/>
      <c r="M1688" s="14"/>
      <c r="N1688" s="14"/>
      <c r="O1688" s="20"/>
      <c r="P1688" s="16"/>
      <c r="Q1688" s="31"/>
      <c r="R1688" s="16"/>
      <c r="S1688" s="4"/>
      <c r="T1688" s="51"/>
      <c r="U1688" s="11"/>
      <c r="V1688" s="11"/>
      <c r="W1688" s="49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"/>
      <c r="AH1688" s="1"/>
      <c r="AI1688" s="1"/>
      <c r="AJ1688" s="1"/>
      <c r="AK1688" s="1"/>
      <c r="AL1688" s="49"/>
      <c r="AM1688" s="49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</row>
    <row r="1689" spans="1:121" x14ac:dyDescent="0.15">
      <c r="A1689" s="64"/>
      <c r="B1689" s="18"/>
      <c r="C1689" s="8"/>
      <c r="D1689" s="15"/>
      <c r="E1689" s="16"/>
      <c r="F1689" s="16"/>
      <c r="G1689" s="16"/>
      <c r="H1689" s="16"/>
      <c r="I1689" s="15"/>
      <c r="J1689" s="51"/>
      <c r="K1689" s="2"/>
      <c r="L1689" s="20"/>
      <c r="M1689" s="14"/>
      <c r="N1689" s="14"/>
      <c r="O1689" s="20"/>
      <c r="P1689" s="16"/>
      <c r="Q1689" s="31"/>
      <c r="R1689" s="16"/>
      <c r="S1689" s="4"/>
      <c r="T1689" s="51"/>
      <c r="U1689" s="11"/>
      <c r="V1689" s="11"/>
      <c r="W1689" s="49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"/>
      <c r="AH1689" s="1"/>
      <c r="AI1689" s="1"/>
      <c r="AJ1689" s="1"/>
      <c r="AK1689" s="1"/>
      <c r="AL1689" s="49"/>
      <c r="AM1689" s="49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</row>
    <row r="1690" spans="1:121" x14ac:dyDescent="0.15">
      <c r="A1690" s="64"/>
      <c r="B1690" s="18"/>
      <c r="C1690" s="8"/>
      <c r="D1690" s="15"/>
      <c r="E1690" s="16"/>
      <c r="F1690" s="16"/>
      <c r="G1690" s="16"/>
      <c r="H1690" s="16"/>
      <c r="I1690" s="15"/>
      <c r="J1690" s="51"/>
      <c r="K1690" s="2"/>
      <c r="L1690" s="20"/>
      <c r="M1690" s="14"/>
      <c r="N1690" s="14"/>
      <c r="O1690" s="20"/>
      <c r="P1690" s="16"/>
      <c r="Q1690" s="31"/>
      <c r="R1690" s="16"/>
      <c r="S1690" s="4"/>
      <c r="T1690" s="51"/>
      <c r="U1690" s="11"/>
      <c r="V1690" s="11"/>
      <c r="W1690" s="49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"/>
      <c r="AH1690" s="1"/>
      <c r="AI1690" s="1"/>
      <c r="AJ1690" s="1"/>
      <c r="AK1690" s="1"/>
      <c r="AL1690" s="49"/>
      <c r="AM1690" s="49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</row>
    <row r="1691" spans="1:121" x14ac:dyDescent="0.15">
      <c r="A1691" s="64"/>
      <c r="B1691" s="18"/>
      <c r="C1691" s="8"/>
      <c r="D1691" s="15"/>
      <c r="E1691" s="16"/>
      <c r="F1691" s="16"/>
      <c r="G1691" s="16"/>
      <c r="H1691" s="16"/>
      <c r="I1691" s="15"/>
      <c r="J1691" s="51"/>
      <c r="K1691" s="2"/>
      <c r="L1691" s="20"/>
      <c r="M1691" s="14"/>
      <c r="N1691" s="14"/>
      <c r="O1691" s="20"/>
      <c r="P1691" s="16"/>
      <c r="Q1691" s="31"/>
      <c r="R1691" s="16"/>
      <c r="S1691" s="4"/>
      <c r="T1691" s="51"/>
      <c r="U1691" s="11"/>
      <c r="V1691" s="11"/>
      <c r="W1691" s="49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"/>
      <c r="AH1691" s="1"/>
      <c r="AI1691" s="1"/>
      <c r="AJ1691" s="1"/>
      <c r="AK1691" s="1"/>
      <c r="AL1691" s="49"/>
      <c r="AM1691" s="49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</row>
    <row r="1692" spans="1:121" x14ac:dyDescent="0.15">
      <c r="A1692" s="64"/>
      <c r="B1692" s="18"/>
      <c r="C1692" s="8"/>
      <c r="D1692" s="15"/>
      <c r="E1692" s="16"/>
      <c r="F1692" s="16"/>
      <c r="G1692" s="16"/>
      <c r="H1692" s="16"/>
      <c r="I1692" s="15"/>
      <c r="J1692" s="51"/>
      <c r="K1692" s="2"/>
      <c r="L1692" s="20"/>
      <c r="M1692" s="14"/>
      <c r="N1692" s="14"/>
      <c r="O1692" s="20"/>
      <c r="P1692" s="16"/>
      <c r="Q1692" s="31"/>
      <c r="R1692" s="16"/>
      <c r="S1692" s="4"/>
      <c r="T1692" s="51"/>
      <c r="U1692" s="11"/>
      <c r="V1692" s="11"/>
      <c r="W1692" s="49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"/>
      <c r="AH1692" s="1"/>
      <c r="AI1692" s="1"/>
      <c r="AJ1692" s="1"/>
      <c r="AK1692" s="1"/>
      <c r="AL1692" s="49"/>
      <c r="AM1692" s="49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</row>
    <row r="1693" spans="1:121" x14ac:dyDescent="0.15">
      <c r="A1693" s="64"/>
      <c r="B1693" s="18"/>
      <c r="C1693" s="8"/>
      <c r="D1693" s="15"/>
      <c r="E1693" s="16"/>
      <c r="F1693" s="16"/>
      <c r="G1693" s="16"/>
      <c r="H1693" s="16"/>
      <c r="I1693" s="15"/>
      <c r="J1693" s="51"/>
      <c r="K1693" s="2"/>
      <c r="L1693" s="20"/>
      <c r="M1693" s="14"/>
      <c r="N1693" s="14"/>
      <c r="O1693" s="20"/>
      <c r="P1693" s="16"/>
      <c r="Q1693" s="31"/>
      <c r="R1693" s="16"/>
      <c r="S1693" s="4"/>
      <c r="T1693" s="51"/>
      <c r="U1693" s="11"/>
      <c r="V1693" s="11"/>
      <c r="W1693" s="49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"/>
      <c r="AH1693" s="1"/>
      <c r="AI1693" s="1"/>
      <c r="AJ1693" s="1"/>
      <c r="AK1693" s="1"/>
      <c r="AL1693" s="49"/>
      <c r="AM1693" s="49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</row>
    <row r="1694" spans="1:121" x14ac:dyDescent="0.15">
      <c r="A1694" s="64"/>
      <c r="B1694" s="18"/>
      <c r="C1694" s="8"/>
      <c r="D1694" s="15"/>
      <c r="E1694" s="16"/>
      <c r="F1694" s="16"/>
      <c r="G1694" s="16"/>
      <c r="H1694" s="16"/>
      <c r="I1694" s="15"/>
      <c r="J1694" s="51"/>
      <c r="K1694" s="2"/>
      <c r="L1694" s="20"/>
      <c r="M1694" s="14"/>
      <c r="N1694" s="14"/>
      <c r="O1694" s="20"/>
      <c r="P1694" s="16"/>
      <c r="Q1694" s="31"/>
      <c r="R1694" s="16"/>
      <c r="S1694" s="4"/>
      <c r="T1694" s="51"/>
      <c r="U1694" s="11"/>
      <c r="V1694" s="11"/>
      <c r="W1694" s="49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"/>
      <c r="AH1694" s="1"/>
      <c r="AI1694" s="1"/>
      <c r="AJ1694" s="1"/>
      <c r="AK1694" s="1"/>
      <c r="AL1694" s="49"/>
      <c r="AM1694" s="49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</row>
    <row r="1695" spans="1:121" x14ac:dyDescent="0.15">
      <c r="A1695" s="64"/>
      <c r="B1695" s="18"/>
      <c r="C1695" s="8"/>
      <c r="D1695" s="15"/>
      <c r="E1695" s="16"/>
      <c r="F1695" s="16"/>
      <c r="G1695" s="16"/>
      <c r="H1695" s="16"/>
      <c r="I1695" s="15"/>
      <c r="J1695" s="51"/>
      <c r="K1695" s="2"/>
      <c r="L1695" s="20"/>
      <c r="M1695" s="14"/>
      <c r="N1695" s="14"/>
      <c r="O1695" s="20"/>
      <c r="P1695" s="16"/>
      <c r="Q1695" s="31"/>
      <c r="R1695" s="16"/>
      <c r="S1695" s="4"/>
      <c r="T1695" s="51"/>
      <c r="U1695" s="11"/>
      <c r="V1695" s="11"/>
      <c r="W1695" s="49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"/>
      <c r="AH1695" s="1"/>
      <c r="AI1695" s="1"/>
      <c r="AJ1695" s="1"/>
      <c r="AK1695" s="1"/>
      <c r="AL1695" s="49"/>
      <c r="AM1695" s="49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</row>
    <row r="1696" spans="1:121" x14ac:dyDescent="0.15">
      <c r="A1696" s="64"/>
      <c r="B1696" s="18"/>
      <c r="C1696" s="8"/>
      <c r="D1696" s="15"/>
      <c r="E1696" s="16"/>
      <c r="F1696" s="16"/>
      <c r="G1696" s="16"/>
      <c r="H1696" s="16"/>
      <c r="I1696" s="15"/>
      <c r="J1696" s="51"/>
      <c r="K1696" s="2"/>
      <c r="L1696" s="20"/>
      <c r="M1696" s="14"/>
      <c r="N1696" s="14"/>
      <c r="O1696" s="20"/>
      <c r="P1696" s="16"/>
      <c r="Q1696" s="31"/>
      <c r="R1696" s="16"/>
      <c r="S1696" s="4"/>
      <c r="T1696" s="51"/>
      <c r="U1696" s="11"/>
      <c r="V1696" s="11"/>
      <c r="W1696" s="49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"/>
      <c r="AH1696" s="1"/>
      <c r="AI1696" s="1"/>
      <c r="AJ1696" s="1"/>
      <c r="AK1696" s="1"/>
      <c r="AL1696" s="49"/>
      <c r="AM1696" s="49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</row>
    <row r="1697" spans="1:121" x14ac:dyDescent="0.15">
      <c r="A1697" s="64"/>
      <c r="B1697" s="18"/>
      <c r="C1697" s="8"/>
      <c r="D1697" s="15"/>
      <c r="E1697" s="16"/>
      <c r="F1697" s="16"/>
      <c r="G1697" s="16"/>
      <c r="H1697" s="16"/>
      <c r="I1697" s="15"/>
      <c r="J1697" s="51"/>
      <c r="K1697" s="2"/>
      <c r="L1697" s="20"/>
      <c r="M1697" s="14"/>
      <c r="N1697" s="14"/>
      <c r="O1697" s="20"/>
      <c r="P1697" s="16"/>
      <c r="Q1697" s="31"/>
      <c r="R1697" s="16"/>
      <c r="S1697" s="4"/>
      <c r="T1697" s="51"/>
      <c r="U1697" s="11"/>
      <c r="V1697" s="11"/>
      <c r="W1697" s="49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"/>
      <c r="AH1697" s="1"/>
      <c r="AI1697" s="1"/>
      <c r="AJ1697" s="1"/>
      <c r="AK1697" s="1"/>
      <c r="AL1697" s="49"/>
      <c r="AM1697" s="49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</row>
    <row r="1698" spans="1:121" x14ac:dyDescent="0.15">
      <c r="A1698" s="64"/>
      <c r="B1698" s="18"/>
      <c r="C1698" s="8"/>
      <c r="D1698" s="15"/>
      <c r="E1698" s="16"/>
      <c r="F1698" s="16"/>
      <c r="G1698" s="16"/>
      <c r="H1698" s="16"/>
      <c r="I1698" s="15"/>
      <c r="J1698" s="51"/>
      <c r="K1698" s="2"/>
      <c r="L1698" s="20"/>
      <c r="M1698" s="14"/>
      <c r="N1698" s="14"/>
      <c r="O1698" s="20"/>
      <c r="P1698" s="16"/>
      <c r="Q1698" s="31"/>
      <c r="R1698" s="16"/>
      <c r="S1698" s="4"/>
      <c r="T1698" s="51"/>
      <c r="U1698" s="11"/>
      <c r="V1698" s="11"/>
      <c r="W1698" s="49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"/>
      <c r="AH1698" s="1"/>
      <c r="AI1698" s="1"/>
      <c r="AJ1698" s="1"/>
      <c r="AK1698" s="1"/>
      <c r="AL1698" s="49"/>
      <c r="AM1698" s="49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</row>
    <row r="1699" spans="1:121" x14ac:dyDescent="0.15">
      <c r="A1699" s="64"/>
      <c r="B1699" s="18"/>
      <c r="C1699" s="8"/>
      <c r="D1699" s="15"/>
      <c r="E1699" s="16"/>
      <c r="F1699" s="16"/>
      <c r="G1699" s="16"/>
      <c r="H1699" s="16"/>
      <c r="I1699" s="15"/>
      <c r="J1699" s="51"/>
      <c r="K1699" s="2"/>
      <c r="L1699" s="20"/>
      <c r="M1699" s="14"/>
      <c r="N1699" s="14"/>
      <c r="O1699" s="20"/>
      <c r="P1699" s="16"/>
      <c r="Q1699" s="31"/>
      <c r="R1699" s="16"/>
      <c r="S1699" s="4"/>
      <c r="T1699" s="51"/>
      <c r="U1699" s="11"/>
      <c r="V1699" s="11"/>
      <c r="W1699" s="49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"/>
      <c r="AH1699" s="1"/>
      <c r="AI1699" s="1"/>
      <c r="AJ1699" s="1"/>
      <c r="AK1699" s="1"/>
      <c r="AL1699" s="49"/>
      <c r="AM1699" s="49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</row>
    <row r="1700" spans="1:121" x14ac:dyDescent="0.15">
      <c r="A1700" s="64"/>
      <c r="B1700" s="18"/>
      <c r="C1700" s="8"/>
      <c r="D1700" s="15"/>
      <c r="E1700" s="16"/>
      <c r="F1700" s="16"/>
      <c r="G1700" s="16"/>
      <c r="H1700" s="16"/>
      <c r="I1700" s="15"/>
      <c r="J1700" s="51"/>
      <c r="K1700" s="2"/>
      <c r="L1700" s="20"/>
      <c r="M1700" s="14"/>
      <c r="N1700" s="14"/>
      <c r="O1700" s="20"/>
      <c r="P1700" s="16"/>
      <c r="Q1700" s="31"/>
      <c r="R1700" s="16"/>
      <c r="S1700" s="4"/>
      <c r="T1700" s="51"/>
      <c r="U1700" s="11"/>
      <c r="V1700" s="11"/>
      <c r="W1700" s="49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"/>
      <c r="AH1700" s="1"/>
      <c r="AI1700" s="1"/>
      <c r="AJ1700" s="1"/>
      <c r="AK1700" s="1"/>
      <c r="AL1700" s="49"/>
      <c r="AM1700" s="49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</row>
    <row r="1701" spans="1:121" x14ac:dyDescent="0.15">
      <c r="A1701" s="64"/>
      <c r="B1701" s="18"/>
      <c r="C1701" s="8"/>
      <c r="D1701" s="15"/>
      <c r="E1701" s="16"/>
      <c r="F1701" s="16"/>
      <c r="G1701" s="16"/>
      <c r="H1701" s="16"/>
      <c r="I1701" s="15"/>
      <c r="J1701" s="51"/>
      <c r="K1701" s="2"/>
      <c r="L1701" s="20"/>
      <c r="M1701" s="14"/>
      <c r="N1701" s="14"/>
      <c r="O1701" s="20"/>
      <c r="P1701" s="16"/>
      <c r="Q1701" s="31"/>
      <c r="R1701" s="16"/>
      <c r="S1701" s="4"/>
      <c r="T1701" s="51"/>
      <c r="U1701" s="11"/>
      <c r="V1701" s="11"/>
      <c r="W1701" s="49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"/>
      <c r="AH1701" s="1"/>
      <c r="AI1701" s="1"/>
      <c r="AJ1701" s="1"/>
      <c r="AK1701" s="1"/>
      <c r="AL1701" s="49"/>
      <c r="AM1701" s="49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</row>
    <row r="1702" spans="1:121" x14ac:dyDescent="0.15">
      <c r="A1702" s="64"/>
      <c r="B1702" s="18"/>
      <c r="C1702" s="8"/>
      <c r="D1702" s="15"/>
      <c r="E1702" s="16"/>
      <c r="F1702" s="16"/>
      <c r="G1702" s="16"/>
      <c r="H1702" s="16"/>
      <c r="I1702" s="15"/>
      <c r="J1702" s="51"/>
      <c r="K1702" s="2"/>
      <c r="L1702" s="20"/>
      <c r="M1702" s="14"/>
      <c r="N1702" s="14"/>
      <c r="O1702" s="20"/>
      <c r="P1702" s="16"/>
      <c r="Q1702" s="31"/>
      <c r="R1702" s="16"/>
      <c r="S1702" s="4"/>
      <c r="T1702" s="51"/>
      <c r="U1702" s="11"/>
      <c r="V1702" s="11"/>
      <c r="W1702" s="49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"/>
      <c r="AH1702" s="1"/>
      <c r="AI1702" s="1"/>
      <c r="AJ1702" s="1"/>
      <c r="AK1702" s="1"/>
      <c r="AL1702" s="49"/>
      <c r="AM1702" s="49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</row>
    <row r="1703" spans="1:121" x14ac:dyDescent="0.15">
      <c r="A1703" s="64"/>
      <c r="B1703" s="18"/>
      <c r="C1703" s="8"/>
      <c r="D1703" s="15"/>
      <c r="E1703" s="16"/>
      <c r="F1703" s="16"/>
      <c r="G1703" s="16"/>
      <c r="H1703" s="16"/>
      <c r="I1703" s="15"/>
      <c r="J1703" s="51"/>
      <c r="K1703" s="2"/>
      <c r="L1703" s="20"/>
      <c r="M1703" s="14"/>
      <c r="N1703" s="14"/>
      <c r="O1703" s="20"/>
      <c r="P1703" s="16"/>
      <c r="Q1703" s="31"/>
      <c r="R1703" s="16"/>
      <c r="S1703" s="4"/>
      <c r="T1703" s="51"/>
      <c r="U1703" s="11"/>
      <c r="V1703" s="11"/>
      <c r="W1703" s="49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"/>
      <c r="AH1703" s="1"/>
      <c r="AI1703" s="1"/>
      <c r="AJ1703" s="1"/>
      <c r="AK1703" s="1"/>
      <c r="AL1703" s="49"/>
      <c r="AM1703" s="49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</row>
    <row r="1704" spans="1:121" x14ac:dyDescent="0.15">
      <c r="A1704" s="64"/>
      <c r="B1704" s="18"/>
      <c r="C1704" s="8"/>
      <c r="D1704" s="15"/>
      <c r="E1704" s="16"/>
      <c r="F1704" s="16"/>
      <c r="G1704" s="16"/>
      <c r="H1704" s="16"/>
      <c r="I1704" s="15"/>
      <c r="J1704" s="51"/>
      <c r="K1704" s="2"/>
      <c r="L1704" s="20"/>
      <c r="M1704" s="14"/>
      <c r="N1704" s="14"/>
      <c r="O1704" s="20"/>
      <c r="P1704" s="16"/>
      <c r="Q1704" s="31"/>
      <c r="R1704" s="16"/>
      <c r="S1704" s="4"/>
      <c r="T1704" s="51"/>
      <c r="U1704" s="11"/>
      <c r="V1704" s="11"/>
      <c r="W1704" s="49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"/>
      <c r="AH1704" s="1"/>
      <c r="AI1704" s="1"/>
      <c r="AJ1704" s="1"/>
      <c r="AK1704" s="1"/>
      <c r="AL1704" s="49"/>
      <c r="AM1704" s="49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</row>
    <row r="1705" spans="1:121" x14ac:dyDescent="0.15">
      <c r="A1705" s="64"/>
      <c r="B1705" s="18"/>
      <c r="C1705" s="8"/>
      <c r="D1705" s="15"/>
      <c r="E1705" s="16"/>
      <c r="F1705" s="16"/>
      <c r="G1705" s="16"/>
      <c r="H1705" s="16"/>
      <c r="I1705" s="15"/>
      <c r="J1705" s="51"/>
      <c r="K1705" s="2"/>
      <c r="L1705" s="20"/>
      <c r="M1705" s="14"/>
      <c r="N1705" s="14"/>
      <c r="O1705" s="20"/>
      <c r="P1705" s="16"/>
      <c r="Q1705" s="31"/>
      <c r="R1705" s="16"/>
      <c r="S1705" s="4"/>
      <c r="T1705" s="51"/>
      <c r="U1705" s="11"/>
      <c r="V1705" s="11"/>
      <c r="W1705" s="49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"/>
      <c r="AH1705" s="1"/>
      <c r="AI1705" s="1"/>
      <c r="AJ1705" s="1"/>
      <c r="AK1705" s="1"/>
      <c r="AL1705" s="49"/>
      <c r="AM1705" s="49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</row>
    <row r="1706" spans="1:121" x14ac:dyDescent="0.15">
      <c r="A1706" s="64"/>
      <c r="B1706" s="18"/>
      <c r="C1706" s="8"/>
      <c r="D1706" s="15"/>
      <c r="E1706" s="16"/>
      <c r="F1706" s="16"/>
      <c r="G1706" s="16"/>
      <c r="H1706" s="16"/>
      <c r="I1706" s="15"/>
      <c r="J1706" s="51"/>
      <c r="K1706" s="2"/>
      <c r="L1706" s="20"/>
      <c r="M1706" s="14"/>
      <c r="N1706" s="14"/>
      <c r="O1706" s="20"/>
      <c r="P1706" s="16"/>
      <c r="Q1706" s="31"/>
      <c r="R1706" s="16"/>
      <c r="S1706" s="4"/>
      <c r="T1706" s="51"/>
      <c r="U1706" s="11"/>
      <c r="V1706" s="11"/>
      <c r="W1706" s="49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"/>
      <c r="AH1706" s="1"/>
      <c r="AI1706" s="1"/>
      <c r="AJ1706" s="1"/>
      <c r="AK1706" s="1"/>
      <c r="AL1706" s="49"/>
      <c r="AM1706" s="49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</row>
    <row r="1707" spans="1:121" x14ac:dyDescent="0.15">
      <c r="A1707" s="64"/>
      <c r="B1707" s="18"/>
      <c r="C1707" s="8"/>
      <c r="D1707" s="15"/>
      <c r="E1707" s="16"/>
      <c r="F1707" s="16"/>
      <c r="G1707" s="16"/>
      <c r="H1707" s="16"/>
      <c r="I1707" s="15"/>
      <c r="J1707" s="51"/>
      <c r="K1707" s="2"/>
      <c r="L1707" s="20"/>
      <c r="M1707" s="14"/>
      <c r="N1707" s="14"/>
      <c r="O1707" s="20"/>
      <c r="P1707" s="16"/>
      <c r="Q1707" s="31"/>
      <c r="R1707" s="16"/>
      <c r="S1707" s="4"/>
      <c r="T1707" s="51"/>
      <c r="U1707" s="11"/>
      <c r="V1707" s="11"/>
      <c r="W1707" s="49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"/>
      <c r="AH1707" s="1"/>
      <c r="AI1707" s="1"/>
      <c r="AJ1707" s="1"/>
      <c r="AK1707" s="1"/>
      <c r="AL1707" s="49"/>
      <c r="AM1707" s="49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</row>
    <row r="1708" spans="1:121" x14ac:dyDescent="0.15">
      <c r="A1708" s="64"/>
      <c r="B1708" s="18"/>
      <c r="C1708" s="8"/>
      <c r="D1708" s="15"/>
      <c r="E1708" s="16"/>
      <c r="F1708" s="16"/>
      <c r="G1708" s="16"/>
      <c r="H1708" s="16"/>
      <c r="I1708" s="15"/>
      <c r="J1708" s="51"/>
      <c r="K1708" s="2"/>
      <c r="L1708" s="20"/>
      <c r="M1708" s="14"/>
      <c r="N1708" s="14"/>
      <c r="O1708" s="20"/>
      <c r="P1708" s="16"/>
      <c r="Q1708" s="31"/>
      <c r="R1708" s="16"/>
      <c r="S1708" s="4"/>
      <c r="T1708" s="51"/>
      <c r="U1708" s="11"/>
      <c r="V1708" s="11"/>
      <c r="W1708" s="49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"/>
      <c r="AH1708" s="1"/>
      <c r="AI1708" s="1"/>
      <c r="AJ1708" s="1"/>
      <c r="AK1708" s="1"/>
      <c r="AL1708" s="49"/>
      <c r="AM1708" s="49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</row>
    <row r="1709" spans="1:121" x14ac:dyDescent="0.15">
      <c r="A1709" s="64"/>
      <c r="B1709" s="18"/>
      <c r="C1709" s="8"/>
      <c r="D1709" s="15"/>
      <c r="E1709" s="16"/>
      <c r="F1709" s="16"/>
      <c r="G1709" s="16"/>
      <c r="H1709" s="16"/>
      <c r="I1709" s="15"/>
      <c r="J1709" s="51"/>
      <c r="K1709" s="2"/>
      <c r="L1709" s="20"/>
      <c r="M1709" s="14"/>
      <c r="N1709" s="14"/>
      <c r="O1709" s="20"/>
      <c r="P1709" s="16"/>
      <c r="Q1709" s="31"/>
      <c r="R1709" s="16"/>
      <c r="S1709" s="4"/>
      <c r="T1709" s="51"/>
      <c r="U1709" s="11"/>
      <c r="V1709" s="11"/>
      <c r="W1709" s="49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"/>
      <c r="AH1709" s="1"/>
      <c r="AI1709" s="1"/>
      <c r="AJ1709" s="1"/>
      <c r="AK1709" s="1"/>
      <c r="AL1709" s="49"/>
      <c r="AM1709" s="49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</row>
    <row r="1710" spans="1:121" x14ac:dyDescent="0.15">
      <c r="A1710" s="64"/>
      <c r="B1710" s="18"/>
      <c r="C1710" s="8"/>
      <c r="D1710" s="15"/>
      <c r="E1710" s="16"/>
      <c r="F1710" s="16"/>
      <c r="G1710" s="16"/>
      <c r="H1710" s="16"/>
      <c r="I1710" s="15"/>
      <c r="J1710" s="51"/>
      <c r="K1710" s="2"/>
      <c r="L1710" s="20"/>
      <c r="M1710" s="14"/>
      <c r="N1710" s="14"/>
      <c r="O1710" s="20"/>
      <c r="P1710" s="16"/>
      <c r="Q1710" s="31"/>
      <c r="R1710" s="16"/>
      <c r="S1710" s="4"/>
      <c r="T1710" s="51"/>
      <c r="U1710" s="11"/>
      <c r="V1710" s="11"/>
      <c r="W1710" s="49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"/>
      <c r="AH1710" s="1"/>
      <c r="AI1710" s="1"/>
      <c r="AJ1710" s="1"/>
      <c r="AK1710" s="1"/>
      <c r="AL1710" s="49"/>
      <c r="AM1710" s="49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</row>
    <row r="1711" spans="1:121" x14ac:dyDescent="0.15">
      <c r="A1711" s="64"/>
      <c r="B1711" s="18"/>
      <c r="C1711" s="8"/>
      <c r="D1711" s="15"/>
      <c r="E1711" s="16"/>
      <c r="F1711" s="16"/>
      <c r="G1711" s="16"/>
      <c r="H1711" s="16"/>
      <c r="I1711" s="15"/>
      <c r="J1711" s="51"/>
      <c r="K1711" s="2"/>
      <c r="L1711" s="20"/>
      <c r="M1711" s="14"/>
      <c r="N1711" s="14"/>
      <c r="O1711" s="20"/>
      <c r="P1711" s="16"/>
      <c r="Q1711" s="31"/>
      <c r="R1711" s="16"/>
      <c r="S1711" s="4"/>
      <c r="T1711" s="51"/>
      <c r="U1711" s="11"/>
      <c r="V1711" s="11"/>
      <c r="W1711" s="49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"/>
      <c r="AH1711" s="1"/>
      <c r="AI1711" s="1"/>
      <c r="AJ1711" s="1"/>
      <c r="AK1711" s="1"/>
      <c r="AL1711" s="49"/>
      <c r="AM1711" s="49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</row>
    <row r="1712" spans="1:121" x14ac:dyDescent="0.15">
      <c r="A1712" s="64"/>
      <c r="B1712" s="18"/>
      <c r="C1712" s="8"/>
      <c r="D1712" s="15"/>
      <c r="E1712" s="16"/>
      <c r="F1712" s="16"/>
      <c r="G1712" s="16"/>
      <c r="H1712" s="16"/>
      <c r="I1712" s="15"/>
      <c r="J1712" s="51"/>
      <c r="K1712" s="2"/>
      <c r="L1712" s="20"/>
      <c r="M1712" s="14"/>
      <c r="N1712" s="14"/>
      <c r="O1712" s="20"/>
      <c r="P1712" s="16"/>
      <c r="Q1712" s="31"/>
      <c r="R1712" s="16"/>
      <c r="S1712" s="4"/>
      <c r="T1712" s="51"/>
      <c r="U1712" s="11"/>
      <c r="V1712" s="11"/>
      <c r="W1712" s="49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"/>
      <c r="AH1712" s="1"/>
      <c r="AI1712" s="1"/>
      <c r="AJ1712" s="1"/>
      <c r="AK1712" s="1"/>
      <c r="AL1712" s="49"/>
      <c r="AM1712" s="49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</row>
    <row r="1713" spans="1:121" x14ac:dyDescent="0.15">
      <c r="A1713" s="64"/>
      <c r="B1713" s="18"/>
      <c r="C1713" s="8"/>
      <c r="D1713" s="15"/>
      <c r="E1713" s="16"/>
      <c r="F1713" s="16"/>
      <c r="G1713" s="16"/>
      <c r="H1713" s="16"/>
      <c r="I1713" s="15"/>
      <c r="J1713" s="51"/>
      <c r="K1713" s="2"/>
      <c r="L1713" s="20"/>
      <c r="M1713" s="14"/>
      <c r="N1713" s="14"/>
      <c r="O1713" s="20"/>
      <c r="P1713" s="16"/>
      <c r="Q1713" s="31"/>
      <c r="R1713" s="16"/>
      <c r="S1713" s="4"/>
      <c r="T1713" s="51"/>
      <c r="U1713" s="11"/>
      <c r="V1713" s="11"/>
      <c r="W1713" s="49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"/>
      <c r="AH1713" s="1"/>
      <c r="AI1713" s="1"/>
      <c r="AJ1713" s="1"/>
      <c r="AK1713" s="1"/>
      <c r="AL1713" s="49"/>
      <c r="AM1713" s="49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</row>
    <row r="1714" spans="1:121" x14ac:dyDescent="0.15">
      <c r="A1714" s="64"/>
      <c r="B1714" s="18"/>
      <c r="C1714" s="8"/>
      <c r="D1714" s="15"/>
      <c r="E1714" s="16"/>
      <c r="F1714" s="16"/>
      <c r="G1714" s="16"/>
      <c r="H1714" s="16"/>
      <c r="I1714" s="15"/>
      <c r="J1714" s="51"/>
      <c r="K1714" s="2"/>
      <c r="L1714" s="20"/>
      <c r="M1714" s="14"/>
      <c r="N1714" s="14"/>
      <c r="O1714" s="20"/>
      <c r="P1714" s="16"/>
      <c r="Q1714" s="31"/>
      <c r="R1714" s="16"/>
      <c r="S1714" s="4"/>
      <c r="T1714" s="51"/>
      <c r="U1714" s="11"/>
      <c r="V1714" s="11"/>
      <c r="W1714" s="49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"/>
      <c r="AH1714" s="1"/>
      <c r="AI1714" s="1"/>
      <c r="AJ1714" s="1"/>
      <c r="AK1714" s="1"/>
      <c r="AL1714" s="49"/>
      <c r="AM1714" s="49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</row>
    <row r="1715" spans="1:121" x14ac:dyDescent="0.15">
      <c r="A1715" s="64"/>
      <c r="B1715" s="18"/>
      <c r="C1715" s="8"/>
      <c r="D1715" s="15"/>
      <c r="E1715" s="16"/>
      <c r="F1715" s="16"/>
      <c r="G1715" s="16"/>
      <c r="H1715" s="16"/>
      <c r="I1715" s="15"/>
      <c r="J1715" s="51"/>
      <c r="K1715" s="2"/>
      <c r="L1715" s="20"/>
      <c r="M1715" s="14"/>
      <c r="N1715" s="14"/>
      <c r="O1715" s="20"/>
      <c r="P1715" s="16"/>
      <c r="Q1715" s="31"/>
      <c r="R1715" s="16"/>
      <c r="S1715" s="4"/>
      <c r="T1715" s="51"/>
      <c r="U1715" s="11"/>
      <c r="V1715" s="11"/>
      <c r="W1715" s="49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"/>
      <c r="AH1715" s="1"/>
      <c r="AI1715" s="1"/>
      <c r="AJ1715" s="1"/>
      <c r="AK1715" s="1"/>
      <c r="AL1715" s="49"/>
      <c r="AM1715" s="49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</row>
    <row r="1716" spans="1:121" x14ac:dyDescent="0.15">
      <c r="A1716" s="64"/>
      <c r="B1716" s="18"/>
      <c r="C1716" s="8"/>
      <c r="D1716" s="15"/>
      <c r="E1716" s="16"/>
      <c r="F1716" s="16"/>
      <c r="G1716" s="16"/>
      <c r="H1716" s="16"/>
      <c r="I1716" s="15"/>
      <c r="J1716" s="51"/>
      <c r="K1716" s="2"/>
      <c r="L1716" s="20"/>
      <c r="M1716" s="14"/>
      <c r="N1716" s="14"/>
      <c r="O1716" s="20"/>
      <c r="P1716" s="16"/>
      <c r="Q1716" s="31"/>
      <c r="R1716" s="16"/>
      <c r="S1716" s="4"/>
      <c r="T1716" s="51"/>
      <c r="U1716" s="11"/>
      <c r="V1716" s="11"/>
      <c r="W1716" s="49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"/>
      <c r="AH1716" s="1"/>
      <c r="AI1716" s="1"/>
      <c r="AJ1716" s="1"/>
      <c r="AK1716" s="1"/>
      <c r="AL1716" s="49"/>
      <c r="AM1716" s="49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</row>
    <row r="1717" spans="1:121" x14ac:dyDescent="0.15">
      <c r="A1717" s="64"/>
      <c r="B1717" s="18"/>
      <c r="C1717" s="8"/>
      <c r="D1717" s="15"/>
      <c r="E1717" s="16"/>
      <c r="F1717" s="16"/>
      <c r="G1717" s="16"/>
      <c r="H1717" s="16"/>
      <c r="I1717" s="15"/>
      <c r="J1717" s="51"/>
      <c r="K1717" s="2"/>
      <c r="L1717" s="20"/>
      <c r="M1717" s="14"/>
      <c r="N1717" s="14"/>
      <c r="O1717" s="20"/>
      <c r="P1717" s="16"/>
      <c r="Q1717" s="31"/>
      <c r="R1717" s="16"/>
      <c r="S1717" s="4"/>
      <c r="T1717" s="51"/>
      <c r="U1717" s="11"/>
      <c r="V1717" s="11"/>
      <c r="W1717" s="49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"/>
      <c r="AH1717" s="1"/>
      <c r="AI1717" s="1"/>
      <c r="AJ1717" s="1"/>
      <c r="AK1717" s="1"/>
      <c r="AL1717" s="49"/>
      <c r="AM1717" s="49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</row>
    <row r="1718" spans="1:121" x14ac:dyDescent="0.15">
      <c r="A1718" s="64"/>
      <c r="B1718" s="18"/>
      <c r="C1718" s="8"/>
      <c r="D1718" s="15"/>
      <c r="E1718" s="16"/>
      <c r="F1718" s="16"/>
      <c r="G1718" s="16"/>
      <c r="H1718" s="16"/>
      <c r="I1718" s="15"/>
      <c r="J1718" s="51"/>
      <c r="K1718" s="2"/>
      <c r="L1718" s="20"/>
      <c r="M1718" s="14"/>
      <c r="N1718" s="14"/>
      <c r="O1718" s="20"/>
      <c r="P1718" s="16"/>
      <c r="Q1718" s="31"/>
      <c r="R1718" s="16"/>
      <c r="S1718" s="4"/>
      <c r="T1718" s="51"/>
      <c r="U1718" s="11"/>
      <c r="V1718" s="11"/>
      <c r="W1718" s="49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"/>
      <c r="AH1718" s="1"/>
      <c r="AI1718" s="1"/>
      <c r="AJ1718" s="1"/>
      <c r="AK1718" s="1"/>
      <c r="AL1718" s="49"/>
      <c r="AM1718" s="49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</row>
    <row r="1719" spans="1:121" x14ac:dyDescent="0.15">
      <c r="A1719" s="64"/>
      <c r="B1719" s="18"/>
      <c r="C1719" s="8"/>
      <c r="D1719" s="15"/>
      <c r="E1719" s="16"/>
      <c r="F1719" s="16"/>
      <c r="G1719" s="16"/>
      <c r="H1719" s="16"/>
      <c r="I1719" s="15"/>
      <c r="J1719" s="51"/>
      <c r="K1719" s="2"/>
      <c r="L1719" s="20"/>
      <c r="M1719" s="14"/>
      <c r="N1719" s="14"/>
      <c r="O1719" s="20"/>
      <c r="P1719" s="16"/>
      <c r="Q1719" s="31"/>
      <c r="R1719" s="16"/>
      <c r="S1719" s="4"/>
      <c r="T1719" s="51"/>
      <c r="U1719" s="11"/>
      <c r="V1719" s="11"/>
      <c r="W1719" s="49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"/>
      <c r="AH1719" s="1"/>
      <c r="AI1719" s="1"/>
      <c r="AJ1719" s="1"/>
      <c r="AK1719" s="1"/>
      <c r="AL1719" s="49"/>
      <c r="AM1719" s="49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</row>
    <row r="1720" spans="1:121" x14ac:dyDescent="0.15">
      <c r="A1720" s="64"/>
      <c r="B1720" s="18"/>
      <c r="C1720" s="8"/>
      <c r="D1720" s="15"/>
      <c r="E1720" s="16"/>
      <c r="F1720" s="16"/>
      <c r="G1720" s="16"/>
      <c r="H1720" s="16"/>
      <c r="I1720" s="15"/>
      <c r="J1720" s="51"/>
      <c r="K1720" s="2"/>
      <c r="L1720" s="20"/>
      <c r="M1720" s="14"/>
      <c r="N1720" s="14"/>
      <c r="O1720" s="20"/>
      <c r="P1720" s="16"/>
      <c r="Q1720" s="31"/>
      <c r="R1720" s="16"/>
      <c r="S1720" s="4"/>
      <c r="T1720" s="51"/>
      <c r="U1720" s="11"/>
      <c r="V1720" s="11"/>
      <c r="W1720" s="49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"/>
      <c r="AH1720" s="1"/>
      <c r="AI1720" s="1"/>
      <c r="AJ1720" s="1"/>
      <c r="AK1720" s="1"/>
      <c r="AL1720" s="49"/>
      <c r="AM1720" s="49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</row>
    <row r="1721" spans="1:121" x14ac:dyDescent="0.15">
      <c r="A1721" s="64"/>
      <c r="B1721" s="18"/>
      <c r="C1721" s="8"/>
      <c r="D1721" s="15"/>
      <c r="E1721" s="16"/>
      <c r="F1721" s="16"/>
      <c r="G1721" s="16"/>
      <c r="H1721" s="16"/>
      <c r="I1721" s="15"/>
      <c r="J1721" s="51"/>
      <c r="K1721" s="2"/>
      <c r="L1721" s="20"/>
      <c r="M1721" s="14"/>
      <c r="N1721" s="14"/>
      <c r="O1721" s="20"/>
      <c r="P1721" s="16"/>
      <c r="Q1721" s="31"/>
      <c r="R1721" s="16"/>
      <c r="S1721" s="4"/>
      <c r="T1721" s="51"/>
      <c r="U1721" s="11"/>
      <c r="V1721" s="11"/>
      <c r="W1721" s="49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"/>
      <c r="AH1721" s="1"/>
      <c r="AI1721" s="1"/>
      <c r="AJ1721" s="1"/>
      <c r="AK1721" s="1"/>
      <c r="AL1721" s="49"/>
      <c r="AM1721" s="49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</row>
    <row r="1722" spans="1:121" x14ac:dyDescent="0.15">
      <c r="A1722" s="64"/>
      <c r="B1722" s="18"/>
      <c r="C1722" s="8"/>
      <c r="D1722" s="15"/>
      <c r="E1722" s="16"/>
      <c r="F1722" s="16"/>
      <c r="G1722" s="16"/>
      <c r="H1722" s="16"/>
      <c r="I1722" s="15"/>
      <c r="J1722" s="51"/>
      <c r="K1722" s="2"/>
      <c r="L1722" s="20"/>
      <c r="M1722" s="14"/>
      <c r="N1722" s="14"/>
      <c r="O1722" s="20"/>
      <c r="P1722" s="16"/>
      <c r="Q1722" s="31"/>
      <c r="R1722" s="16"/>
      <c r="S1722" s="4"/>
      <c r="T1722" s="51"/>
      <c r="U1722" s="11"/>
      <c r="V1722" s="11"/>
      <c r="W1722" s="49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"/>
      <c r="AH1722" s="1"/>
      <c r="AI1722" s="1"/>
      <c r="AJ1722" s="1"/>
      <c r="AK1722" s="1"/>
      <c r="AL1722" s="49"/>
      <c r="AM1722" s="49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</row>
    <row r="1723" spans="1:121" x14ac:dyDescent="0.15">
      <c r="A1723" s="64"/>
      <c r="B1723" s="18"/>
      <c r="C1723" s="8"/>
      <c r="D1723" s="15"/>
      <c r="E1723" s="16"/>
      <c r="F1723" s="16"/>
      <c r="G1723" s="16"/>
      <c r="H1723" s="16"/>
      <c r="I1723" s="15"/>
      <c r="J1723" s="51"/>
      <c r="K1723" s="2"/>
      <c r="L1723" s="20"/>
      <c r="M1723" s="14"/>
      <c r="N1723" s="14"/>
      <c r="O1723" s="20"/>
      <c r="P1723" s="16"/>
      <c r="Q1723" s="31"/>
      <c r="R1723" s="16"/>
      <c r="S1723" s="4"/>
      <c r="T1723" s="51"/>
      <c r="U1723" s="11"/>
      <c r="V1723" s="11"/>
      <c r="W1723" s="49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"/>
      <c r="AH1723" s="1"/>
      <c r="AI1723" s="1"/>
      <c r="AJ1723" s="1"/>
      <c r="AK1723" s="1"/>
      <c r="AL1723" s="49"/>
      <c r="AM1723" s="49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</row>
    <row r="1724" spans="1:121" x14ac:dyDescent="0.15">
      <c r="A1724" s="64"/>
      <c r="B1724" s="18"/>
      <c r="C1724" s="8"/>
      <c r="D1724" s="15"/>
      <c r="E1724" s="16"/>
      <c r="F1724" s="16"/>
      <c r="G1724" s="16"/>
      <c r="H1724" s="16"/>
      <c r="I1724" s="15"/>
      <c r="J1724" s="51"/>
      <c r="K1724" s="2"/>
      <c r="L1724" s="20"/>
      <c r="M1724" s="14"/>
      <c r="N1724" s="14"/>
      <c r="O1724" s="20"/>
      <c r="P1724" s="16"/>
      <c r="Q1724" s="31"/>
      <c r="R1724" s="16"/>
      <c r="S1724" s="4"/>
      <c r="T1724" s="51"/>
      <c r="U1724" s="11"/>
      <c r="V1724" s="11"/>
      <c r="W1724" s="49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"/>
      <c r="AH1724" s="1"/>
      <c r="AI1724" s="1"/>
      <c r="AJ1724" s="1"/>
      <c r="AK1724" s="1"/>
      <c r="AL1724" s="49"/>
      <c r="AM1724" s="49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</row>
    <row r="1725" spans="1:121" x14ac:dyDescent="0.15">
      <c r="A1725" s="64"/>
      <c r="B1725" s="18"/>
      <c r="C1725" s="8"/>
      <c r="D1725" s="15"/>
      <c r="E1725" s="16"/>
      <c r="F1725" s="16"/>
      <c r="G1725" s="16"/>
      <c r="H1725" s="16"/>
      <c r="I1725" s="15"/>
      <c r="J1725" s="51"/>
      <c r="K1725" s="2"/>
      <c r="L1725" s="20"/>
      <c r="M1725" s="14"/>
      <c r="N1725" s="14"/>
      <c r="O1725" s="20"/>
      <c r="P1725" s="16"/>
      <c r="Q1725" s="31"/>
      <c r="R1725" s="16"/>
      <c r="S1725" s="4"/>
      <c r="T1725" s="51"/>
      <c r="U1725" s="11"/>
      <c r="V1725" s="11"/>
      <c r="W1725" s="49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"/>
      <c r="AH1725" s="1"/>
      <c r="AI1725" s="1"/>
      <c r="AJ1725" s="1"/>
      <c r="AK1725" s="1"/>
      <c r="AL1725" s="49"/>
      <c r="AM1725" s="49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</row>
    <row r="1726" spans="1:121" x14ac:dyDescent="0.15">
      <c r="A1726" s="64"/>
      <c r="B1726" s="18"/>
      <c r="C1726" s="8"/>
      <c r="D1726" s="15"/>
      <c r="E1726" s="16"/>
      <c r="F1726" s="16"/>
      <c r="G1726" s="16"/>
      <c r="H1726" s="16"/>
      <c r="I1726" s="15"/>
      <c r="J1726" s="51"/>
      <c r="K1726" s="2"/>
      <c r="L1726" s="20"/>
      <c r="M1726" s="14"/>
      <c r="N1726" s="14"/>
      <c r="O1726" s="20"/>
      <c r="P1726" s="16"/>
      <c r="Q1726" s="31"/>
      <c r="R1726" s="16"/>
      <c r="S1726" s="4"/>
      <c r="T1726" s="51"/>
      <c r="U1726" s="11"/>
      <c r="V1726" s="11"/>
      <c r="W1726" s="49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"/>
      <c r="AH1726" s="1"/>
      <c r="AI1726" s="1"/>
      <c r="AJ1726" s="1"/>
      <c r="AK1726" s="1"/>
      <c r="AL1726" s="49"/>
      <c r="AM1726" s="49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</row>
    <row r="1727" spans="1:121" x14ac:dyDescent="0.15">
      <c r="A1727" s="64"/>
      <c r="B1727" s="18"/>
      <c r="C1727" s="8"/>
      <c r="D1727" s="15"/>
      <c r="E1727" s="16"/>
      <c r="F1727" s="16"/>
      <c r="G1727" s="16"/>
      <c r="H1727" s="16"/>
      <c r="I1727" s="15"/>
      <c r="J1727" s="51"/>
      <c r="K1727" s="2"/>
      <c r="L1727" s="20"/>
      <c r="M1727" s="14"/>
      <c r="N1727" s="14"/>
      <c r="O1727" s="20"/>
      <c r="P1727" s="16"/>
      <c r="Q1727" s="31"/>
      <c r="R1727" s="16"/>
      <c r="S1727" s="4"/>
      <c r="T1727" s="51"/>
      <c r="U1727" s="11"/>
      <c r="V1727" s="11"/>
      <c r="W1727" s="49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"/>
      <c r="AH1727" s="1"/>
      <c r="AI1727" s="1"/>
      <c r="AJ1727" s="1"/>
      <c r="AK1727" s="1"/>
      <c r="AL1727" s="49"/>
      <c r="AM1727" s="49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</row>
    <row r="1728" spans="1:121" x14ac:dyDescent="0.15">
      <c r="A1728" s="64"/>
      <c r="B1728" s="18"/>
      <c r="C1728" s="8"/>
      <c r="D1728" s="15"/>
      <c r="E1728" s="16"/>
      <c r="F1728" s="16"/>
      <c r="G1728" s="16"/>
      <c r="H1728" s="16"/>
      <c r="I1728" s="15"/>
      <c r="J1728" s="51"/>
      <c r="K1728" s="2"/>
      <c r="L1728" s="20"/>
      <c r="M1728" s="14"/>
      <c r="N1728" s="14"/>
      <c r="O1728" s="20"/>
      <c r="P1728" s="16"/>
      <c r="Q1728" s="31"/>
      <c r="R1728" s="16"/>
      <c r="S1728" s="4"/>
      <c r="T1728" s="51"/>
      <c r="U1728" s="11"/>
      <c r="V1728" s="11"/>
      <c r="W1728" s="49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"/>
      <c r="AH1728" s="1"/>
      <c r="AI1728" s="1"/>
      <c r="AJ1728" s="1"/>
      <c r="AK1728" s="1"/>
      <c r="AL1728" s="49"/>
      <c r="AM1728" s="49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</row>
    <row r="1729" spans="1:121" x14ac:dyDescent="0.15">
      <c r="A1729" s="64"/>
      <c r="B1729" s="18"/>
      <c r="C1729" s="8"/>
      <c r="D1729" s="15"/>
      <c r="E1729" s="16"/>
      <c r="F1729" s="16"/>
      <c r="G1729" s="16"/>
      <c r="H1729" s="16"/>
      <c r="I1729" s="15"/>
      <c r="J1729" s="51"/>
      <c r="K1729" s="2"/>
      <c r="L1729" s="20"/>
      <c r="M1729" s="14"/>
      <c r="N1729" s="14"/>
      <c r="O1729" s="20"/>
      <c r="P1729" s="16"/>
      <c r="Q1729" s="31"/>
      <c r="R1729" s="16"/>
      <c r="S1729" s="4"/>
      <c r="T1729" s="51"/>
      <c r="U1729" s="11"/>
      <c r="V1729" s="11"/>
      <c r="W1729" s="49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"/>
      <c r="AH1729" s="1"/>
      <c r="AI1729" s="1"/>
      <c r="AJ1729" s="1"/>
      <c r="AK1729" s="1"/>
      <c r="AL1729" s="49"/>
      <c r="AM1729" s="49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</row>
    <row r="1730" spans="1:121" x14ac:dyDescent="0.15">
      <c r="A1730" s="64"/>
      <c r="B1730" s="18"/>
      <c r="C1730" s="8"/>
      <c r="D1730" s="15"/>
      <c r="E1730" s="16"/>
      <c r="F1730" s="16"/>
      <c r="G1730" s="16"/>
      <c r="H1730" s="16"/>
      <c r="I1730" s="15"/>
      <c r="J1730" s="51"/>
      <c r="K1730" s="2"/>
      <c r="L1730" s="20"/>
      <c r="M1730" s="14"/>
      <c r="N1730" s="14"/>
      <c r="O1730" s="20"/>
      <c r="P1730" s="16"/>
      <c r="Q1730" s="31"/>
      <c r="R1730" s="16"/>
      <c r="S1730" s="4"/>
      <c r="T1730" s="51"/>
      <c r="U1730" s="11"/>
      <c r="V1730" s="11"/>
      <c r="W1730" s="49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"/>
      <c r="AH1730" s="1"/>
      <c r="AI1730" s="1"/>
      <c r="AJ1730" s="1"/>
      <c r="AK1730" s="1"/>
      <c r="AL1730" s="49"/>
      <c r="AM1730" s="49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</row>
    <row r="1731" spans="1:121" x14ac:dyDescent="0.15">
      <c r="A1731" s="64"/>
      <c r="B1731" s="18"/>
      <c r="C1731" s="8"/>
      <c r="D1731" s="15"/>
      <c r="E1731" s="16"/>
      <c r="F1731" s="16"/>
      <c r="G1731" s="16"/>
      <c r="H1731" s="16"/>
      <c r="I1731" s="15"/>
      <c r="J1731" s="51"/>
      <c r="K1731" s="2"/>
      <c r="L1731" s="20"/>
      <c r="M1731" s="14"/>
      <c r="N1731" s="14"/>
      <c r="O1731" s="20"/>
      <c r="P1731" s="16"/>
      <c r="Q1731" s="31"/>
      <c r="R1731" s="16"/>
      <c r="S1731" s="4"/>
      <c r="T1731" s="51"/>
      <c r="U1731" s="11"/>
      <c r="V1731" s="11"/>
      <c r="W1731" s="49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"/>
      <c r="AH1731" s="1"/>
      <c r="AI1731" s="1"/>
      <c r="AJ1731" s="1"/>
      <c r="AK1731" s="1"/>
      <c r="AL1731" s="49"/>
      <c r="AM1731" s="49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</row>
    <row r="1732" spans="1:121" x14ac:dyDescent="0.15">
      <c r="A1732" s="64"/>
      <c r="B1732" s="18"/>
      <c r="C1732" s="8"/>
      <c r="D1732" s="15"/>
      <c r="E1732" s="16"/>
      <c r="F1732" s="16"/>
      <c r="G1732" s="16"/>
      <c r="H1732" s="16"/>
      <c r="I1732" s="15"/>
      <c r="J1732" s="51"/>
      <c r="K1732" s="2"/>
      <c r="L1732" s="20"/>
      <c r="M1732" s="14"/>
      <c r="N1732" s="14"/>
      <c r="O1732" s="20"/>
      <c r="P1732" s="16"/>
      <c r="Q1732" s="31"/>
      <c r="R1732" s="16"/>
      <c r="S1732" s="4"/>
      <c r="T1732" s="51"/>
      <c r="U1732" s="11"/>
      <c r="V1732" s="11"/>
      <c r="W1732" s="49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"/>
      <c r="AH1732" s="1"/>
      <c r="AI1732" s="1"/>
      <c r="AJ1732" s="1"/>
      <c r="AK1732" s="1"/>
      <c r="AL1732" s="49"/>
      <c r="AM1732" s="49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</row>
    <row r="1733" spans="1:121" x14ac:dyDescent="0.15">
      <c r="A1733" s="64"/>
      <c r="B1733" s="18"/>
      <c r="C1733" s="8"/>
      <c r="D1733" s="15"/>
      <c r="E1733" s="16"/>
      <c r="F1733" s="16"/>
      <c r="G1733" s="16"/>
      <c r="H1733" s="16"/>
      <c r="I1733" s="15"/>
      <c r="J1733" s="51"/>
      <c r="K1733" s="2"/>
      <c r="L1733" s="20"/>
      <c r="M1733" s="14"/>
      <c r="N1733" s="14"/>
      <c r="O1733" s="20"/>
      <c r="P1733" s="16"/>
      <c r="Q1733" s="31"/>
      <c r="R1733" s="16"/>
      <c r="S1733" s="4"/>
      <c r="T1733" s="51"/>
      <c r="U1733" s="11"/>
      <c r="V1733" s="11"/>
      <c r="W1733" s="49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"/>
      <c r="AH1733" s="1"/>
      <c r="AI1733" s="1"/>
      <c r="AJ1733" s="1"/>
      <c r="AK1733" s="1"/>
      <c r="AL1733" s="49"/>
      <c r="AM1733" s="49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</row>
    <row r="1734" spans="1:121" x14ac:dyDescent="0.15">
      <c r="A1734" s="64"/>
      <c r="B1734" s="18"/>
      <c r="C1734" s="8"/>
      <c r="D1734" s="15"/>
      <c r="E1734" s="16"/>
      <c r="F1734" s="16"/>
      <c r="G1734" s="16"/>
      <c r="H1734" s="16"/>
      <c r="I1734" s="15"/>
      <c r="J1734" s="51"/>
      <c r="K1734" s="2"/>
      <c r="L1734" s="20"/>
      <c r="M1734" s="14"/>
      <c r="N1734" s="14"/>
      <c r="O1734" s="20"/>
      <c r="P1734" s="16"/>
      <c r="Q1734" s="31"/>
      <c r="R1734" s="16"/>
      <c r="S1734" s="4"/>
      <c r="T1734" s="51"/>
      <c r="U1734" s="11"/>
      <c r="V1734" s="11"/>
      <c r="W1734" s="49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"/>
      <c r="AH1734" s="1"/>
      <c r="AI1734" s="1"/>
      <c r="AJ1734" s="1"/>
      <c r="AK1734" s="1"/>
      <c r="AL1734" s="49"/>
      <c r="AM1734" s="49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</row>
    <row r="1735" spans="1:121" x14ac:dyDescent="0.15">
      <c r="A1735" s="64"/>
      <c r="B1735" s="18"/>
      <c r="C1735" s="8"/>
      <c r="D1735" s="15"/>
      <c r="E1735" s="16"/>
      <c r="F1735" s="16"/>
      <c r="G1735" s="16"/>
      <c r="H1735" s="16"/>
      <c r="I1735" s="15"/>
      <c r="J1735" s="51"/>
      <c r="K1735" s="2"/>
      <c r="L1735" s="20"/>
      <c r="M1735" s="14"/>
      <c r="N1735" s="14"/>
      <c r="O1735" s="20"/>
      <c r="P1735" s="16"/>
      <c r="Q1735" s="31"/>
      <c r="R1735" s="16"/>
      <c r="S1735" s="4"/>
      <c r="T1735" s="51"/>
      <c r="U1735" s="11"/>
      <c r="V1735" s="11"/>
      <c r="W1735" s="49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"/>
      <c r="AH1735" s="1"/>
      <c r="AI1735" s="1"/>
      <c r="AJ1735" s="1"/>
      <c r="AK1735" s="1"/>
      <c r="AL1735" s="49"/>
      <c r="AM1735" s="49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</row>
    <row r="1736" spans="1:121" x14ac:dyDescent="0.15">
      <c r="A1736" s="64"/>
      <c r="B1736" s="18"/>
      <c r="C1736" s="8"/>
      <c r="D1736" s="15"/>
      <c r="E1736" s="16"/>
      <c r="F1736" s="16"/>
      <c r="G1736" s="16"/>
      <c r="H1736" s="16"/>
      <c r="I1736" s="15"/>
      <c r="J1736" s="51"/>
      <c r="K1736" s="2"/>
      <c r="L1736" s="20"/>
      <c r="M1736" s="14"/>
      <c r="N1736" s="14"/>
      <c r="O1736" s="20"/>
      <c r="P1736" s="16"/>
      <c r="Q1736" s="31"/>
      <c r="R1736" s="16"/>
      <c r="S1736" s="4"/>
      <c r="T1736" s="51"/>
      <c r="U1736" s="11"/>
      <c r="V1736" s="11"/>
      <c r="W1736" s="49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"/>
      <c r="AH1736" s="1"/>
      <c r="AI1736" s="1"/>
      <c r="AJ1736" s="1"/>
      <c r="AK1736" s="1"/>
      <c r="AL1736" s="49"/>
      <c r="AM1736" s="49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</row>
    <row r="1737" spans="1:121" x14ac:dyDescent="0.15">
      <c r="A1737" s="64"/>
      <c r="B1737" s="18"/>
      <c r="C1737" s="8"/>
      <c r="D1737" s="15"/>
      <c r="E1737" s="16"/>
      <c r="F1737" s="16"/>
      <c r="G1737" s="16"/>
      <c r="H1737" s="16"/>
      <c r="I1737" s="15"/>
      <c r="J1737" s="51"/>
      <c r="K1737" s="2"/>
      <c r="L1737" s="20"/>
      <c r="M1737" s="14"/>
      <c r="N1737" s="14"/>
      <c r="O1737" s="20"/>
      <c r="P1737" s="16"/>
      <c r="Q1737" s="31"/>
      <c r="R1737" s="16"/>
      <c r="S1737" s="4"/>
      <c r="T1737" s="51"/>
      <c r="U1737" s="11"/>
      <c r="V1737" s="11"/>
      <c r="W1737" s="49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"/>
      <c r="AH1737" s="1"/>
      <c r="AI1737" s="1"/>
      <c r="AJ1737" s="1"/>
      <c r="AK1737" s="1"/>
      <c r="AL1737" s="49"/>
      <c r="AM1737" s="49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</row>
    <row r="1738" spans="1:121" x14ac:dyDescent="0.15">
      <c r="A1738" s="64"/>
      <c r="B1738" s="18"/>
      <c r="C1738" s="8"/>
      <c r="D1738" s="15"/>
      <c r="E1738" s="16"/>
      <c r="F1738" s="16"/>
      <c r="G1738" s="16"/>
      <c r="H1738" s="16"/>
      <c r="I1738" s="15"/>
      <c r="J1738" s="51"/>
      <c r="K1738" s="2"/>
      <c r="L1738" s="20"/>
      <c r="M1738" s="14"/>
      <c r="N1738" s="14"/>
      <c r="O1738" s="20"/>
      <c r="P1738" s="16"/>
      <c r="Q1738" s="31"/>
      <c r="R1738" s="16"/>
      <c r="S1738" s="4"/>
      <c r="T1738" s="51"/>
      <c r="U1738" s="11"/>
      <c r="V1738" s="11"/>
      <c r="W1738" s="49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"/>
      <c r="AH1738" s="1"/>
      <c r="AI1738" s="1"/>
      <c r="AJ1738" s="1"/>
      <c r="AK1738" s="1"/>
      <c r="AL1738" s="49"/>
      <c r="AM1738" s="49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</row>
    <row r="1739" spans="1:121" x14ac:dyDescent="0.15">
      <c r="A1739" s="64"/>
      <c r="B1739" s="18"/>
      <c r="C1739" s="8"/>
      <c r="D1739" s="15"/>
      <c r="E1739" s="16"/>
      <c r="F1739" s="16"/>
      <c r="G1739" s="16"/>
      <c r="H1739" s="16"/>
      <c r="I1739" s="15"/>
      <c r="J1739" s="51"/>
      <c r="K1739" s="2"/>
      <c r="L1739" s="20"/>
      <c r="M1739" s="14"/>
      <c r="N1739" s="14"/>
      <c r="O1739" s="20"/>
      <c r="P1739" s="16"/>
      <c r="Q1739" s="31"/>
      <c r="R1739" s="16"/>
      <c r="S1739" s="4"/>
      <c r="T1739" s="51"/>
      <c r="U1739" s="11"/>
      <c r="V1739" s="11"/>
      <c r="W1739" s="49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"/>
      <c r="AH1739" s="1"/>
      <c r="AI1739" s="1"/>
      <c r="AJ1739" s="1"/>
      <c r="AK1739" s="1"/>
      <c r="AL1739" s="49"/>
      <c r="AM1739" s="49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</row>
    <row r="1740" spans="1:121" x14ac:dyDescent="0.15">
      <c r="A1740" s="64"/>
      <c r="B1740" s="18"/>
      <c r="C1740" s="8"/>
      <c r="D1740" s="15"/>
      <c r="E1740" s="16"/>
      <c r="F1740" s="16"/>
      <c r="G1740" s="16"/>
      <c r="H1740" s="16"/>
      <c r="I1740" s="15"/>
      <c r="J1740" s="51"/>
      <c r="K1740" s="2"/>
      <c r="L1740" s="20"/>
      <c r="M1740" s="14"/>
      <c r="N1740" s="14"/>
      <c r="O1740" s="20"/>
      <c r="P1740" s="16"/>
      <c r="Q1740" s="31"/>
      <c r="R1740" s="16"/>
      <c r="S1740" s="4"/>
      <c r="T1740" s="51"/>
      <c r="U1740" s="11"/>
      <c r="V1740" s="11"/>
      <c r="W1740" s="49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"/>
      <c r="AH1740" s="1"/>
      <c r="AI1740" s="1"/>
      <c r="AJ1740" s="1"/>
      <c r="AK1740" s="1"/>
      <c r="AL1740" s="49"/>
      <c r="AM1740" s="49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</row>
    <row r="1741" spans="1:121" x14ac:dyDescent="0.15">
      <c r="A1741" s="64"/>
      <c r="B1741" s="18"/>
      <c r="C1741" s="8"/>
      <c r="D1741" s="15"/>
      <c r="E1741" s="16"/>
      <c r="F1741" s="16"/>
      <c r="G1741" s="16"/>
      <c r="H1741" s="16"/>
      <c r="I1741" s="15"/>
      <c r="J1741" s="51"/>
      <c r="K1741" s="2"/>
      <c r="L1741" s="20"/>
      <c r="M1741" s="14"/>
      <c r="N1741" s="14"/>
      <c r="O1741" s="20"/>
      <c r="P1741" s="16"/>
      <c r="Q1741" s="31"/>
      <c r="R1741" s="16"/>
      <c r="S1741" s="4"/>
      <c r="T1741" s="51"/>
      <c r="U1741" s="11"/>
      <c r="V1741" s="11"/>
      <c r="W1741" s="49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"/>
      <c r="AH1741" s="1"/>
      <c r="AI1741" s="1"/>
      <c r="AJ1741" s="1"/>
      <c r="AK1741" s="1"/>
      <c r="AL1741" s="49"/>
      <c r="AM1741" s="49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</row>
    <row r="1742" spans="1:121" x14ac:dyDescent="0.15">
      <c r="A1742" s="64"/>
      <c r="B1742" s="18"/>
      <c r="C1742" s="8"/>
      <c r="D1742" s="15"/>
      <c r="E1742" s="16"/>
      <c r="F1742" s="16"/>
      <c r="G1742" s="16"/>
      <c r="H1742" s="16"/>
      <c r="I1742" s="15"/>
      <c r="J1742" s="51"/>
      <c r="K1742" s="2"/>
      <c r="L1742" s="20"/>
      <c r="M1742" s="14"/>
      <c r="N1742" s="14"/>
      <c r="O1742" s="20"/>
      <c r="P1742" s="16"/>
      <c r="Q1742" s="31"/>
      <c r="R1742" s="16"/>
      <c r="S1742" s="4"/>
      <c r="T1742" s="51"/>
      <c r="U1742" s="11"/>
      <c r="V1742" s="11"/>
      <c r="W1742" s="49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"/>
      <c r="AH1742" s="1"/>
      <c r="AI1742" s="1"/>
      <c r="AJ1742" s="1"/>
      <c r="AK1742" s="1"/>
      <c r="AL1742" s="49"/>
      <c r="AM1742" s="49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</row>
    <row r="1743" spans="1:121" x14ac:dyDescent="0.15">
      <c r="A1743" s="64"/>
      <c r="B1743" s="18"/>
      <c r="C1743" s="8"/>
      <c r="D1743" s="15"/>
      <c r="E1743" s="16"/>
      <c r="F1743" s="16"/>
      <c r="G1743" s="16"/>
      <c r="H1743" s="16"/>
      <c r="I1743" s="15"/>
      <c r="J1743" s="51"/>
      <c r="K1743" s="2"/>
      <c r="L1743" s="20"/>
      <c r="M1743" s="14"/>
      <c r="N1743" s="14"/>
      <c r="O1743" s="20"/>
      <c r="P1743" s="16"/>
      <c r="Q1743" s="31"/>
      <c r="R1743" s="16"/>
      <c r="S1743" s="4"/>
      <c r="T1743" s="51"/>
      <c r="U1743" s="11"/>
      <c r="V1743" s="11"/>
      <c r="W1743" s="49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"/>
      <c r="AH1743" s="1"/>
      <c r="AI1743" s="1"/>
      <c r="AJ1743" s="1"/>
      <c r="AK1743" s="1"/>
      <c r="AL1743" s="49"/>
      <c r="AM1743" s="49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</row>
    <row r="1744" spans="1:121" x14ac:dyDescent="0.15">
      <c r="A1744" s="64"/>
      <c r="B1744" s="18"/>
      <c r="C1744" s="8"/>
      <c r="D1744" s="15"/>
      <c r="E1744" s="16"/>
      <c r="F1744" s="16"/>
      <c r="G1744" s="16"/>
      <c r="H1744" s="16"/>
      <c r="I1744" s="15"/>
      <c r="J1744" s="51"/>
      <c r="K1744" s="2"/>
      <c r="L1744" s="20"/>
      <c r="M1744" s="14"/>
      <c r="N1744" s="14"/>
      <c r="O1744" s="20"/>
      <c r="P1744" s="16"/>
      <c r="Q1744" s="31"/>
      <c r="R1744" s="16"/>
      <c r="S1744" s="4"/>
      <c r="T1744" s="51"/>
      <c r="U1744" s="11"/>
      <c r="V1744" s="11"/>
      <c r="W1744" s="49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"/>
      <c r="AH1744" s="1"/>
      <c r="AI1744" s="1"/>
      <c r="AJ1744" s="1"/>
      <c r="AK1744" s="1"/>
      <c r="AL1744" s="49"/>
      <c r="AM1744" s="49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</row>
    <row r="1745" spans="1:121" x14ac:dyDescent="0.15">
      <c r="A1745" s="64"/>
      <c r="B1745" s="18"/>
      <c r="C1745" s="8"/>
      <c r="D1745" s="15"/>
      <c r="E1745" s="16"/>
      <c r="F1745" s="16"/>
      <c r="G1745" s="16"/>
      <c r="H1745" s="16"/>
      <c r="I1745" s="15"/>
      <c r="J1745" s="51"/>
      <c r="K1745" s="2"/>
      <c r="L1745" s="20"/>
      <c r="M1745" s="14"/>
      <c r="N1745" s="14"/>
      <c r="O1745" s="20"/>
      <c r="P1745" s="16"/>
      <c r="Q1745" s="31"/>
      <c r="R1745" s="16"/>
      <c r="S1745" s="4"/>
      <c r="T1745" s="51"/>
      <c r="U1745" s="11"/>
      <c r="V1745" s="11"/>
      <c r="W1745" s="49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"/>
      <c r="AH1745" s="1"/>
      <c r="AI1745" s="1"/>
      <c r="AJ1745" s="1"/>
      <c r="AK1745" s="1"/>
      <c r="AL1745" s="49"/>
      <c r="AM1745" s="49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</row>
    <row r="1746" spans="1:121" x14ac:dyDescent="0.15">
      <c r="A1746" s="64"/>
      <c r="B1746" s="18"/>
      <c r="C1746" s="8"/>
      <c r="D1746" s="15"/>
      <c r="E1746" s="16"/>
      <c r="F1746" s="16"/>
      <c r="G1746" s="16"/>
      <c r="H1746" s="16"/>
      <c r="I1746" s="15"/>
      <c r="J1746" s="51"/>
      <c r="K1746" s="2"/>
      <c r="L1746" s="20"/>
      <c r="M1746" s="14"/>
      <c r="N1746" s="14"/>
      <c r="O1746" s="20"/>
      <c r="P1746" s="16"/>
      <c r="Q1746" s="31"/>
      <c r="R1746" s="16"/>
      <c r="S1746" s="4"/>
      <c r="T1746" s="51"/>
      <c r="U1746" s="11"/>
      <c r="V1746" s="11"/>
      <c r="W1746" s="49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"/>
      <c r="AH1746" s="1"/>
      <c r="AI1746" s="1"/>
      <c r="AJ1746" s="1"/>
      <c r="AK1746" s="1"/>
      <c r="AL1746" s="49"/>
      <c r="AM1746" s="49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</row>
    <row r="1747" spans="1:121" x14ac:dyDescent="0.15">
      <c r="A1747" s="64"/>
      <c r="B1747" s="18"/>
      <c r="C1747" s="8"/>
      <c r="D1747" s="15"/>
      <c r="E1747" s="16"/>
      <c r="F1747" s="16"/>
      <c r="G1747" s="16"/>
      <c r="H1747" s="16"/>
      <c r="I1747" s="15"/>
      <c r="J1747" s="51"/>
      <c r="K1747" s="2"/>
      <c r="L1747" s="20"/>
      <c r="M1747" s="14"/>
      <c r="N1747" s="14"/>
      <c r="O1747" s="20"/>
      <c r="P1747" s="16"/>
      <c r="Q1747" s="31"/>
      <c r="R1747" s="16"/>
      <c r="S1747" s="4"/>
      <c r="T1747" s="51"/>
      <c r="U1747" s="11"/>
      <c r="V1747" s="11"/>
      <c r="W1747" s="49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"/>
      <c r="AH1747" s="1"/>
      <c r="AI1747" s="1"/>
      <c r="AJ1747" s="1"/>
      <c r="AK1747" s="1"/>
      <c r="AL1747" s="49"/>
      <c r="AM1747" s="49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</row>
    <row r="1748" spans="1:121" x14ac:dyDescent="0.15">
      <c r="A1748" s="64"/>
      <c r="B1748" s="18"/>
      <c r="C1748" s="8"/>
      <c r="D1748" s="15"/>
      <c r="E1748" s="16"/>
      <c r="F1748" s="16"/>
      <c r="G1748" s="16"/>
      <c r="H1748" s="16"/>
      <c r="I1748" s="15"/>
      <c r="J1748" s="51"/>
      <c r="K1748" s="2"/>
      <c r="L1748" s="20"/>
      <c r="M1748" s="14"/>
      <c r="N1748" s="14"/>
      <c r="O1748" s="20"/>
      <c r="P1748" s="16"/>
      <c r="Q1748" s="31"/>
      <c r="R1748" s="16"/>
      <c r="S1748" s="4"/>
      <c r="T1748" s="51"/>
      <c r="U1748" s="11"/>
      <c r="V1748" s="11"/>
      <c r="W1748" s="49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"/>
      <c r="AH1748" s="1"/>
      <c r="AI1748" s="1"/>
      <c r="AJ1748" s="1"/>
      <c r="AK1748" s="1"/>
      <c r="AL1748" s="49"/>
      <c r="AM1748" s="49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</row>
    <row r="1749" spans="1:121" x14ac:dyDescent="0.15">
      <c r="A1749" s="64"/>
      <c r="B1749" s="18"/>
      <c r="C1749" s="8"/>
      <c r="D1749" s="15"/>
      <c r="E1749" s="16"/>
      <c r="F1749" s="16"/>
      <c r="G1749" s="16"/>
      <c r="H1749" s="16"/>
      <c r="I1749" s="15"/>
      <c r="J1749" s="51"/>
      <c r="K1749" s="2"/>
      <c r="L1749" s="20"/>
      <c r="M1749" s="14"/>
      <c r="N1749" s="14"/>
      <c r="O1749" s="20"/>
      <c r="P1749" s="16"/>
      <c r="Q1749" s="31"/>
      <c r="R1749" s="16"/>
      <c r="S1749" s="4"/>
      <c r="T1749" s="51"/>
      <c r="U1749" s="11"/>
      <c r="V1749" s="11"/>
      <c r="W1749" s="49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"/>
      <c r="AH1749" s="1"/>
      <c r="AI1749" s="1"/>
      <c r="AJ1749" s="1"/>
      <c r="AK1749" s="1"/>
      <c r="AL1749" s="49"/>
      <c r="AM1749" s="49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</row>
    <row r="1750" spans="1:121" x14ac:dyDescent="0.15">
      <c r="A1750" s="64"/>
      <c r="B1750" s="18"/>
      <c r="C1750" s="8"/>
      <c r="D1750" s="15"/>
      <c r="E1750" s="16"/>
      <c r="F1750" s="16"/>
      <c r="G1750" s="16"/>
      <c r="H1750" s="16"/>
      <c r="I1750" s="15"/>
      <c r="J1750" s="51"/>
      <c r="K1750" s="2"/>
      <c r="L1750" s="20"/>
      <c r="M1750" s="14"/>
      <c r="N1750" s="14"/>
      <c r="O1750" s="20"/>
      <c r="P1750" s="16"/>
      <c r="Q1750" s="31"/>
      <c r="R1750" s="16"/>
      <c r="S1750" s="4"/>
      <c r="T1750" s="51"/>
      <c r="U1750" s="11"/>
      <c r="V1750" s="11"/>
      <c r="W1750" s="49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"/>
      <c r="AH1750" s="1"/>
      <c r="AI1750" s="1"/>
      <c r="AJ1750" s="1"/>
      <c r="AK1750" s="1"/>
      <c r="AL1750" s="49"/>
      <c r="AM1750" s="49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</row>
    <row r="1751" spans="1:121" x14ac:dyDescent="0.15">
      <c r="A1751" s="64"/>
      <c r="B1751" s="18"/>
      <c r="C1751" s="8"/>
      <c r="D1751" s="15"/>
      <c r="E1751" s="16"/>
      <c r="F1751" s="16"/>
      <c r="G1751" s="16"/>
      <c r="H1751" s="16"/>
      <c r="I1751" s="15"/>
      <c r="J1751" s="51"/>
      <c r="K1751" s="2"/>
      <c r="L1751" s="20"/>
      <c r="M1751" s="14"/>
      <c r="N1751" s="14"/>
      <c r="O1751" s="20"/>
      <c r="P1751" s="16"/>
      <c r="Q1751" s="31"/>
      <c r="R1751" s="16"/>
      <c r="S1751" s="4"/>
      <c r="T1751" s="51"/>
      <c r="U1751" s="11"/>
      <c r="V1751" s="11"/>
      <c r="W1751" s="49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"/>
      <c r="AH1751" s="1"/>
      <c r="AI1751" s="1"/>
      <c r="AJ1751" s="1"/>
      <c r="AK1751" s="1"/>
      <c r="AL1751" s="49"/>
      <c r="AM1751" s="49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</row>
    <row r="1752" spans="1:121" x14ac:dyDescent="0.15">
      <c r="A1752" s="64"/>
      <c r="B1752" s="18"/>
      <c r="C1752" s="8"/>
      <c r="D1752" s="15"/>
      <c r="E1752" s="16"/>
      <c r="F1752" s="16"/>
      <c r="G1752" s="16"/>
      <c r="H1752" s="16"/>
      <c r="I1752" s="15"/>
      <c r="J1752" s="51"/>
      <c r="K1752" s="2"/>
      <c r="L1752" s="20"/>
      <c r="M1752" s="14"/>
      <c r="N1752" s="14"/>
      <c r="O1752" s="20"/>
      <c r="P1752" s="16"/>
      <c r="Q1752" s="31"/>
      <c r="R1752" s="16"/>
      <c r="S1752" s="4"/>
      <c r="T1752" s="51"/>
      <c r="U1752" s="11"/>
      <c r="V1752" s="11"/>
      <c r="W1752" s="49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"/>
      <c r="AH1752" s="1"/>
      <c r="AI1752" s="1"/>
      <c r="AJ1752" s="1"/>
      <c r="AK1752" s="1"/>
      <c r="AL1752" s="49"/>
      <c r="AM1752" s="49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</row>
    <row r="1753" spans="1:121" x14ac:dyDescent="0.15">
      <c r="A1753" s="64"/>
      <c r="B1753" s="18"/>
      <c r="C1753" s="8"/>
      <c r="D1753" s="15"/>
      <c r="E1753" s="16"/>
      <c r="F1753" s="16"/>
      <c r="G1753" s="16"/>
      <c r="H1753" s="16"/>
      <c r="I1753" s="15"/>
      <c r="J1753" s="51"/>
      <c r="K1753" s="2"/>
      <c r="L1753" s="20"/>
      <c r="M1753" s="14"/>
      <c r="N1753" s="14"/>
      <c r="O1753" s="20"/>
      <c r="P1753" s="16"/>
      <c r="Q1753" s="31"/>
      <c r="R1753" s="16"/>
      <c r="S1753" s="4"/>
      <c r="T1753" s="51"/>
      <c r="U1753" s="11"/>
      <c r="V1753" s="11"/>
      <c r="W1753" s="49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"/>
      <c r="AH1753" s="1"/>
      <c r="AI1753" s="1"/>
      <c r="AJ1753" s="1"/>
      <c r="AK1753" s="1"/>
      <c r="AL1753" s="49"/>
      <c r="AM1753" s="49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</row>
    <row r="1754" spans="1:121" x14ac:dyDescent="0.15">
      <c r="A1754" s="64"/>
      <c r="B1754" s="18"/>
      <c r="C1754" s="8"/>
      <c r="D1754" s="15"/>
      <c r="E1754" s="16"/>
      <c r="F1754" s="16"/>
      <c r="G1754" s="16"/>
      <c r="H1754" s="16"/>
      <c r="I1754" s="15"/>
      <c r="J1754" s="51"/>
      <c r="K1754" s="2"/>
      <c r="L1754" s="20"/>
      <c r="M1754" s="14"/>
      <c r="N1754" s="14"/>
      <c r="O1754" s="20"/>
      <c r="P1754" s="16"/>
      <c r="Q1754" s="31"/>
      <c r="R1754" s="16"/>
      <c r="S1754" s="4"/>
      <c r="T1754" s="51"/>
      <c r="U1754" s="11"/>
      <c r="V1754" s="11"/>
      <c r="W1754" s="49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"/>
      <c r="AH1754" s="1"/>
      <c r="AI1754" s="1"/>
      <c r="AJ1754" s="1"/>
      <c r="AK1754" s="1"/>
      <c r="AL1754" s="49"/>
      <c r="AM1754" s="49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</row>
    <row r="1755" spans="1:121" x14ac:dyDescent="0.15">
      <c r="A1755" s="64"/>
      <c r="B1755" s="18"/>
      <c r="C1755" s="8"/>
      <c r="D1755" s="15"/>
      <c r="E1755" s="16"/>
      <c r="F1755" s="16"/>
      <c r="G1755" s="16"/>
      <c r="H1755" s="16"/>
      <c r="I1755" s="15"/>
      <c r="J1755" s="51"/>
      <c r="K1755" s="2"/>
      <c r="L1755" s="20"/>
      <c r="M1755" s="14"/>
      <c r="N1755" s="14"/>
      <c r="O1755" s="20"/>
      <c r="P1755" s="16"/>
      <c r="Q1755" s="31"/>
      <c r="R1755" s="16"/>
      <c r="S1755" s="4"/>
      <c r="T1755" s="51"/>
      <c r="U1755" s="11"/>
      <c r="V1755" s="11"/>
      <c r="W1755" s="49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"/>
      <c r="AH1755" s="1"/>
      <c r="AI1755" s="1"/>
      <c r="AJ1755" s="1"/>
      <c r="AK1755" s="1"/>
      <c r="AL1755" s="49"/>
      <c r="AM1755" s="49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</row>
    <row r="1756" spans="1:121" x14ac:dyDescent="0.15">
      <c r="A1756" s="64"/>
      <c r="B1756" s="18"/>
      <c r="C1756" s="8"/>
      <c r="D1756" s="15"/>
      <c r="E1756" s="16"/>
      <c r="F1756" s="16"/>
      <c r="G1756" s="16"/>
      <c r="H1756" s="16"/>
      <c r="I1756" s="15"/>
      <c r="J1756" s="51"/>
      <c r="K1756" s="2"/>
      <c r="L1756" s="20"/>
      <c r="M1756" s="14"/>
      <c r="N1756" s="14"/>
      <c r="O1756" s="20"/>
      <c r="P1756" s="16"/>
      <c r="Q1756" s="31"/>
      <c r="R1756" s="16"/>
      <c r="S1756" s="4"/>
      <c r="T1756" s="51"/>
      <c r="U1756" s="11"/>
      <c r="V1756" s="11"/>
      <c r="W1756" s="49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"/>
      <c r="AH1756" s="1"/>
      <c r="AI1756" s="1"/>
      <c r="AJ1756" s="1"/>
      <c r="AK1756" s="1"/>
      <c r="AL1756" s="49"/>
      <c r="AM1756" s="49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</row>
    <row r="1757" spans="1:121" x14ac:dyDescent="0.15">
      <c r="A1757" s="64"/>
      <c r="B1757" s="18"/>
      <c r="C1757" s="8"/>
      <c r="D1757" s="15"/>
      <c r="E1757" s="16"/>
      <c r="F1757" s="16"/>
      <c r="G1757" s="16"/>
      <c r="H1757" s="16"/>
      <c r="I1757" s="15"/>
      <c r="J1757" s="51"/>
      <c r="K1757" s="2"/>
      <c r="L1757" s="20"/>
      <c r="M1757" s="14"/>
      <c r="N1757" s="14"/>
      <c r="O1757" s="20"/>
      <c r="P1757" s="16"/>
      <c r="Q1757" s="31"/>
      <c r="R1757" s="16"/>
      <c r="S1757" s="4"/>
      <c r="T1757" s="51"/>
      <c r="U1757" s="11"/>
      <c r="V1757" s="11"/>
      <c r="W1757" s="49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"/>
      <c r="AH1757" s="1"/>
      <c r="AI1757" s="1"/>
      <c r="AJ1757" s="1"/>
      <c r="AK1757" s="1"/>
      <c r="AL1757" s="49"/>
      <c r="AM1757" s="49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</row>
    <row r="1758" spans="1:121" x14ac:dyDescent="0.15">
      <c r="A1758" s="64"/>
      <c r="B1758" s="18"/>
      <c r="C1758" s="8"/>
      <c r="D1758" s="15"/>
      <c r="E1758" s="16"/>
      <c r="F1758" s="16"/>
      <c r="G1758" s="16"/>
      <c r="H1758" s="16"/>
      <c r="I1758" s="15"/>
      <c r="J1758" s="51"/>
      <c r="K1758" s="2"/>
      <c r="L1758" s="20"/>
      <c r="M1758" s="14"/>
      <c r="N1758" s="14"/>
      <c r="O1758" s="20"/>
      <c r="P1758" s="16"/>
      <c r="Q1758" s="31"/>
      <c r="R1758" s="16"/>
      <c r="S1758" s="4"/>
      <c r="T1758" s="51"/>
      <c r="U1758" s="11"/>
      <c r="V1758" s="11"/>
      <c r="W1758" s="49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"/>
      <c r="AH1758" s="1"/>
      <c r="AI1758" s="1"/>
      <c r="AJ1758" s="1"/>
      <c r="AK1758" s="1"/>
      <c r="AL1758" s="49"/>
      <c r="AM1758" s="49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</row>
    <row r="1759" spans="1:121" x14ac:dyDescent="0.15">
      <c r="A1759" s="64"/>
      <c r="B1759" s="18"/>
      <c r="C1759" s="8"/>
      <c r="D1759" s="15"/>
      <c r="E1759" s="16"/>
      <c r="F1759" s="16"/>
      <c r="G1759" s="16"/>
      <c r="H1759" s="16"/>
      <c r="I1759" s="15"/>
      <c r="J1759" s="51"/>
      <c r="K1759" s="2"/>
      <c r="L1759" s="20"/>
      <c r="M1759" s="14"/>
      <c r="N1759" s="14"/>
      <c r="O1759" s="20"/>
      <c r="P1759" s="16"/>
      <c r="Q1759" s="31"/>
      <c r="R1759" s="16"/>
      <c r="S1759" s="4"/>
      <c r="T1759" s="51"/>
      <c r="U1759" s="11"/>
      <c r="V1759" s="11"/>
      <c r="W1759" s="49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"/>
      <c r="AH1759" s="1"/>
      <c r="AI1759" s="1"/>
      <c r="AJ1759" s="1"/>
      <c r="AK1759" s="1"/>
      <c r="AL1759" s="49"/>
      <c r="AM1759" s="49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</row>
    <row r="1760" spans="1:121" x14ac:dyDescent="0.15">
      <c r="A1760" s="64"/>
      <c r="B1760" s="18"/>
      <c r="C1760" s="8"/>
      <c r="D1760" s="15"/>
      <c r="E1760" s="16"/>
      <c r="F1760" s="16"/>
      <c r="G1760" s="16"/>
      <c r="H1760" s="16"/>
      <c r="I1760" s="15"/>
      <c r="J1760" s="51"/>
      <c r="K1760" s="2"/>
      <c r="L1760" s="20"/>
      <c r="M1760" s="14"/>
      <c r="N1760" s="14"/>
      <c r="O1760" s="20"/>
      <c r="P1760" s="16"/>
      <c r="Q1760" s="31"/>
      <c r="R1760" s="16"/>
      <c r="S1760" s="4"/>
      <c r="T1760" s="51"/>
      <c r="U1760" s="11"/>
      <c r="V1760" s="11"/>
      <c r="W1760" s="49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"/>
      <c r="AH1760" s="1"/>
      <c r="AI1760" s="1"/>
      <c r="AJ1760" s="1"/>
      <c r="AK1760" s="1"/>
      <c r="AL1760" s="49"/>
      <c r="AM1760" s="49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</row>
    <row r="1761" spans="1:121" x14ac:dyDescent="0.15">
      <c r="A1761" s="64"/>
      <c r="B1761" s="18"/>
      <c r="C1761" s="8"/>
      <c r="D1761" s="15"/>
      <c r="E1761" s="16"/>
      <c r="F1761" s="16"/>
      <c r="G1761" s="16"/>
      <c r="H1761" s="16"/>
      <c r="I1761" s="15"/>
      <c r="J1761" s="51"/>
      <c r="K1761" s="2"/>
      <c r="L1761" s="20"/>
      <c r="M1761" s="14"/>
      <c r="N1761" s="14"/>
      <c r="O1761" s="20"/>
      <c r="P1761" s="16"/>
      <c r="Q1761" s="31"/>
      <c r="R1761" s="16"/>
      <c r="S1761" s="4"/>
      <c r="T1761" s="51"/>
      <c r="U1761" s="11"/>
      <c r="V1761" s="11"/>
      <c r="W1761" s="49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"/>
      <c r="AH1761" s="1"/>
      <c r="AI1761" s="1"/>
      <c r="AJ1761" s="1"/>
      <c r="AK1761" s="1"/>
      <c r="AL1761" s="49"/>
      <c r="AM1761" s="49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</row>
    <row r="1762" spans="1:121" x14ac:dyDescent="0.15">
      <c r="A1762" s="64"/>
      <c r="B1762" s="18"/>
      <c r="C1762" s="8"/>
      <c r="D1762" s="15"/>
      <c r="E1762" s="16"/>
      <c r="F1762" s="16"/>
      <c r="G1762" s="16"/>
      <c r="H1762" s="16"/>
      <c r="I1762" s="15"/>
      <c r="J1762" s="51"/>
      <c r="K1762" s="2"/>
      <c r="L1762" s="20"/>
      <c r="M1762" s="14"/>
      <c r="N1762" s="14"/>
      <c r="O1762" s="20"/>
      <c r="P1762" s="16"/>
      <c r="Q1762" s="31"/>
      <c r="R1762" s="16"/>
      <c r="S1762" s="4"/>
      <c r="T1762" s="51"/>
      <c r="U1762" s="11"/>
      <c r="V1762" s="11"/>
      <c r="W1762" s="49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"/>
      <c r="AH1762" s="1"/>
      <c r="AI1762" s="1"/>
      <c r="AJ1762" s="1"/>
      <c r="AK1762" s="1"/>
      <c r="AL1762" s="49"/>
      <c r="AM1762" s="49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</row>
    <row r="1763" spans="1:121" x14ac:dyDescent="0.15">
      <c r="A1763" s="64"/>
      <c r="B1763" s="18"/>
      <c r="C1763" s="8"/>
      <c r="D1763" s="15"/>
      <c r="E1763" s="16"/>
      <c r="F1763" s="16"/>
      <c r="G1763" s="16"/>
      <c r="H1763" s="16"/>
      <c r="I1763" s="15"/>
      <c r="J1763" s="51"/>
      <c r="K1763" s="2"/>
      <c r="L1763" s="20"/>
      <c r="M1763" s="14"/>
      <c r="N1763" s="14"/>
      <c r="O1763" s="20"/>
      <c r="P1763" s="16"/>
      <c r="Q1763" s="31"/>
      <c r="R1763" s="16"/>
      <c r="S1763" s="4"/>
      <c r="T1763" s="51"/>
      <c r="U1763" s="11"/>
      <c r="V1763" s="11"/>
      <c r="W1763" s="49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"/>
      <c r="AH1763" s="1"/>
      <c r="AI1763" s="1"/>
      <c r="AJ1763" s="1"/>
      <c r="AK1763" s="1"/>
      <c r="AL1763" s="49"/>
      <c r="AM1763" s="49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</row>
    <row r="1764" spans="1:121" x14ac:dyDescent="0.15">
      <c r="A1764" s="64"/>
      <c r="B1764" s="18"/>
      <c r="C1764" s="8"/>
      <c r="D1764" s="15"/>
      <c r="E1764" s="16"/>
      <c r="F1764" s="16"/>
      <c r="G1764" s="16"/>
      <c r="H1764" s="16"/>
      <c r="I1764" s="15"/>
      <c r="J1764" s="51"/>
      <c r="K1764" s="2"/>
      <c r="L1764" s="20"/>
      <c r="M1764" s="14"/>
      <c r="N1764" s="14"/>
      <c r="O1764" s="20"/>
      <c r="P1764" s="16"/>
      <c r="Q1764" s="31"/>
      <c r="R1764" s="16"/>
      <c r="S1764" s="4"/>
      <c r="T1764" s="51"/>
      <c r="U1764" s="11"/>
      <c r="V1764" s="11"/>
      <c r="W1764" s="49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"/>
      <c r="AH1764" s="1"/>
      <c r="AI1764" s="1"/>
      <c r="AJ1764" s="1"/>
      <c r="AK1764" s="1"/>
      <c r="AL1764" s="49"/>
      <c r="AM1764" s="49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</row>
    <row r="1765" spans="1:121" x14ac:dyDescent="0.15">
      <c r="A1765" s="64"/>
      <c r="B1765" s="18"/>
      <c r="C1765" s="8"/>
      <c r="D1765" s="15"/>
      <c r="E1765" s="16"/>
      <c r="F1765" s="16"/>
      <c r="G1765" s="16"/>
      <c r="H1765" s="16"/>
      <c r="I1765" s="15"/>
      <c r="J1765" s="51"/>
      <c r="K1765" s="2"/>
      <c r="L1765" s="20"/>
      <c r="M1765" s="14"/>
      <c r="N1765" s="14"/>
      <c r="O1765" s="20"/>
      <c r="P1765" s="16"/>
      <c r="Q1765" s="31"/>
      <c r="R1765" s="16"/>
      <c r="S1765" s="4"/>
      <c r="T1765" s="51"/>
      <c r="U1765" s="11"/>
      <c r="V1765" s="11"/>
      <c r="W1765" s="49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"/>
      <c r="AH1765" s="1"/>
      <c r="AI1765" s="1"/>
      <c r="AJ1765" s="1"/>
      <c r="AK1765" s="1"/>
      <c r="AL1765" s="49"/>
      <c r="AM1765" s="49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</row>
    <row r="1766" spans="1:121" x14ac:dyDescent="0.15">
      <c r="A1766" s="64"/>
      <c r="B1766" s="18"/>
      <c r="C1766" s="8"/>
      <c r="D1766" s="15"/>
      <c r="E1766" s="16"/>
      <c r="F1766" s="16"/>
      <c r="G1766" s="16"/>
      <c r="H1766" s="16"/>
      <c r="I1766" s="15"/>
      <c r="J1766" s="51"/>
      <c r="K1766" s="2"/>
      <c r="L1766" s="20"/>
      <c r="M1766" s="14"/>
      <c r="N1766" s="14"/>
      <c r="O1766" s="20"/>
      <c r="P1766" s="16"/>
      <c r="Q1766" s="31"/>
      <c r="R1766" s="16"/>
      <c r="S1766" s="4"/>
      <c r="T1766" s="51"/>
      <c r="U1766" s="11"/>
      <c r="V1766" s="11"/>
      <c r="W1766" s="49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"/>
      <c r="AH1766" s="1"/>
      <c r="AI1766" s="1"/>
      <c r="AJ1766" s="1"/>
      <c r="AK1766" s="1"/>
      <c r="AL1766" s="49"/>
      <c r="AM1766" s="49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</row>
    <row r="1767" spans="1:121" x14ac:dyDescent="0.15">
      <c r="A1767" s="64"/>
      <c r="B1767" s="18"/>
      <c r="C1767" s="8"/>
      <c r="D1767" s="15"/>
      <c r="E1767" s="16"/>
      <c r="F1767" s="16"/>
      <c r="G1767" s="16"/>
      <c r="H1767" s="16"/>
      <c r="I1767" s="15"/>
      <c r="J1767" s="51"/>
      <c r="K1767" s="2"/>
      <c r="L1767" s="20"/>
      <c r="M1767" s="14"/>
      <c r="N1767" s="14"/>
      <c r="O1767" s="20"/>
      <c r="P1767" s="16"/>
      <c r="Q1767" s="31"/>
      <c r="R1767" s="16"/>
      <c r="S1767" s="4"/>
      <c r="T1767" s="51"/>
      <c r="U1767" s="11"/>
      <c r="V1767" s="11"/>
      <c r="W1767" s="49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"/>
      <c r="AH1767" s="1"/>
      <c r="AI1767" s="1"/>
      <c r="AJ1767" s="1"/>
      <c r="AK1767" s="1"/>
      <c r="AL1767" s="49"/>
      <c r="AM1767" s="49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</row>
    <row r="1768" spans="1:121" x14ac:dyDescent="0.15">
      <c r="A1768" s="64"/>
      <c r="B1768" s="18"/>
      <c r="C1768" s="8"/>
      <c r="D1768" s="15"/>
      <c r="E1768" s="16"/>
      <c r="F1768" s="16"/>
      <c r="G1768" s="16"/>
      <c r="H1768" s="16"/>
      <c r="I1768" s="15"/>
      <c r="J1768" s="51"/>
      <c r="K1768" s="2"/>
      <c r="L1768" s="20"/>
      <c r="M1768" s="14"/>
      <c r="N1768" s="14"/>
      <c r="O1768" s="20"/>
      <c r="P1768" s="16"/>
      <c r="Q1768" s="31"/>
      <c r="R1768" s="16"/>
      <c r="S1768" s="4"/>
      <c r="T1768" s="51"/>
      <c r="U1768" s="11"/>
      <c r="V1768" s="11"/>
      <c r="W1768" s="49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"/>
      <c r="AH1768" s="1"/>
      <c r="AI1768" s="1"/>
      <c r="AJ1768" s="1"/>
      <c r="AK1768" s="1"/>
      <c r="AL1768" s="49"/>
      <c r="AM1768" s="49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</row>
    <row r="1769" spans="1:121" x14ac:dyDescent="0.15">
      <c r="A1769" s="64"/>
      <c r="B1769" s="18"/>
      <c r="C1769" s="8"/>
      <c r="D1769" s="15"/>
      <c r="E1769" s="16"/>
      <c r="F1769" s="16"/>
      <c r="G1769" s="16"/>
      <c r="H1769" s="16"/>
      <c r="I1769" s="15"/>
      <c r="J1769" s="51"/>
      <c r="K1769" s="2"/>
      <c r="L1769" s="20"/>
      <c r="M1769" s="14"/>
      <c r="N1769" s="14"/>
      <c r="O1769" s="20"/>
      <c r="P1769" s="16"/>
      <c r="Q1769" s="31"/>
      <c r="R1769" s="16"/>
      <c r="S1769" s="4"/>
      <c r="T1769" s="51"/>
      <c r="U1769" s="11"/>
      <c r="V1769" s="11"/>
      <c r="W1769" s="49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"/>
      <c r="AH1769" s="1"/>
      <c r="AI1769" s="1"/>
      <c r="AJ1769" s="1"/>
      <c r="AK1769" s="1"/>
      <c r="AL1769" s="49"/>
      <c r="AM1769" s="49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</row>
    <row r="1770" spans="1:121" x14ac:dyDescent="0.15">
      <c r="A1770" s="64"/>
      <c r="B1770" s="18"/>
      <c r="C1770" s="8"/>
      <c r="D1770" s="15"/>
      <c r="E1770" s="16"/>
      <c r="F1770" s="16"/>
      <c r="G1770" s="16"/>
      <c r="H1770" s="16"/>
      <c r="I1770" s="15"/>
      <c r="J1770" s="51"/>
      <c r="K1770" s="2"/>
      <c r="L1770" s="20"/>
      <c r="M1770" s="14"/>
      <c r="N1770" s="14"/>
      <c r="O1770" s="20"/>
      <c r="P1770" s="16"/>
      <c r="Q1770" s="31"/>
      <c r="R1770" s="16"/>
      <c r="S1770" s="4"/>
      <c r="T1770" s="51"/>
      <c r="U1770" s="11"/>
      <c r="V1770" s="11"/>
      <c r="W1770" s="49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"/>
      <c r="AH1770" s="1"/>
      <c r="AI1770" s="1"/>
      <c r="AJ1770" s="1"/>
      <c r="AK1770" s="1"/>
      <c r="AL1770" s="49"/>
      <c r="AM1770" s="49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</row>
    <row r="1771" spans="1:121" x14ac:dyDescent="0.15">
      <c r="A1771" s="64"/>
      <c r="B1771" s="18"/>
      <c r="C1771" s="8"/>
      <c r="D1771" s="15"/>
      <c r="E1771" s="16"/>
      <c r="F1771" s="16"/>
      <c r="G1771" s="16"/>
      <c r="H1771" s="16"/>
      <c r="I1771" s="15"/>
      <c r="J1771" s="51"/>
      <c r="K1771" s="2"/>
      <c r="L1771" s="20"/>
      <c r="M1771" s="14"/>
      <c r="N1771" s="14"/>
      <c r="O1771" s="20"/>
      <c r="P1771" s="16"/>
      <c r="Q1771" s="31"/>
      <c r="R1771" s="16"/>
      <c r="S1771" s="4"/>
      <c r="T1771" s="51"/>
      <c r="U1771" s="11"/>
      <c r="V1771" s="11"/>
      <c r="W1771" s="49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"/>
      <c r="AH1771" s="1"/>
      <c r="AI1771" s="1"/>
      <c r="AJ1771" s="1"/>
      <c r="AK1771" s="1"/>
      <c r="AL1771" s="49"/>
      <c r="AM1771" s="49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</row>
    <row r="1772" spans="1:121" x14ac:dyDescent="0.15">
      <c r="A1772" s="64"/>
      <c r="B1772" s="18"/>
      <c r="C1772" s="8"/>
      <c r="D1772" s="15"/>
      <c r="E1772" s="16"/>
      <c r="F1772" s="16"/>
      <c r="G1772" s="16"/>
      <c r="H1772" s="16"/>
      <c r="I1772" s="15"/>
      <c r="J1772" s="51"/>
      <c r="K1772" s="2"/>
      <c r="L1772" s="20"/>
      <c r="M1772" s="14"/>
      <c r="N1772" s="14"/>
      <c r="O1772" s="20"/>
      <c r="P1772" s="16"/>
      <c r="Q1772" s="31"/>
      <c r="R1772" s="16"/>
      <c r="S1772" s="4"/>
      <c r="T1772" s="51"/>
      <c r="U1772" s="11"/>
      <c r="V1772" s="11"/>
      <c r="W1772" s="49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"/>
      <c r="AH1772" s="1"/>
      <c r="AI1772" s="1"/>
      <c r="AJ1772" s="1"/>
      <c r="AK1772" s="1"/>
      <c r="AL1772" s="49"/>
      <c r="AM1772" s="49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</row>
    <row r="1773" spans="1:121" x14ac:dyDescent="0.15">
      <c r="A1773" s="64"/>
      <c r="B1773" s="18"/>
      <c r="C1773" s="8"/>
      <c r="D1773" s="15"/>
      <c r="E1773" s="16"/>
      <c r="F1773" s="16"/>
      <c r="G1773" s="16"/>
      <c r="H1773" s="16"/>
      <c r="I1773" s="15"/>
      <c r="J1773" s="51"/>
      <c r="K1773" s="2"/>
      <c r="L1773" s="20"/>
      <c r="M1773" s="14"/>
      <c r="N1773" s="14"/>
      <c r="O1773" s="20"/>
      <c r="P1773" s="16"/>
      <c r="Q1773" s="31"/>
      <c r="R1773" s="16"/>
      <c r="S1773" s="4"/>
      <c r="T1773" s="51"/>
      <c r="U1773" s="11"/>
      <c r="V1773" s="11"/>
      <c r="W1773" s="49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"/>
      <c r="AH1773" s="1"/>
      <c r="AI1773" s="1"/>
      <c r="AJ1773" s="1"/>
      <c r="AK1773" s="1"/>
      <c r="AL1773" s="49"/>
      <c r="AM1773" s="49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</row>
    <row r="1774" spans="1:121" x14ac:dyDescent="0.15">
      <c r="A1774" s="64"/>
      <c r="B1774" s="18"/>
      <c r="C1774" s="8"/>
      <c r="D1774" s="15"/>
      <c r="E1774" s="16"/>
      <c r="F1774" s="16"/>
      <c r="G1774" s="16"/>
      <c r="H1774" s="16"/>
      <c r="I1774" s="15"/>
      <c r="J1774" s="51"/>
      <c r="K1774" s="2"/>
      <c r="L1774" s="20"/>
      <c r="M1774" s="14"/>
      <c r="N1774" s="14"/>
      <c r="O1774" s="20"/>
      <c r="P1774" s="16"/>
      <c r="Q1774" s="31"/>
      <c r="R1774" s="16"/>
      <c r="S1774" s="4"/>
      <c r="T1774" s="51"/>
      <c r="U1774" s="11"/>
      <c r="V1774" s="11"/>
      <c r="W1774" s="49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"/>
      <c r="AH1774" s="1"/>
      <c r="AI1774" s="1"/>
      <c r="AJ1774" s="1"/>
      <c r="AK1774" s="1"/>
      <c r="AL1774" s="49"/>
      <c r="AM1774" s="49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</row>
    <row r="1775" spans="1:121" x14ac:dyDescent="0.15">
      <c r="A1775" s="64"/>
      <c r="B1775" s="18"/>
      <c r="C1775" s="8"/>
      <c r="D1775" s="15"/>
      <c r="E1775" s="16"/>
      <c r="F1775" s="16"/>
      <c r="G1775" s="16"/>
      <c r="H1775" s="16"/>
      <c r="I1775" s="15"/>
      <c r="J1775" s="51"/>
      <c r="K1775" s="2"/>
      <c r="L1775" s="20"/>
      <c r="M1775" s="14"/>
      <c r="N1775" s="14"/>
      <c r="O1775" s="20"/>
      <c r="P1775" s="16"/>
      <c r="Q1775" s="31"/>
      <c r="R1775" s="16"/>
      <c r="S1775" s="4"/>
      <c r="T1775" s="51"/>
      <c r="U1775" s="11"/>
      <c r="V1775" s="11"/>
      <c r="W1775" s="49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"/>
      <c r="AH1775" s="1"/>
      <c r="AI1775" s="1"/>
      <c r="AJ1775" s="1"/>
      <c r="AK1775" s="1"/>
      <c r="AL1775" s="49"/>
      <c r="AM1775" s="49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</row>
    <row r="1776" spans="1:121" x14ac:dyDescent="0.15">
      <c r="A1776" s="64"/>
      <c r="B1776" s="18"/>
      <c r="C1776" s="8"/>
      <c r="D1776" s="15"/>
      <c r="E1776" s="16"/>
      <c r="F1776" s="16"/>
      <c r="G1776" s="16"/>
      <c r="H1776" s="16"/>
      <c r="I1776" s="15"/>
      <c r="J1776" s="51"/>
      <c r="K1776" s="2"/>
      <c r="L1776" s="20"/>
      <c r="M1776" s="14"/>
      <c r="N1776" s="14"/>
      <c r="O1776" s="20"/>
      <c r="P1776" s="16"/>
      <c r="Q1776" s="31"/>
      <c r="R1776" s="16"/>
      <c r="S1776" s="4"/>
      <c r="T1776" s="51"/>
      <c r="U1776" s="11"/>
      <c r="V1776" s="11"/>
      <c r="W1776" s="49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"/>
      <c r="AH1776" s="1"/>
      <c r="AI1776" s="1"/>
      <c r="AJ1776" s="1"/>
      <c r="AK1776" s="1"/>
      <c r="AL1776" s="49"/>
      <c r="AM1776" s="49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</row>
    <row r="1777" spans="1:121" x14ac:dyDescent="0.15">
      <c r="A1777" s="64"/>
      <c r="B1777" s="18"/>
      <c r="C1777" s="8"/>
      <c r="D1777" s="15"/>
      <c r="E1777" s="16"/>
      <c r="F1777" s="16"/>
      <c r="G1777" s="16"/>
      <c r="H1777" s="16"/>
      <c r="I1777" s="15"/>
      <c r="J1777" s="51"/>
      <c r="K1777" s="2"/>
      <c r="L1777" s="20"/>
      <c r="M1777" s="14"/>
      <c r="N1777" s="14"/>
      <c r="O1777" s="20"/>
      <c r="P1777" s="16"/>
      <c r="Q1777" s="31"/>
      <c r="R1777" s="16"/>
      <c r="S1777" s="4"/>
      <c r="T1777" s="51"/>
      <c r="U1777" s="11"/>
      <c r="V1777" s="11"/>
      <c r="W1777" s="49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"/>
      <c r="AH1777" s="1"/>
      <c r="AI1777" s="1"/>
      <c r="AJ1777" s="1"/>
      <c r="AK1777" s="1"/>
      <c r="AL1777" s="49"/>
      <c r="AM1777" s="49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</row>
    <row r="1778" spans="1:121" x14ac:dyDescent="0.15">
      <c r="A1778" s="64"/>
      <c r="B1778" s="18"/>
      <c r="C1778" s="8"/>
      <c r="D1778" s="15"/>
      <c r="E1778" s="16"/>
      <c r="F1778" s="16"/>
      <c r="G1778" s="16"/>
      <c r="H1778" s="16"/>
      <c r="I1778" s="15"/>
      <c r="J1778" s="51"/>
      <c r="K1778" s="2"/>
      <c r="L1778" s="20"/>
      <c r="M1778" s="14"/>
      <c r="N1778" s="14"/>
      <c r="O1778" s="20"/>
      <c r="P1778" s="16"/>
      <c r="Q1778" s="31"/>
      <c r="R1778" s="16"/>
      <c r="S1778" s="4"/>
      <c r="T1778" s="51"/>
      <c r="U1778" s="11"/>
      <c r="V1778" s="11"/>
      <c r="W1778" s="49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"/>
      <c r="AH1778" s="1"/>
      <c r="AI1778" s="1"/>
      <c r="AJ1778" s="1"/>
      <c r="AK1778" s="1"/>
      <c r="AL1778" s="49"/>
      <c r="AM1778" s="49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</row>
    <row r="1779" spans="1:121" x14ac:dyDescent="0.15">
      <c r="A1779" s="64"/>
      <c r="B1779" s="18"/>
      <c r="C1779" s="8"/>
      <c r="D1779" s="15"/>
      <c r="E1779" s="16"/>
      <c r="F1779" s="16"/>
      <c r="G1779" s="16"/>
      <c r="H1779" s="16"/>
      <c r="I1779" s="15"/>
      <c r="J1779" s="51"/>
      <c r="K1779" s="2"/>
      <c r="L1779" s="20"/>
      <c r="M1779" s="14"/>
      <c r="N1779" s="14"/>
      <c r="O1779" s="20"/>
      <c r="P1779" s="16"/>
      <c r="Q1779" s="31"/>
      <c r="R1779" s="16"/>
      <c r="S1779" s="4"/>
      <c r="T1779" s="51"/>
      <c r="U1779" s="11"/>
      <c r="V1779" s="11"/>
      <c r="W1779" s="49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"/>
      <c r="AH1779" s="1"/>
      <c r="AI1779" s="1"/>
      <c r="AJ1779" s="1"/>
      <c r="AK1779" s="1"/>
      <c r="AL1779" s="49"/>
      <c r="AM1779" s="49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</row>
    <row r="1780" spans="1:121" x14ac:dyDescent="0.15">
      <c r="A1780" s="64"/>
      <c r="B1780" s="18"/>
      <c r="C1780" s="8"/>
      <c r="D1780" s="15"/>
      <c r="E1780" s="16"/>
      <c r="F1780" s="16"/>
      <c r="G1780" s="16"/>
      <c r="H1780" s="16"/>
      <c r="I1780" s="15"/>
      <c r="J1780" s="51"/>
      <c r="K1780" s="2"/>
      <c r="L1780" s="20"/>
      <c r="M1780" s="14"/>
      <c r="N1780" s="14"/>
      <c r="O1780" s="20"/>
      <c r="P1780" s="16"/>
      <c r="Q1780" s="31"/>
      <c r="R1780" s="16"/>
      <c r="S1780" s="4"/>
      <c r="T1780" s="51"/>
      <c r="U1780" s="11"/>
      <c r="V1780" s="11"/>
      <c r="W1780" s="49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"/>
      <c r="AH1780" s="1"/>
      <c r="AI1780" s="1"/>
      <c r="AJ1780" s="1"/>
      <c r="AK1780" s="1"/>
      <c r="AL1780" s="49"/>
      <c r="AM1780" s="49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</row>
    <row r="1781" spans="1:121" x14ac:dyDescent="0.15">
      <c r="A1781" s="64"/>
      <c r="B1781" s="18"/>
      <c r="C1781" s="8"/>
      <c r="D1781" s="15"/>
      <c r="E1781" s="16"/>
      <c r="F1781" s="16"/>
      <c r="G1781" s="16"/>
      <c r="H1781" s="16"/>
      <c r="I1781" s="15"/>
      <c r="J1781" s="51"/>
      <c r="K1781" s="2"/>
      <c r="L1781" s="20"/>
      <c r="M1781" s="14"/>
      <c r="N1781" s="14"/>
      <c r="O1781" s="20"/>
      <c r="P1781" s="16"/>
      <c r="Q1781" s="31"/>
      <c r="R1781" s="16"/>
      <c r="S1781" s="4"/>
      <c r="T1781" s="51"/>
      <c r="U1781" s="11"/>
      <c r="V1781" s="11"/>
      <c r="W1781" s="49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"/>
      <c r="AH1781" s="1"/>
      <c r="AI1781" s="1"/>
      <c r="AJ1781" s="1"/>
      <c r="AK1781" s="1"/>
      <c r="AL1781" s="49"/>
      <c r="AM1781" s="49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</row>
    <row r="1782" spans="1:121" x14ac:dyDescent="0.15">
      <c r="A1782" s="64"/>
      <c r="B1782" s="18"/>
      <c r="C1782" s="8"/>
      <c r="D1782" s="15"/>
      <c r="E1782" s="16"/>
      <c r="F1782" s="16"/>
      <c r="G1782" s="16"/>
      <c r="H1782" s="16"/>
      <c r="I1782" s="15"/>
      <c r="J1782" s="51"/>
      <c r="K1782" s="2"/>
      <c r="L1782" s="20"/>
      <c r="M1782" s="14"/>
      <c r="N1782" s="14"/>
      <c r="O1782" s="20"/>
      <c r="P1782" s="16"/>
      <c r="Q1782" s="31"/>
      <c r="R1782" s="16"/>
      <c r="S1782" s="4"/>
      <c r="T1782" s="51"/>
      <c r="U1782" s="11"/>
      <c r="V1782" s="11"/>
      <c r="W1782" s="49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"/>
      <c r="AH1782" s="1"/>
      <c r="AI1782" s="1"/>
      <c r="AJ1782" s="1"/>
      <c r="AK1782" s="1"/>
      <c r="AL1782" s="49"/>
      <c r="AM1782" s="49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</row>
    <row r="1783" spans="1:121" x14ac:dyDescent="0.15">
      <c r="A1783" s="64"/>
      <c r="B1783" s="18"/>
      <c r="C1783" s="8"/>
      <c r="D1783" s="15"/>
      <c r="E1783" s="16"/>
      <c r="F1783" s="16"/>
      <c r="G1783" s="16"/>
      <c r="H1783" s="16"/>
      <c r="I1783" s="15"/>
      <c r="J1783" s="51"/>
      <c r="K1783" s="2"/>
      <c r="L1783" s="20"/>
      <c r="M1783" s="14"/>
      <c r="N1783" s="14"/>
      <c r="O1783" s="20"/>
      <c r="P1783" s="16"/>
      <c r="Q1783" s="31"/>
      <c r="R1783" s="16"/>
      <c r="S1783" s="4"/>
      <c r="T1783" s="51"/>
      <c r="U1783" s="11"/>
      <c r="V1783" s="11"/>
      <c r="W1783" s="49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"/>
      <c r="AH1783" s="1"/>
      <c r="AI1783" s="1"/>
      <c r="AJ1783" s="1"/>
      <c r="AK1783" s="1"/>
      <c r="AL1783" s="49"/>
      <c r="AM1783" s="49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</row>
    <row r="1784" spans="1:121" x14ac:dyDescent="0.15">
      <c r="A1784" s="64"/>
      <c r="B1784" s="18"/>
      <c r="C1784" s="8"/>
      <c r="D1784" s="15"/>
      <c r="E1784" s="16"/>
      <c r="F1784" s="16"/>
      <c r="G1784" s="16"/>
      <c r="H1784" s="16"/>
      <c r="I1784" s="15"/>
      <c r="J1784" s="51"/>
      <c r="K1784" s="2"/>
      <c r="L1784" s="20"/>
      <c r="M1784" s="14"/>
      <c r="N1784" s="14"/>
      <c r="O1784" s="20"/>
      <c r="P1784" s="16"/>
      <c r="Q1784" s="31"/>
      <c r="R1784" s="16"/>
      <c r="S1784" s="4"/>
      <c r="T1784" s="51"/>
      <c r="U1784" s="11"/>
      <c r="V1784" s="11"/>
      <c r="W1784" s="49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"/>
      <c r="AH1784" s="1"/>
      <c r="AI1784" s="1"/>
      <c r="AJ1784" s="1"/>
      <c r="AK1784" s="1"/>
      <c r="AL1784" s="49"/>
      <c r="AM1784" s="49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</row>
    <row r="1785" spans="1:121" x14ac:dyDescent="0.15">
      <c r="A1785" s="64"/>
      <c r="B1785" s="18"/>
      <c r="C1785" s="8"/>
      <c r="D1785" s="15"/>
      <c r="E1785" s="16"/>
      <c r="F1785" s="16"/>
      <c r="G1785" s="16"/>
      <c r="H1785" s="16"/>
      <c r="I1785" s="15"/>
      <c r="J1785" s="51"/>
      <c r="K1785" s="2"/>
      <c r="L1785" s="20"/>
      <c r="M1785" s="14"/>
      <c r="N1785" s="14"/>
      <c r="O1785" s="20"/>
      <c r="P1785" s="16"/>
      <c r="Q1785" s="31"/>
      <c r="R1785" s="16"/>
      <c r="S1785" s="4"/>
      <c r="T1785" s="51"/>
      <c r="U1785" s="11"/>
      <c r="V1785" s="11"/>
      <c r="W1785" s="49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"/>
      <c r="AH1785" s="1"/>
      <c r="AI1785" s="1"/>
      <c r="AJ1785" s="1"/>
      <c r="AK1785" s="1"/>
      <c r="AL1785" s="49"/>
      <c r="AM1785" s="49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</row>
    <row r="1786" spans="1:121" x14ac:dyDescent="0.15">
      <c r="A1786" s="64"/>
      <c r="B1786" s="18"/>
      <c r="C1786" s="8"/>
      <c r="D1786" s="15"/>
      <c r="E1786" s="16"/>
      <c r="F1786" s="16"/>
      <c r="G1786" s="16"/>
      <c r="H1786" s="16"/>
      <c r="I1786" s="15"/>
      <c r="J1786" s="51"/>
      <c r="K1786" s="2"/>
      <c r="L1786" s="20"/>
      <c r="M1786" s="14"/>
      <c r="N1786" s="14"/>
      <c r="O1786" s="20"/>
      <c r="P1786" s="16"/>
      <c r="Q1786" s="31"/>
      <c r="R1786" s="16"/>
      <c r="S1786" s="4"/>
      <c r="T1786" s="51"/>
      <c r="U1786" s="11"/>
      <c r="V1786" s="11"/>
      <c r="W1786" s="49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"/>
      <c r="AH1786" s="1"/>
      <c r="AI1786" s="1"/>
      <c r="AJ1786" s="1"/>
      <c r="AK1786" s="1"/>
      <c r="AL1786" s="49"/>
      <c r="AM1786" s="49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</row>
    <row r="1787" spans="1:121" x14ac:dyDescent="0.15">
      <c r="A1787" s="64"/>
      <c r="B1787" s="18"/>
      <c r="C1787" s="8"/>
      <c r="D1787" s="15"/>
      <c r="E1787" s="16"/>
      <c r="F1787" s="16"/>
      <c r="G1787" s="16"/>
      <c r="H1787" s="16"/>
      <c r="I1787" s="15"/>
      <c r="J1787" s="51"/>
      <c r="K1787" s="2"/>
      <c r="L1787" s="20"/>
      <c r="M1787" s="14"/>
      <c r="N1787" s="14"/>
      <c r="O1787" s="20"/>
      <c r="P1787" s="16"/>
      <c r="Q1787" s="31"/>
      <c r="R1787" s="16"/>
      <c r="S1787" s="4"/>
      <c r="T1787" s="51"/>
      <c r="U1787" s="11"/>
      <c r="V1787" s="11"/>
      <c r="W1787" s="49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"/>
      <c r="AH1787" s="1"/>
      <c r="AI1787" s="1"/>
      <c r="AJ1787" s="1"/>
      <c r="AK1787" s="1"/>
      <c r="AL1787" s="49"/>
      <c r="AM1787" s="49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</row>
    <row r="1788" spans="1:121" x14ac:dyDescent="0.15">
      <c r="A1788" s="64"/>
      <c r="B1788" s="18"/>
      <c r="C1788" s="8"/>
      <c r="D1788" s="15"/>
      <c r="E1788" s="16"/>
      <c r="F1788" s="16"/>
      <c r="G1788" s="16"/>
      <c r="H1788" s="16"/>
      <c r="I1788" s="15"/>
      <c r="J1788" s="51"/>
      <c r="K1788" s="2"/>
      <c r="L1788" s="20"/>
      <c r="M1788" s="14"/>
      <c r="N1788" s="14"/>
      <c r="O1788" s="20"/>
      <c r="P1788" s="16"/>
      <c r="Q1788" s="31"/>
      <c r="R1788" s="16"/>
      <c r="S1788" s="4"/>
      <c r="T1788" s="51"/>
      <c r="U1788" s="11"/>
      <c r="V1788" s="11"/>
      <c r="W1788" s="49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"/>
      <c r="AH1788" s="1"/>
      <c r="AI1788" s="1"/>
      <c r="AJ1788" s="1"/>
      <c r="AK1788" s="1"/>
      <c r="AL1788" s="49"/>
      <c r="AM1788" s="49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</row>
    <row r="1789" spans="1:121" x14ac:dyDescent="0.15">
      <c r="A1789" s="64"/>
      <c r="B1789" s="18"/>
      <c r="C1789" s="8"/>
      <c r="D1789" s="15"/>
      <c r="E1789" s="16"/>
      <c r="F1789" s="16"/>
      <c r="G1789" s="16"/>
      <c r="H1789" s="16"/>
      <c r="I1789" s="15"/>
      <c r="J1789" s="51"/>
      <c r="K1789" s="2"/>
      <c r="L1789" s="20"/>
      <c r="M1789" s="14"/>
      <c r="N1789" s="14"/>
      <c r="O1789" s="20"/>
      <c r="P1789" s="16"/>
      <c r="Q1789" s="31"/>
      <c r="R1789" s="16"/>
      <c r="S1789" s="4"/>
      <c r="T1789" s="51"/>
      <c r="U1789" s="11"/>
      <c r="V1789" s="11"/>
      <c r="W1789" s="49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"/>
      <c r="AH1789" s="1"/>
      <c r="AI1789" s="1"/>
      <c r="AJ1789" s="1"/>
      <c r="AK1789" s="1"/>
      <c r="AL1789" s="49"/>
      <c r="AM1789" s="49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</row>
    <row r="1790" spans="1:121" x14ac:dyDescent="0.15">
      <c r="A1790" s="64"/>
      <c r="B1790" s="18"/>
      <c r="C1790" s="8"/>
      <c r="D1790" s="15"/>
      <c r="E1790" s="16"/>
      <c r="F1790" s="16"/>
      <c r="G1790" s="16"/>
      <c r="H1790" s="16"/>
      <c r="I1790" s="15"/>
      <c r="J1790" s="51"/>
      <c r="K1790" s="2"/>
      <c r="L1790" s="20"/>
      <c r="M1790" s="14"/>
      <c r="N1790" s="14"/>
      <c r="O1790" s="20"/>
      <c r="P1790" s="16"/>
      <c r="Q1790" s="31"/>
      <c r="R1790" s="16"/>
      <c r="S1790" s="4"/>
      <c r="T1790" s="51"/>
      <c r="U1790" s="11"/>
      <c r="V1790" s="11"/>
      <c r="W1790" s="49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"/>
      <c r="AH1790" s="1"/>
      <c r="AI1790" s="1"/>
      <c r="AJ1790" s="1"/>
      <c r="AK1790" s="1"/>
      <c r="AL1790" s="49"/>
      <c r="AM1790" s="49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</row>
    <row r="1791" spans="1:121" x14ac:dyDescent="0.15">
      <c r="A1791" s="64"/>
      <c r="B1791" s="18"/>
      <c r="C1791" s="8"/>
      <c r="D1791" s="15"/>
      <c r="E1791" s="16"/>
      <c r="F1791" s="16"/>
      <c r="G1791" s="16"/>
      <c r="H1791" s="16"/>
      <c r="I1791" s="15"/>
      <c r="J1791" s="51"/>
      <c r="K1791" s="2"/>
      <c r="L1791" s="20"/>
      <c r="M1791" s="14"/>
      <c r="N1791" s="14"/>
      <c r="O1791" s="20"/>
      <c r="P1791" s="16"/>
      <c r="Q1791" s="31"/>
      <c r="R1791" s="16"/>
      <c r="S1791" s="4"/>
      <c r="T1791" s="51"/>
      <c r="U1791" s="11"/>
      <c r="V1791" s="11"/>
      <c r="W1791" s="49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"/>
      <c r="AH1791" s="1"/>
      <c r="AI1791" s="1"/>
      <c r="AJ1791" s="1"/>
      <c r="AK1791" s="1"/>
      <c r="AL1791" s="49"/>
      <c r="AM1791" s="49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</row>
    <row r="1792" spans="1:121" x14ac:dyDescent="0.15">
      <c r="A1792" s="64"/>
      <c r="B1792" s="18"/>
      <c r="C1792" s="8"/>
      <c r="D1792" s="15"/>
      <c r="E1792" s="16"/>
      <c r="F1792" s="16"/>
      <c r="G1792" s="16"/>
      <c r="H1792" s="16"/>
      <c r="I1792" s="15"/>
      <c r="J1792" s="51"/>
      <c r="K1792" s="2"/>
      <c r="L1792" s="20"/>
      <c r="M1792" s="14"/>
      <c r="N1792" s="14"/>
      <c r="O1792" s="20"/>
      <c r="P1792" s="16"/>
      <c r="Q1792" s="31"/>
      <c r="R1792" s="16"/>
      <c r="S1792" s="4"/>
      <c r="T1792" s="51"/>
      <c r="U1792" s="11"/>
      <c r="V1792" s="11"/>
      <c r="W1792" s="49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"/>
      <c r="AH1792" s="1"/>
      <c r="AI1792" s="1"/>
      <c r="AJ1792" s="1"/>
      <c r="AK1792" s="1"/>
      <c r="AL1792" s="49"/>
      <c r="AM1792" s="49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</row>
    <row r="1793" spans="1:121" x14ac:dyDescent="0.15">
      <c r="A1793" s="64"/>
      <c r="B1793" s="18"/>
      <c r="C1793" s="8"/>
      <c r="D1793" s="15"/>
      <c r="E1793" s="16"/>
      <c r="F1793" s="16"/>
      <c r="G1793" s="16"/>
      <c r="H1793" s="16"/>
      <c r="I1793" s="15"/>
      <c r="J1793" s="51"/>
      <c r="K1793" s="2"/>
      <c r="L1793" s="20"/>
      <c r="M1793" s="14"/>
      <c r="N1793" s="14"/>
      <c r="O1793" s="20"/>
      <c r="P1793" s="16"/>
      <c r="Q1793" s="31"/>
      <c r="R1793" s="16"/>
      <c r="S1793" s="4"/>
      <c r="T1793" s="51"/>
      <c r="U1793" s="11"/>
      <c r="V1793" s="11"/>
      <c r="W1793" s="49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"/>
      <c r="AH1793" s="1"/>
      <c r="AI1793" s="1"/>
      <c r="AJ1793" s="1"/>
      <c r="AK1793" s="1"/>
      <c r="AL1793" s="49"/>
      <c r="AM1793" s="49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</row>
    <row r="1794" spans="1:121" x14ac:dyDescent="0.15">
      <c r="A1794" s="64"/>
      <c r="B1794" s="18"/>
      <c r="C1794" s="8"/>
      <c r="D1794" s="15"/>
      <c r="E1794" s="16"/>
      <c r="F1794" s="16"/>
      <c r="G1794" s="16"/>
      <c r="H1794" s="16"/>
      <c r="I1794" s="15"/>
      <c r="J1794" s="51"/>
      <c r="K1794" s="2"/>
      <c r="L1794" s="20"/>
      <c r="M1794" s="14"/>
      <c r="N1794" s="14"/>
      <c r="O1794" s="20"/>
      <c r="P1794" s="16"/>
      <c r="Q1794" s="31"/>
      <c r="R1794" s="16"/>
      <c r="S1794" s="4"/>
      <c r="T1794" s="51"/>
      <c r="U1794" s="11"/>
      <c r="V1794" s="11"/>
      <c r="W1794" s="49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"/>
      <c r="AH1794" s="1"/>
      <c r="AI1794" s="1"/>
      <c r="AJ1794" s="1"/>
      <c r="AK1794" s="1"/>
      <c r="AL1794" s="49"/>
      <c r="AM1794" s="49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</row>
    <row r="1795" spans="1:121" x14ac:dyDescent="0.15">
      <c r="A1795" s="64"/>
      <c r="B1795" s="18"/>
      <c r="C1795" s="8"/>
      <c r="D1795" s="15"/>
      <c r="E1795" s="16"/>
      <c r="F1795" s="16"/>
      <c r="G1795" s="16"/>
      <c r="H1795" s="16"/>
      <c r="I1795" s="15"/>
      <c r="J1795" s="51"/>
      <c r="K1795" s="2"/>
      <c r="L1795" s="20"/>
      <c r="M1795" s="14"/>
      <c r="N1795" s="14"/>
      <c r="O1795" s="20"/>
      <c r="P1795" s="16"/>
      <c r="Q1795" s="31"/>
      <c r="R1795" s="16"/>
      <c r="S1795" s="4"/>
      <c r="T1795" s="51"/>
      <c r="U1795" s="11"/>
      <c r="V1795" s="11"/>
      <c r="W1795" s="49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"/>
      <c r="AH1795" s="1"/>
      <c r="AI1795" s="1"/>
      <c r="AJ1795" s="1"/>
      <c r="AK1795" s="1"/>
      <c r="AL1795" s="49"/>
      <c r="AM1795" s="49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</row>
    <row r="1796" spans="1:121" x14ac:dyDescent="0.15">
      <c r="A1796" s="64"/>
      <c r="B1796" s="18"/>
      <c r="C1796" s="8"/>
      <c r="D1796" s="15"/>
      <c r="E1796" s="16"/>
      <c r="F1796" s="16"/>
      <c r="G1796" s="16"/>
      <c r="H1796" s="16"/>
      <c r="I1796" s="15"/>
      <c r="J1796" s="51"/>
      <c r="K1796" s="2"/>
      <c r="L1796" s="20"/>
      <c r="M1796" s="14"/>
      <c r="N1796" s="14"/>
      <c r="O1796" s="20"/>
      <c r="P1796" s="16"/>
      <c r="Q1796" s="31"/>
      <c r="R1796" s="16"/>
      <c r="S1796" s="4"/>
      <c r="T1796" s="51"/>
      <c r="U1796" s="11"/>
      <c r="V1796" s="11"/>
      <c r="W1796" s="49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"/>
      <c r="AH1796" s="1"/>
      <c r="AI1796" s="1"/>
      <c r="AJ1796" s="1"/>
      <c r="AK1796" s="1"/>
      <c r="AL1796" s="49"/>
      <c r="AM1796" s="49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</row>
    <row r="1797" spans="1:121" x14ac:dyDescent="0.15">
      <c r="A1797" s="64"/>
      <c r="B1797" s="18"/>
      <c r="C1797" s="8"/>
      <c r="D1797" s="15"/>
      <c r="E1797" s="16"/>
      <c r="F1797" s="16"/>
      <c r="G1797" s="16"/>
      <c r="H1797" s="16"/>
      <c r="I1797" s="15"/>
      <c r="J1797" s="51"/>
      <c r="K1797" s="2"/>
      <c r="L1797" s="20"/>
      <c r="M1797" s="14"/>
      <c r="N1797" s="14"/>
      <c r="O1797" s="20"/>
      <c r="P1797" s="16"/>
      <c r="Q1797" s="31"/>
      <c r="R1797" s="16"/>
      <c r="S1797" s="4"/>
      <c r="T1797" s="51"/>
      <c r="U1797" s="11"/>
      <c r="V1797" s="11"/>
      <c r="W1797" s="49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"/>
      <c r="AH1797" s="1"/>
      <c r="AI1797" s="1"/>
      <c r="AJ1797" s="1"/>
      <c r="AK1797" s="1"/>
      <c r="AL1797" s="49"/>
      <c r="AM1797" s="49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</row>
    <row r="1798" spans="1:121" x14ac:dyDescent="0.15">
      <c r="A1798" s="64"/>
      <c r="B1798" s="18"/>
      <c r="C1798" s="8"/>
      <c r="D1798" s="15"/>
      <c r="E1798" s="16"/>
      <c r="F1798" s="16"/>
      <c r="G1798" s="16"/>
      <c r="H1798" s="16"/>
      <c r="I1798" s="15"/>
      <c r="J1798" s="51"/>
      <c r="K1798" s="2"/>
      <c r="L1798" s="20"/>
      <c r="M1798" s="14"/>
      <c r="N1798" s="14"/>
      <c r="O1798" s="20"/>
      <c r="P1798" s="16"/>
      <c r="Q1798" s="31"/>
      <c r="R1798" s="16"/>
      <c r="S1798" s="4"/>
      <c r="T1798" s="51"/>
      <c r="U1798" s="11"/>
      <c r="V1798" s="11"/>
      <c r="W1798" s="49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"/>
      <c r="AH1798" s="1"/>
      <c r="AI1798" s="1"/>
      <c r="AJ1798" s="1"/>
      <c r="AK1798" s="1"/>
      <c r="AL1798" s="49"/>
      <c r="AM1798" s="49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</row>
    <row r="1799" spans="1:121" x14ac:dyDescent="0.15">
      <c r="A1799" s="64"/>
      <c r="B1799" s="18"/>
      <c r="C1799" s="8"/>
      <c r="D1799" s="15"/>
      <c r="E1799" s="16"/>
      <c r="F1799" s="16"/>
      <c r="G1799" s="16"/>
      <c r="H1799" s="16"/>
      <c r="I1799" s="15"/>
      <c r="J1799" s="51"/>
      <c r="K1799" s="2"/>
      <c r="L1799" s="20"/>
      <c r="M1799" s="14"/>
      <c r="N1799" s="14"/>
      <c r="O1799" s="20"/>
      <c r="P1799" s="16"/>
      <c r="Q1799" s="31"/>
      <c r="R1799" s="16"/>
      <c r="S1799" s="4"/>
      <c r="T1799" s="51"/>
      <c r="U1799" s="11"/>
      <c r="V1799" s="11"/>
      <c r="W1799" s="49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"/>
      <c r="AH1799" s="1"/>
      <c r="AI1799" s="1"/>
      <c r="AJ1799" s="1"/>
      <c r="AK1799" s="1"/>
      <c r="AL1799" s="49"/>
      <c r="AM1799" s="49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</row>
    <row r="1800" spans="1:121" x14ac:dyDescent="0.15">
      <c r="A1800" s="64"/>
      <c r="B1800" s="18"/>
      <c r="C1800" s="8"/>
      <c r="D1800" s="15"/>
      <c r="E1800" s="16"/>
      <c r="F1800" s="16"/>
      <c r="G1800" s="16"/>
      <c r="H1800" s="16"/>
      <c r="I1800" s="15"/>
      <c r="J1800" s="51"/>
      <c r="K1800" s="2"/>
      <c r="L1800" s="20"/>
      <c r="M1800" s="14"/>
      <c r="N1800" s="14"/>
      <c r="O1800" s="20"/>
      <c r="P1800" s="16"/>
      <c r="Q1800" s="31"/>
      <c r="R1800" s="16"/>
      <c r="S1800" s="4"/>
      <c r="T1800" s="51"/>
      <c r="U1800" s="11"/>
      <c r="V1800" s="11"/>
      <c r="W1800" s="49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"/>
      <c r="AH1800" s="1"/>
      <c r="AI1800" s="1"/>
      <c r="AJ1800" s="1"/>
      <c r="AK1800" s="1"/>
      <c r="AL1800" s="49"/>
      <c r="AM1800" s="49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</row>
    <row r="1801" spans="1:121" x14ac:dyDescent="0.15">
      <c r="A1801" s="64"/>
      <c r="B1801" s="18"/>
      <c r="C1801" s="8"/>
      <c r="D1801" s="15"/>
      <c r="E1801" s="16"/>
      <c r="F1801" s="16"/>
      <c r="G1801" s="16"/>
      <c r="H1801" s="16"/>
      <c r="I1801" s="15"/>
      <c r="J1801" s="51"/>
      <c r="K1801" s="2"/>
      <c r="L1801" s="20"/>
      <c r="M1801" s="14"/>
      <c r="N1801" s="14"/>
      <c r="O1801" s="20"/>
      <c r="P1801" s="16"/>
      <c r="Q1801" s="31"/>
      <c r="R1801" s="16"/>
      <c r="S1801" s="4"/>
      <c r="T1801" s="51"/>
      <c r="U1801" s="11"/>
      <c r="V1801" s="11"/>
      <c r="W1801" s="49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"/>
      <c r="AH1801" s="1"/>
      <c r="AI1801" s="1"/>
      <c r="AJ1801" s="1"/>
      <c r="AK1801" s="1"/>
      <c r="AL1801" s="49"/>
      <c r="AM1801" s="49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</row>
    <row r="1802" spans="1:121" x14ac:dyDescent="0.15">
      <c r="A1802" s="64"/>
      <c r="B1802" s="18"/>
      <c r="C1802" s="8"/>
      <c r="D1802" s="15"/>
      <c r="E1802" s="16"/>
      <c r="F1802" s="16"/>
      <c r="G1802" s="16"/>
      <c r="H1802" s="16"/>
      <c r="I1802" s="15"/>
      <c r="J1802" s="51"/>
      <c r="K1802" s="2"/>
      <c r="L1802" s="20"/>
      <c r="M1802" s="14"/>
      <c r="N1802" s="14"/>
      <c r="O1802" s="20"/>
      <c r="P1802" s="16"/>
      <c r="Q1802" s="31"/>
      <c r="R1802" s="16"/>
      <c r="S1802" s="4"/>
      <c r="T1802" s="51"/>
      <c r="U1802" s="11"/>
      <c r="V1802" s="11"/>
      <c r="W1802" s="49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"/>
      <c r="AH1802" s="1"/>
      <c r="AI1802" s="1"/>
      <c r="AJ1802" s="1"/>
      <c r="AK1802" s="1"/>
      <c r="AL1802" s="49"/>
      <c r="AM1802" s="49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</row>
    <row r="1803" spans="1:121" x14ac:dyDescent="0.15">
      <c r="A1803" s="64"/>
      <c r="B1803" s="18"/>
      <c r="C1803" s="8"/>
      <c r="D1803" s="15"/>
      <c r="E1803" s="16"/>
      <c r="F1803" s="16"/>
      <c r="G1803" s="16"/>
      <c r="H1803" s="16"/>
      <c r="I1803" s="15"/>
      <c r="J1803" s="51"/>
      <c r="K1803" s="2"/>
      <c r="L1803" s="20"/>
      <c r="M1803" s="14"/>
      <c r="N1803" s="14"/>
      <c r="O1803" s="20"/>
      <c r="P1803" s="16"/>
      <c r="Q1803" s="31"/>
      <c r="R1803" s="16"/>
      <c r="S1803" s="4"/>
      <c r="T1803" s="51"/>
      <c r="U1803" s="11"/>
      <c r="V1803" s="11"/>
      <c r="W1803" s="49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"/>
      <c r="AH1803" s="1"/>
      <c r="AI1803" s="1"/>
      <c r="AJ1803" s="1"/>
      <c r="AK1803" s="1"/>
      <c r="AL1803" s="49"/>
      <c r="AM1803" s="49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</row>
    <row r="1804" spans="1:121" x14ac:dyDescent="0.15">
      <c r="A1804" s="64"/>
      <c r="B1804" s="18"/>
      <c r="C1804" s="8"/>
      <c r="D1804" s="15"/>
      <c r="E1804" s="16"/>
      <c r="F1804" s="16"/>
      <c r="G1804" s="16"/>
      <c r="H1804" s="16"/>
      <c r="I1804" s="15"/>
      <c r="J1804" s="51"/>
      <c r="K1804" s="2"/>
      <c r="L1804" s="20"/>
      <c r="M1804" s="14"/>
      <c r="N1804" s="14"/>
      <c r="O1804" s="20"/>
      <c r="P1804" s="16"/>
      <c r="Q1804" s="31"/>
      <c r="R1804" s="16"/>
      <c r="S1804" s="4"/>
      <c r="T1804" s="51"/>
      <c r="U1804" s="11"/>
      <c r="V1804" s="11"/>
      <c r="W1804" s="49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"/>
      <c r="AH1804" s="1"/>
      <c r="AI1804" s="1"/>
      <c r="AJ1804" s="1"/>
      <c r="AK1804" s="1"/>
      <c r="AL1804" s="49"/>
      <c r="AM1804" s="49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</row>
    <row r="1805" spans="1:121" x14ac:dyDescent="0.15">
      <c r="A1805" s="64"/>
      <c r="B1805" s="18"/>
      <c r="C1805" s="8"/>
      <c r="D1805" s="15"/>
      <c r="E1805" s="16"/>
      <c r="F1805" s="16"/>
      <c r="G1805" s="16"/>
      <c r="H1805" s="16"/>
      <c r="I1805" s="15"/>
      <c r="J1805" s="51"/>
      <c r="K1805" s="2"/>
      <c r="L1805" s="20"/>
      <c r="M1805" s="14"/>
      <c r="N1805" s="14"/>
      <c r="O1805" s="20"/>
      <c r="P1805" s="16"/>
      <c r="Q1805" s="31"/>
      <c r="R1805" s="16"/>
      <c r="S1805" s="4"/>
      <c r="T1805" s="51"/>
      <c r="U1805" s="11"/>
      <c r="V1805" s="11"/>
      <c r="W1805" s="49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"/>
      <c r="AH1805" s="1"/>
      <c r="AI1805" s="1"/>
      <c r="AJ1805" s="1"/>
      <c r="AK1805" s="1"/>
      <c r="AL1805" s="49"/>
      <c r="AM1805" s="49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</row>
    <row r="1806" spans="1:121" x14ac:dyDescent="0.15">
      <c r="A1806" s="64"/>
      <c r="B1806" s="18"/>
      <c r="C1806" s="8"/>
      <c r="D1806" s="15"/>
      <c r="E1806" s="16"/>
      <c r="F1806" s="16"/>
      <c r="G1806" s="16"/>
      <c r="H1806" s="16"/>
      <c r="I1806" s="15"/>
      <c r="J1806" s="51"/>
      <c r="K1806" s="2"/>
      <c r="L1806" s="20"/>
      <c r="M1806" s="14"/>
      <c r="N1806" s="14"/>
      <c r="O1806" s="20"/>
      <c r="P1806" s="16"/>
      <c r="Q1806" s="31"/>
      <c r="R1806" s="16"/>
      <c r="S1806" s="4"/>
      <c r="T1806" s="51"/>
      <c r="U1806" s="11"/>
      <c r="V1806" s="11"/>
      <c r="W1806" s="49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"/>
      <c r="AH1806" s="1"/>
      <c r="AI1806" s="1"/>
      <c r="AJ1806" s="1"/>
      <c r="AK1806" s="1"/>
      <c r="AL1806" s="49"/>
      <c r="AM1806" s="49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</row>
    <row r="1807" spans="1:121" x14ac:dyDescent="0.15">
      <c r="A1807" s="64"/>
      <c r="B1807" s="18"/>
      <c r="C1807" s="8"/>
      <c r="D1807" s="15"/>
      <c r="E1807" s="16"/>
      <c r="F1807" s="16"/>
      <c r="G1807" s="16"/>
      <c r="H1807" s="16"/>
      <c r="I1807" s="15"/>
      <c r="J1807" s="51"/>
      <c r="K1807" s="2"/>
      <c r="L1807" s="20"/>
      <c r="M1807" s="14"/>
      <c r="N1807" s="14"/>
      <c r="O1807" s="20"/>
      <c r="P1807" s="16"/>
      <c r="Q1807" s="31"/>
      <c r="R1807" s="16"/>
      <c r="S1807" s="4"/>
      <c r="T1807" s="51"/>
      <c r="U1807" s="11"/>
      <c r="V1807" s="11"/>
      <c r="W1807" s="49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"/>
      <c r="AH1807" s="1"/>
      <c r="AI1807" s="1"/>
      <c r="AJ1807" s="1"/>
      <c r="AK1807" s="1"/>
      <c r="AL1807" s="49"/>
      <c r="AM1807" s="49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</row>
    <row r="1808" spans="1:121" x14ac:dyDescent="0.15">
      <c r="A1808" s="64"/>
      <c r="B1808" s="18"/>
      <c r="C1808" s="8"/>
      <c r="D1808" s="15"/>
      <c r="E1808" s="16"/>
      <c r="F1808" s="16"/>
      <c r="G1808" s="16"/>
      <c r="H1808" s="16"/>
      <c r="I1808" s="15"/>
      <c r="J1808" s="51"/>
      <c r="K1808" s="2"/>
      <c r="L1808" s="20"/>
      <c r="M1808" s="14"/>
      <c r="N1808" s="14"/>
      <c r="O1808" s="20"/>
      <c r="P1808" s="16"/>
      <c r="Q1808" s="31"/>
      <c r="R1808" s="16"/>
      <c r="S1808" s="4"/>
      <c r="T1808" s="51"/>
      <c r="U1808" s="11"/>
      <c r="V1808" s="11"/>
      <c r="W1808" s="49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"/>
      <c r="AH1808" s="1"/>
      <c r="AI1808" s="1"/>
      <c r="AJ1808" s="1"/>
      <c r="AK1808" s="1"/>
      <c r="AL1808" s="49"/>
      <c r="AM1808" s="49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</row>
    <row r="1809" spans="1:121" x14ac:dyDescent="0.15">
      <c r="A1809" s="64"/>
      <c r="B1809" s="18"/>
      <c r="C1809" s="8"/>
      <c r="D1809" s="15"/>
      <c r="E1809" s="16"/>
      <c r="F1809" s="16"/>
      <c r="G1809" s="16"/>
      <c r="H1809" s="16"/>
      <c r="I1809" s="15"/>
      <c r="J1809" s="51"/>
      <c r="K1809" s="2"/>
      <c r="L1809" s="20"/>
      <c r="M1809" s="14"/>
      <c r="N1809" s="14"/>
      <c r="O1809" s="20"/>
      <c r="P1809" s="16"/>
      <c r="Q1809" s="31"/>
      <c r="R1809" s="16"/>
      <c r="S1809" s="4"/>
      <c r="T1809" s="51"/>
      <c r="U1809" s="11"/>
      <c r="V1809" s="11"/>
      <c r="W1809" s="49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"/>
      <c r="AH1809" s="1"/>
      <c r="AI1809" s="1"/>
      <c r="AJ1809" s="1"/>
      <c r="AK1809" s="1"/>
      <c r="AL1809" s="49"/>
      <c r="AM1809" s="49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</row>
    <row r="1810" spans="1:121" x14ac:dyDescent="0.15">
      <c r="A1810" s="64"/>
      <c r="B1810" s="18"/>
      <c r="C1810" s="8"/>
      <c r="D1810" s="15"/>
      <c r="E1810" s="16"/>
      <c r="F1810" s="16"/>
      <c r="G1810" s="16"/>
      <c r="H1810" s="16"/>
      <c r="I1810" s="15"/>
      <c r="J1810" s="51"/>
      <c r="K1810" s="2"/>
      <c r="L1810" s="20"/>
      <c r="M1810" s="14"/>
      <c r="N1810" s="14"/>
      <c r="O1810" s="20"/>
      <c r="P1810" s="16"/>
      <c r="Q1810" s="31"/>
      <c r="R1810" s="16"/>
      <c r="S1810" s="4"/>
      <c r="T1810" s="51"/>
      <c r="U1810" s="11"/>
      <c r="V1810" s="11"/>
      <c r="W1810" s="49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"/>
      <c r="AH1810" s="1"/>
      <c r="AI1810" s="1"/>
      <c r="AJ1810" s="1"/>
      <c r="AK1810" s="1"/>
      <c r="AL1810" s="49"/>
      <c r="AM1810" s="49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</row>
    <row r="1811" spans="1:121" x14ac:dyDescent="0.15">
      <c r="A1811" s="64"/>
      <c r="B1811" s="18"/>
      <c r="C1811" s="8"/>
      <c r="D1811" s="15"/>
      <c r="E1811" s="16"/>
      <c r="F1811" s="16"/>
      <c r="G1811" s="16"/>
      <c r="H1811" s="16"/>
      <c r="I1811" s="15"/>
      <c r="J1811" s="51"/>
      <c r="K1811" s="2"/>
      <c r="L1811" s="20"/>
      <c r="M1811" s="14"/>
      <c r="N1811" s="14"/>
      <c r="O1811" s="20"/>
      <c r="P1811" s="16"/>
      <c r="Q1811" s="31"/>
      <c r="R1811" s="16"/>
      <c r="S1811" s="4"/>
      <c r="T1811" s="51"/>
      <c r="U1811" s="11"/>
      <c r="V1811" s="11"/>
      <c r="W1811" s="49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"/>
      <c r="AH1811" s="1"/>
      <c r="AI1811" s="1"/>
      <c r="AJ1811" s="1"/>
      <c r="AK1811" s="1"/>
      <c r="AL1811" s="49"/>
      <c r="AM1811" s="49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</row>
    <row r="1812" spans="1:121" x14ac:dyDescent="0.15">
      <c r="A1812" s="64"/>
      <c r="B1812" s="18"/>
      <c r="C1812" s="8"/>
      <c r="D1812" s="15"/>
      <c r="E1812" s="16"/>
      <c r="F1812" s="16"/>
      <c r="G1812" s="16"/>
      <c r="H1812" s="16"/>
      <c r="I1812" s="15"/>
      <c r="J1812" s="51"/>
      <c r="K1812" s="2"/>
      <c r="L1812" s="20"/>
      <c r="M1812" s="14"/>
      <c r="N1812" s="14"/>
      <c r="O1812" s="20"/>
      <c r="P1812" s="16"/>
      <c r="Q1812" s="31"/>
      <c r="R1812" s="16"/>
      <c r="S1812" s="4"/>
      <c r="T1812" s="51"/>
      <c r="U1812" s="11"/>
      <c r="V1812" s="11"/>
      <c r="W1812" s="49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"/>
      <c r="AH1812" s="1"/>
      <c r="AI1812" s="1"/>
      <c r="AJ1812" s="1"/>
      <c r="AK1812" s="1"/>
      <c r="AL1812" s="49"/>
      <c r="AM1812" s="49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</row>
    <row r="1813" spans="1:121" x14ac:dyDescent="0.15">
      <c r="A1813" s="64"/>
      <c r="B1813" s="18"/>
      <c r="C1813" s="8"/>
      <c r="D1813" s="15"/>
      <c r="E1813" s="16"/>
      <c r="F1813" s="16"/>
      <c r="G1813" s="16"/>
      <c r="H1813" s="16"/>
      <c r="I1813" s="15"/>
      <c r="J1813" s="51"/>
      <c r="K1813" s="2"/>
      <c r="L1813" s="20"/>
      <c r="M1813" s="14"/>
      <c r="N1813" s="14"/>
      <c r="O1813" s="20"/>
      <c r="P1813" s="16"/>
      <c r="Q1813" s="31"/>
      <c r="R1813" s="16"/>
      <c r="S1813" s="4"/>
      <c r="T1813" s="51"/>
      <c r="U1813" s="11"/>
      <c r="V1813" s="11"/>
      <c r="W1813" s="49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"/>
      <c r="AH1813" s="1"/>
      <c r="AI1813" s="1"/>
      <c r="AJ1813" s="1"/>
      <c r="AK1813" s="1"/>
      <c r="AL1813" s="49"/>
      <c r="AM1813" s="49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</row>
    <row r="1814" spans="1:121" x14ac:dyDescent="0.15">
      <c r="A1814" s="64"/>
      <c r="B1814" s="18"/>
      <c r="C1814" s="8"/>
      <c r="D1814" s="15"/>
      <c r="E1814" s="16"/>
      <c r="F1814" s="16"/>
      <c r="G1814" s="16"/>
      <c r="H1814" s="16"/>
      <c r="I1814" s="15"/>
      <c r="J1814" s="51"/>
      <c r="K1814" s="2"/>
      <c r="L1814" s="20"/>
      <c r="M1814" s="14"/>
      <c r="N1814" s="14"/>
      <c r="O1814" s="20"/>
      <c r="P1814" s="16"/>
      <c r="Q1814" s="31"/>
      <c r="R1814" s="16"/>
      <c r="S1814" s="4"/>
      <c r="T1814" s="51"/>
      <c r="U1814" s="11"/>
      <c r="V1814" s="11"/>
      <c r="W1814" s="49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"/>
      <c r="AH1814" s="1"/>
      <c r="AI1814" s="1"/>
      <c r="AJ1814" s="1"/>
      <c r="AK1814" s="1"/>
      <c r="AL1814" s="49"/>
      <c r="AM1814" s="49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</row>
    <row r="1815" spans="1:121" x14ac:dyDescent="0.15">
      <c r="A1815" s="64"/>
      <c r="B1815" s="18"/>
      <c r="C1815" s="8"/>
      <c r="D1815" s="15"/>
      <c r="E1815" s="16"/>
      <c r="F1815" s="16"/>
      <c r="G1815" s="16"/>
      <c r="H1815" s="16"/>
      <c r="I1815" s="15"/>
      <c r="J1815" s="51"/>
      <c r="K1815" s="2"/>
      <c r="L1815" s="20"/>
      <c r="M1815" s="14"/>
      <c r="N1815" s="14"/>
      <c r="O1815" s="20"/>
      <c r="P1815" s="16"/>
      <c r="Q1815" s="31"/>
      <c r="R1815" s="16"/>
      <c r="S1815" s="4"/>
      <c r="T1815" s="51"/>
      <c r="U1815" s="11"/>
      <c r="V1815" s="11"/>
      <c r="W1815" s="49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"/>
      <c r="AH1815" s="1"/>
      <c r="AI1815" s="1"/>
      <c r="AJ1815" s="1"/>
      <c r="AK1815" s="1"/>
      <c r="AL1815" s="49"/>
      <c r="AM1815" s="49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</row>
    <row r="1816" spans="1:121" x14ac:dyDescent="0.15">
      <c r="A1816" s="64"/>
      <c r="B1816" s="18"/>
      <c r="C1816" s="8"/>
      <c r="D1816" s="15"/>
      <c r="E1816" s="16"/>
      <c r="F1816" s="16"/>
      <c r="G1816" s="16"/>
      <c r="H1816" s="16"/>
      <c r="I1816" s="15"/>
      <c r="J1816" s="51"/>
      <c r="K1816" s="2"/>
      <c r="L1816" s="20"/>
      <c r="M1816" s="14"/>
      <c r="N1816" s="14"/>
      <c r="O1816" s="20"/>
      <c r="P1816" s="16"/>
      <c r="Q1816" s="31"/>
      <c r="R1816" s="16"/>
      <c r="S1816" s="4"/>
      <c r="T1816" s="51"/>
      <c r="U1816" s="11"/>
      <c r="V1816" s="11"/>
      <c r="W1816" s="49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"/>
      <c r="AH1816" s="1"/>
      <c r="AI1816" s="1"/>
      <c r="AJ1816" s="1"/>
      <c r="AK1816" s="1"/>
      <c r="AL1816" s="49"/>
      <c r="AM1816" s="49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</row>
    <row r="1817" spans="1:121" x14ac:dyDescent="0.15">
      <c r="A1817" s="64"/>
      <c r="B1817" s="18"/>
      <c r="C1817" s="8"/>
      <c r="D1817" s="15"/>
      <c r="E1817" s="16"/>
      <c r="F1817" s="16"/>
      <c r="G1817" s="16"/>
      <c r="H1817" s="16"/>
      <c r="I1817" s="15"/>
      <c r="J1817" s="51"/>
      <c r="K1817" s="2"/>
      <c r="L1817" s="20"/>
      <c r="M1817" s="14"/>
      <c r="N1817" s="14"/>
      <c r="O1817" s="20"/>
      <c r="P1817" s="16"/>
      <c r="Q1817" s="31"/>
      <c r="R1817" s="16"/>
      <c r="S1817" s="4"/>
      <c r="T1817" s="51"/>
      <c r="U1817" s="11"/>
      <c r="V1817" s="11"/>
      <c r="W1817" s="49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"/>
      <c r="AH1817" s="1"/>
      <c r="AI1817" s="1"/>
      <c r="AJ1817" s="1"/>
      <c r="AK1817" s="1"/>
      <c r="AL1817" s="49"/>
      <c r="AM1817" s="49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</row>
    <row r="1818" spans="1:121" x14ac:dyDescent="0.15">
      <c r="A1818" s="64"/>
      <c r="B1818" s="18"/>
      <c r="C1818" s="8"/>
      <c r="D1818" s="15"/>
      <c r="E1818" s="16"/>
      <c r="F1818" s="16"/>
      <c r="G1818" s="16"/>
      <c r="H1818" s="16"/>
      <c r="I1818" s="15"/>
      <c r="J1818" s="51"/>
      <c r="K1818" s="2"/>
      <c r="L1818" s="20"/>
      <c r="M1818" s="14"/>
      <c r="N1818" s="14"/>
      <c r="O1818" s="20"/>
      <c r="P1818" s="16"/>
      <c r="Q1818" s="31"/>
      <c r="R1818" s="16"/>
      <c r="S1818" s="4"/>
      <c r="T1818" s="51"/>
      <c r="U1818" s="11"/>
      <c r="V1818" s="11"/>
      <c r="W1818" s="49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"/>
      <c r="AH1818" s="1"/>
      <c r="AI1818" s="1"/>
      <c r="AJ1818" s="1"/>
      <c r="AK1818" s="1"/>
      <c r="AL1818" s="49"/>
      <c r="AM1818" s="49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</row>
    <row r="1819" spans="1:121" x14ac:dyDescent="0.15">
      <c r="A1819" s="64"/>
      <c r="B1819" s="18"/>
      <c r="C1819" s="8"/>
      <c r="D1819" s="15"/>
      <c r="E1819" s="16"/>
      <c r="F1819" s="16"/>
      <c r="G1819" s="16"/>
      <c r="H1819" s="16"/>
      <c r="I1819" s="15"/>
      <c r="J1819" s="51"/>
      <c r="K1819" s="2"/>
      <c r="L1819" s="20"/>
      <c r="M1819" s="14"/>
      <c r="N1819" s="14"/>
      <c r="O1819" s="20"/>
      <c r="P1819" s="16"/>
      <c r="Q1819" s="31"/>
      <c r="R1819" s="16"/>
      <c r="S1819" s="4"/>
      <c r="T1819" s="51"/>
      <c r="U1819" s="11"/>
      <c r="V1819" s="11"/>
      <c r="W1819" s="49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"/>
      <c r="AH1819" s="1"/>
      <c r="AI1819" s="1"/>
      <c r="AJ1819" s="1"/>
      <c r="AK1819" s="1"/>
      <c r="AL1819" s="49"/>
      <c r="AM1819" s="49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</row>
    <row r="1820" spans="1:121" x14ac:dyDescent="0.15">
      <c r="A1820" s="64"/>
      <c r="B1820" s="18"/>
      <c r="C1820" s="8"/>
      <c r="D1820" s="15"/>
      <c r="E1820" s="16"/>
      <c r="F1820" s="16"/>
      <c r="G1820" s="16"/>
      <c r="H1820" s="16"/>
      <c r="I1820" s="15"/>
      <c r="J1820" s="51"/>
      <c r="K1820" s="2"/>
      <c r="L1820" s="20"/>
      <c r="M1820" s="14"/>
      <c r="N1820" s="14"/>
      <c r="O1820" s="20"/>
      <c r="P1820" s="16"/>
      <c r="Q1820" s="31"/>
      <c r="R1820" s="16"/>
      <c r="S1820" s="4"/>
      <c r="T1820" s="51"/>
      <c r="U1820" s="11"/>
      <c r="V1820" s="11"/>
      <c r="W1820" s="49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"/>
      <c r="AH1820" s="1"/>
      <c r="AI1820" s="1"/>
      <c r="AJ1820" s="1"/>
      <c r="AK1820" s="1"/>
      <c r="AL1820" s="49"/>
      <c r="AM1820" s="49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</row>
    <row r="1821" spans="1:121" x14ac:dyDescent="0.15">
      <c r="A1821" s="64"/>
      <c r="B1821" s="18"/>
      <c r="C1821" s="8"/>
      <c r="D1821" s="15"/>
      <c r="E1821" s="16"/>
      <c r="F1821" s="16"/>
      <c r="G1821" s="16"/>
      <c r="H1821" s="16"/>
      <c r="I1821" s="15"/>
      <c r="J1821" s="51"/>
      <c r="K1821" s="2"/>
      <c r="L1821" s="20"/>
      <c r="M1821" s="14"/>
      <c r="N1821" s="14"/>
      <c r="O1821" s="20"/>
      <c r="P1821" s="16"/>
      <c r="Q1821" s="31"/>
      <c r="R1821" s="16"/>
      <c r="S1821" s="4"/>
      <c r="T1821" s="51"/>
      <c r="U1821" s="11"/>
      <c r="V1821" s="11"/>
      <c r="W1821" s="49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"/>
      <c r="AH1821" s="1"/>
      <c r="AI1821" s="1"/>
      <c r="AJ1821" s="1"/>
      <c r="AK1821" s="1"/>
      <c r="AL1821" s="49"/>
      <c r="AM1821" s="49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</row>
    <row r="1822" spans="1:121" x14ac:dyDescent="0.15">
      <c r="A1822" s="64"/>
      <c r="B1822" s="18"/>
      <c r="C1822" s="8"/>
      <c r="D1822" s="15"/>
      <c r="E1822" s="16"/>
      <c r="F1822" s="16"/>
      <c r="G1822" s="16"/>
      <c r="H1822" s="16"/>
      <c r="I1822" s="15"/>
      <c r="J1822" s="51"/>
      <c r="K1822" s="2"/>
      <c r="L1822" s="20"/>
      <c r="M1822" s="14"/>
      <c r="N1822" s="14"/>
      <c r="O1822" s="20"/>
      <c r="P1822" s="16"/>
      <c r="Q1822" s="31"/>
      <c r="R1822" s="16"/>
      <c r="S1822" s="4"/>
      <c r="T1822" s="51"/>
      <c r="U1822" s="11"/>
      <c r="V1822" s="11"/>
      <c r="W1822" s="49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"/>
      <c r="AH1822" s="1"/>
      <c r="AI1822" s="1"/>
      <c r="AJ1822" s="1"/>
      <c r="AK1822" s="1"/>
      <c r="AL1822" s="49"/>
      <c r="AM1822" s="49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</row>
    <row r="1823" spans="1:121" x14ac:dyDescent="0.15">
      <c r="A1823" s="64"/>
      <c r="B1823" s="18"/>
      <c r="C1823" s="8"/>
      <c r="D1823" s="15"/>
      <c r="E1823" s="16"/>
      <c r="F1823" s="16"/>
      <c r="G1823" s="16"/>
      <c r="H1823" s="16"/>
      <c r="I1823" s="15"/>
      <c r="J1823" s="51"/>
      <c r="K1823" s="2"/>
      <c r="L1823" s="20"/>
      <c r="M1823" s="14"/>
      <c r="N1823" s="14"/>
      <c r="O1823" s="20"/>
      <c r="P1823" s="16"/>
      <c r="Q1823" s="31"/>
      <c r="R1823" s="16"/>
      <c r="S1823" s="4"/>
      <c r="T1823" s="51"/>
      <c r="U1823" s="11"/>
      <c r="V1823" s="11"/>
      <c r="W1823" s="49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"/>
      <c r="AH1823" s="1"/>
      <c r="AI1823" s="1"/>
      <c r="AJ1823" s="1"/>
      <c r="AK1823" s="1"/>
      <c r="AL1823" s="49"/>
      <c r="AM1823" s="49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</row>
    <row r="1824" spans="1:121" x14ac:dyDescent="0.15">
      <c r="A1824" s="64"/>
      <c r="B1824" s="18"/>
      <c r="C1824" s="8"/>
      <c r="D1824" s="15"/>
      <c r="E1824" s="16"/>
      <c r="F1824" s="16"/>
      <c r="G1824" s="16"/>
      <c r="H1824" s="16"/>
      <c r="I1824" s="15"/>
      <c r="J1824" s="51"/>
      <c r="K1824" s="2"/>
      <c r="L1824" s="20"/>
      <c r="M1824" s="14"/>
      <c r="N1824" s="14"/>
      <c r="O1824" s="20"/>
      <c r="P1824" s="16"/>
      <c r="Q1824" s="31"/>
      <c r="R1824" s="16"/>
      <c r="S1824" s="4"/>
      <c r="T1824" s="51"/>
      <c r="U1824" s="11"/>
      <c r="V1824" s="11"/>
      <c r="W1824" s="49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"/>
      <c r="AH1824" s="1"/>
      <c r="AI1824" s="1"/>
      <c r="AJ1824" s="1"/>
      <c r="AK1824" s="1"/>
      <c r="AL1824" s="49"/>
      <c r="AM1824" s="49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</row>
    <row r="1825" spans="1:121" x14ac:dyDescent="0.15">
      <c r="A1825" s="64"/>
      <c r="B1825" s="18"/>
      <c r="C1825" s="8"/>
      <c r="D1825" s="15"/>
      <c r="E1825" s="16"/>
      <c r="F1825" s="16"/>
      <c r="G1825" s="16"/>
      <c r="H1825" s="16"/>
      <c r="I1825" s="15"/>
      <c r="J1825" s="51"/>
      <c r="K1825" s="2"/>
      <c r="L1825" s="20"/>
      <c r="M1825" s="14"/>
      <c r="N1825" s="14"/>
      <c r="O1825" s="20"/>
      <c r="P1825" s="16"/>
      <c r="Q1825" s="31"/>
      <c r="R1825" s="16"/>
      <c r="S1825" s="4"/>
      <c r="T1825" s="51"/>
      <c r="U1825" s="11"/>
      <c r="V1825" s="11"/>
      <c r="W1825" s="49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"/>
      <c r="AH1825" s="1"/>
      <c r="AI1825" s="1"/>
      <c r="AJ1825" s="1"/>
      <c r="AK1825" s="1"/>
      <c r="AL1825" s="49"/>
      <c r="AM1825" s="49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</row>
    <row r="1826" spans="1:121" x14ac:dyDescent="0.15">
      <c r="A1826" s="64"/>
      <c r="B1826" s="18"/>
      <c r="C1826" s="8"/>
      <c r="D1826" s="15"/>
      <c r="E1826" s="16"/>
      <c r="F1826" s="16"/>
      <c r="G1826" s="16"/>
      <c r="H1826" s="16"/>
      <c r="I1826" s="15"/>
      <c r="J1826" s="51"/>
      <c r="K1826" s="2"/>
      <c r="L1826" s="20"/>
      <c r="M1826" s="14"/>
      <c r="N1826" s="14"/>
      <c r="O1826" s="20"/>
      <c r="P1826" s="16"/>
      <c r="Q1826" s="31"/>
      <c r="R1826" s="16"/>
      <c r="S1826" s="4"/>
      <c r="T1826" s="51"/>
      <c r="U1826" s="11"/>
      <c r="V1826" s="11"/>
      <c r="W1826" s="49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"/>
      <c r="AH1826" s="1"/>
      <c r="AI1826" s="1"/>
      <c r="AJ1826" s="1"/>
      <c r="AK1826" s="1"/>
      <c r="AL1826" s="49"/>
      <c r="AM1826" s="49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</row>
    <row r="1827" spans="1:121" x14ac:dyDescent="0.15">
      <c r="A1827" s="64"/>
      <c r="B1827" s="18"/>
      <c r="C1827" s="8"/>
      <c r="D1827" s="15"/>
      <c r="E1827" s="16"/>
      <c r="F1827" s="16"/>
      <c r="G1827" s="16"/>
      <c r="H1827" s="16"/>
      <c r="I1827" s="15"/>
      <c r="J1827" s="51"/>
      <c r="K1827" s="2"/>
      <c r="L1827" s="20"/>
      <c r="M1827" s="14"/>
      <c r="N1827" s="14"/>
      <c r="O1827" s="20"/>
      <c r="P1827" s="16"/>
      <c r="Q1827" s="31"/>
      <c r="R1827" s="16"/>
      <c r="S1827" s="4"/>
      <c r="T1827" s="51"/>
      <c r="U1827" s="11"/>
      <c r="V1827" s="11"/>
      <c r="W1827" s="49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"/>
      <c r="AH1827" s="1"/>
      <c r="AI1827" s="1"/>
      <c r="AJ1827" s="1"/>
      <c r="AK1827" s="1"/>
      <c r="AL1827" s="49"/>
      <c r="AM1827" s="49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</row>
    <row r="1828" spans="1:121" x14ac:dyDescent="0.15">
      <c r="A1828" s="64"/>
      <c r="B1828" s="18"/>
      <c r="C1828" s="8"/>
      <c r="D1828" s="15"/>
      <c r="E1828" s="16"/>
      <c r="F1828" s="16"/>
      <c r="G1828" s="16"/>
      <c r="H1828" s="16"/>
      <c r="I1828" s="15"/>
      <c r="J1828" s="51"/>
      <c r="K1828" s="2"/>
      <c r="L1828" s="20"/>
      <c r="M1828" s="14"/>
      <c r="N1828" s="14"/>
      <c r="O1828" s="20"/>
      <c r="P1828" s="16"/>
      <c r="Q1828" s="31"/>
      <c r="R1828" s="16"/>
      <c r="S1828" s="4"/>
      <c r="T1828" s="51"/>
      <c r="U1828" s="11"/>
      <c r="V1828" s="11"/>
      <c r="W1828" s="49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"/>
      <c r="AH1828" s="1"/>
      <c r="AI1828" s="1"/>
      <c r="AJ1828" s="1"/>
      <c r="AK1828" s="1"/>
      <c r="AL1828" s="49"/>
      <c r="AM1828" s="49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</row>
    <row r="1829" spans="1:121" x14ac:dyDescent="0.15">
      <c r="A1829" s="64"/>
      <c r="B1829" s="18"/>
      <c r="C1829" s="8"/>
      <c r="D1829" s="15"/>
      <c r="E1829" s="16"/>
      <c r="F1829" s="16"/>
      <c r="G1829" s="16"/>
      <c r="H1829" s="16"/>
      <c r="I1829" s="15"/>
      <c r="J1829" s="51"/>
      <c r="K1829" s="2"/>
      <c r="L1829" s="20"/>
      <c r="M1829" s="14"/>
      <c r="N1829" s="14"/>
      <c r="O1829" s="20"/>
      <c r="P1829" s="16"/>
      <c r="Q1829" s="31"/>
      <c r="R1829" s="16"/>
      <c r="S1829" s="4"/>
      <c r="T1829" s="51"/>
      <c r="U1829" s="11"/>
      <c r="V1829" s="11"/>
      <c r="W1829" s="49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"/>
      <c r="AH1829" s="1"/>
      <c r="AI1829" s="1"/>
      <c r="AJ1829" s="1"/>
      <c r="AK1829" s="1"/>
      <c r="AL1829" s="49"/>
      <c r="AM1829" s="49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</row>
    <row r="1830" spans="1:121" x14ac:dyDescent="0.15">
      <c r="A1830" s="64"/>
      <c r="B1830" s="18"/>
      <c r="C1830" s="8"/>
      <c r="D1830" s="15"/>
      <c r="E1830" s="16"/>
      <c r="F1830" s="16"/>
      <c r="G1830" s="16"/>
      <c r="H1830" s="16"/>
      <c r="I1830" s="15"/>
      <c r="J1830" s="51"/>
      <c r="K1830" s="2"/>
      <c r="L1830" s="20"/>
      <c r="M1830" s="14"/>
      <c r="N1830" s="14"/>
      <c r="O1830" s="20"/>
      <c r="P1830" s="16"/>
      <c r="Q1830" s="31"/>
      <c r="R1830" s="16"/>
      <c r="S1830" s="4"/>
      <c r="T1830" s="51"/>
      <c r="U1830" s="11"/>
      <c r="V1830" s="11"/>
      <c r="W1830" s="49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"/>
      <c r="AH1830" s="1"/>
      <c r="AI1830" s="1"/>
      <c r="AJ1830" s="1"/>
      <c r="AK1830" s="1"/>
      <c r="AL1830" s="49"/>
      <c r="AM1830" s="49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</row>
    <row r="1831" spans="1:121" x14ac:dyDescent="0.15">
      <c r="A1831" s="168"/>
      <c r="B1831" s="169"/>
      <c r="C1831" s="170"/>
      <c r="D1831" s="171"/>
      <c r="E1831" s="172"/>
      <c r="F1831" s="172"/>
      <c r="G1831" s="172"/>
      <c r="H1831" s="172"/>
      <c r="I1831" s="171"/>
      <c r="J1831" s="173"/>
      <c r="K1831" s="174"/>
      <c r="L1831" s="175"/>
      <c r="M1831" s="176"/>
      <c r="N1831" s="176"/>
      <c r="O1831" s="175"/>
      <c r="P1831" s="172"/>
      <c r="Q1831" s="177"/>
      <c r="R1831" s="172"/>
      <c r="S1831" s="178"/>
      <c r="T1831" s="173"/>
      <c r="U1831" s="11"/>
      <c r="V1831" s="11"/>
      <c r="W1831" s="49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"/>
      <c r="AH1831" s="1"/>
      <c r="AI1831" s="1"/>
      <c r="AJ1831" s="1"/>
      <c r="AK1831" s="1"/>
      <c r="AL1831" s="49"/>
      <c r="AM1831" s="49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</row>
    <row r="1832" spans="1:121" x14ac:dyDescent="0.15">
      <c r="A1832" s="64"/>
      <c r="B1832" s="18"/>
      <c r="C1832" s="8"/>
      <c r="D1832" s="15"/>
      <c r="E1832" s="16"/>
      <c r="F1832" s="16"/>
      <c r="G1832" s="16"/>
      <c r="H1832" s="16"/>
      <c r="I1832" s="15"/>
      <c r="J1832" s="51"/>
      <c r="K1832" s="2"/>
      <c r="L1832" s="20"/>
      <c r="M1832" s="14"/>
      <c r="N1832" s="14"/>
      <c r="O1832" s="20"/>
      <c r="P1832" s="16"/>
      <c r="Q1832" s="31"/>
      <c r="R1832" s="16"/>
      <c r="S1832" s="4"/>
      <c r="T1832" s="51"/>
      <c r="U1832" s="11"/>
      <c r="V1832" s="11"/>
      <c r="W1832" s="49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"/>
      <c r="AH1832" s="1"/>
      <c r="AI1832" s="1"/>
      <c r="AJ1832" s="1"/>
      <c r="AK1832" s="1"/>
      <c r="AL1832" s="49"/>
      <c r="AM1832" s="49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</row>
    <row r="1833" spans="1:121" x14ac:dyDescent="0.15">
      <c r="A1833" s="64"/>
      <c r="B1833" s="18"/>
      <c r="C1833" s="8"/>
      <c r="D1833" s="15"/>
      <c r="E1833" s="16"/>
      <c r="F1833" s="16"/>
      <c r="G1833" s="16"/>
      <c r="H1833" s="16"/>
      <c r="I1833" s="15"/>
      <c r="J1833" s="51"/>
      <c r="K1833" s="2"/>
      <c r="L1833" s="20"/>
      <c r="M1833" s="14"/>
      <c r="N1833" s="14"/>
      <c r="O1833" s="20"/>
      <c r="P1833" s="16"/>
      <c r="Q1833" s="31"/>
      <c r="R1833" s="16"/>
      <c r="S1833" s="4"/>
      <c r="T1833" s="51"/>
      <c r="U1833" s="11"/>
      <c r="V1833" s="11"/>
      <c r="W1833" s="49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"/>
      <c r="AH1833" s="1"/>
      <c r="AI1833" s="1"/>
      <c r="AJ1833" s="1"/>
      <c r="AK1833" s="1"/>
      <c r="AL1833" s="49"/>
      <c r="AM1833" s="49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</row>
    <row r="1834" spans="1:121" x14ac:dyDescent="0.15">
      <c r="A1834" s="64"/>
      <c r="B1834" s="18"/>
      <c r="C1834" s="8"/>
      <c r="D1834" s="15"/>
      <c r="E1834" s="16"/>
      <c r="F1834" s="16"/>
      <c r="G1834" s="16"/>
      <c r="H1834" s="16"/>
      <c r="I1834" s="15"/>
      <c r="J1834" s="51"/>
      <c r="K1834" s="2"/>
      <c r="L1834" s="20"/>
      <c r="M1834" s="14"/>
      <c r="N1834" s="14"/>
      <c r="O1834" s="20"/>
      <c r="P1834" s="16"/>
      <c r="Q1834" s="31"/>
      <c r="R1834" s="16"/>
      <c r="S1834" s="4"/>
      <c r="T1834" s="51"/>
      <c r="U1834" s="11"/>
      <c r="V1834" s="11"/>
      <c r="W1834" s="49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"/>
      <c r="AH1834" s="1"/>
      <c r="AI1834" s="1"/>
      <c r="AJ1834" s="1"/>
      <c r="AK1834" s="1"/>
      <c r="AL1834" s="49"/>
      <c r="AM1834" s="49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</row>
    <row r="1835" spans="1:121" x14ac:dyDescent="0.15">
      <c r="A1835" s="64"/>
      <c r="B1835" s="18"/>
      <c r="C1835" s="8"/>
      <c r="D1835" s="15"/>
      <c r="E1835" s="16"/>
      <c r="F1835" s="16"/>
      <c r="G1835" s="16"/>
      <c r="H1835" s="16"/>
      <c r="I1835" s="15"/>
      <c r="J1835" s="51"/>
      <c r="K1835" s="2"/>
      <c r="L1835" s="20"/>
      <c r="M1835" s="14"/>
      <c r="N1835" s="14"/>
      <c r="O1835" s="20"/>
      <c r="P1835" s="16"/>
      <c r="Q1835" s="31"/>
      <c r="R1835" s="16"/>
      <c r="S1835" s="4"/>
      <c r="T1835" s="51"/>
      <c r="U1835" s="11"/>
      <c r="V1835" s="11"/>
      <c r="W1835" s="49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"/>
      <c r="AH1835" s="1"/>
      <c r="AI1835" s="1"/>
      <c r="AJ1835" s="1"/>
      <c r="AK1835" s="1"/>
      <c r="AL1835" s="49"/>
      <c r="AM1835" s="49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</row>
    <row r="1836" spans="1:121" x14ac:dyDescent="0.15">
      <c r="A1836" s="64"/>
      <c r="B1836" s="18"/>
      <c r="C1836" s="8"/>
      <c r="D1836" s="15"/>
      <c r="E1836" s="16"/>
      <c r="F1836" s="16"/>
      <c r="G1836" s="16"/>
      <c r="H1836" s="16"/>
      <c r="I1836" s="15"/>
      <c r="J1836" s="51"/>
      <c r="K1836" s="2"/>
      <c r="L1836" s="20"/>
      <c r="M1836" s="14"/>
      <c r="N1836" s="14"/>
      <c r="O1836" s="20"/>
      <c r="P1836" s="16"/>
      <c r="Q1836" s="31"/>
      <c r="R1836" s="16"/>
      <c r="S1836" s="4"/>
      <c r="T1836" s="51"/>
      <c r="U1836" s="11"/>
      <c r="V1836" s="11"/>
      <c r="W1836" s="49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"/>
      <c r="AH1836" s="1"/>
      <c r="AI1836" s="1"/>
      <c r="AJ1836" s="1"/>
      <c r="AK1836" s="1"/>
      <c r="AL1836" s="49"/>
      <c r="AM1836" s="49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</row>
    <row r="1837" spans="1:121" x14ac:dyDescent="0.15">
      <c r="A1837" s="64"/>
      <c r="B1837" s="18"/>
      <c r="C1837" s="8"/>
      <c r="D1837" s="15"/>
      <c r="E1837" s="16"/>
      <c r="F1837" s="16"/>
      <c r="G1837" s="16"/>
      <c r="H1837" s="16"/>
      <c r="I1837" s="15"/>
      <c r="J1837" s="51"/>
      <c r="K1837" s="2"/>
      <c r="L1837" s="20"/>
      <c r="M1837" s="14"/>
      <c r="N1837" s="14"/>
      <c r="O1837" s="20"/>
      <c r="P1837" s="16"/>
      <c r="Q1837" s="31"/>
      <c r="R1837" s="16"/>
      <c r="S1837" s="4"/>
      <c r="T1837" s="51"/>
      <c r="U1837" s="11"/>
      <c r="V1837" s="11"/>
      <c r="W1837" s="49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"/>
      <c r="AH1837" s="1"/>
      <c r="AI1837" s="1"/>
      <c r="AJ1837" s="1"/>
      <c r="AK1837" s="1"/>
      <c r="AL1837" s="49"/>
      <c r="AM1837" s="49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</row>
    <row r="1838" spans="1:121" ht="15" x14ac:dyDescent="0.2">
      <c r="A1838" s="157"/>
      <c r="B1838" s="158"/>
      <c r="C1838" s="159"/>
      <c r="D1838" s="160"/>
      <c r="E1838" s="161"/>
      <c r="F1838" s="161"/>
      <c r="G1838" s="161"/>
      <c r="H1838" s="161"/>
      <c r="I1838" s="160"/>
      <c r="J1838" s="162"/>
      <c r="K1838" s="163"/>
      <c r="L1838" s="164"/>
      <c r="M1838" s="165"/>
      <c r="N1838" s="165"/>
      <c r="O1838" s="164"/>
      <c r="P1838" s="161"/>
      <c r="Q1838" s="166"/>
      <c r="R1838" s="161"/>
      <c r="S1838" s="167"/>
      <c r="T1838" s="162"/>
      <c r="U1838" s="47"/>
      <c r="V1838" s="47"/>
      <c r="W1838" s="57"/>
      <c r="X1838" s="38"/>
      <c r="Y1838" s="41"/>
      <c r="Z1838" s="47"/>
      <c r="AA1838" s="38"/>
      <c r="AB1838" s="38"/>
      <c r="AC1838" s="38"/>
      <c r="AD1838" s="47"/>
      <c r="AE1838" s="39"/>
      <c r="AF1838" s="47"/>
      <c r="AG1838" s="41"/>
      <c r="AH1838" s="41"/>
      <c r="AI1838" s="41"/>
      <c r="AJ1838" s="41"/>
      <c r="AK1838" s="41"/>
      <c r="AL1838" s="57"/>
      <c r="AM1838" s="57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  <c r="CH1838" s="41"/>
      <c r="CI1838" s="41"/>
      <c r="CJ1838" s="41"/>
      <c r="CK1838" s="41"/>
      <c r="CL1838" s="41"/>
      <c r="CM1838" s="41"/>
      <c r="CN1838" s="41"/>
      <c r="CO1838" s="41"/>
      <c r="CP1838" s="41"/>
      <c r="CQ1838" s="41"/>
      <c r="CR1838" s="41"/>
      <c r="CS1838" s="41"/>
      <c r="CT1838" s="41"/>
      <c r="CU1838" s="41"/>
      <c r="CV1838" s="41"/>
      <c r="CW1838" s="41"/>
      <c r="CX1838" s="41"/>
      <c r="CY1838" s="41"/>
      <c r="CZ1838" s="41"/>
      <c r="DA1838" s="41"/>
      <c r="DB1838" s="41"/>
      <c r="DC1838" s="41"/>
      <c r="DD1838" s="41"/>
      <c r="DE1838" s="41"/>
      <c r="DF1838" s="41"/>
      <c r="DG1838" s="41"/>
      <c r="DH1838" s="41"/>
      <c r="DI1838" s="41"/>
      <c r="DJ1838" s="41"/>
      <c r="DK1838" s="41"/>
      <c r="DL1838" s="41"/>
      <c r="DM1838" s="41"/>
      <c r="DN1838" s="41"/>
      <c r="DO1838" s="41"/>
      <c r="DP1838" s="41"/>
      <c r="DQ1838" s="41"/>
    </row>
    <row r="1839" spans="1:121" x14ac:dyDescent="0.15">
      <c r="A1839" s="168"/>
      <c r="B1839" s="169"/>
      <c r="C1839" s="170"/>
      <c r="D1839" s="171"/>
      <c r="E1839" s="172"/>
      <c r="F1839" s="172"/>
      <c r="G1839" s="172"/>
      <c r="H1839" s="172"/>
      <c r="I1839" s="171"/>
      <c r="J1839" s="173"/>
      <c r="K1839" s="174"/>
      <c r="L1839" s="175"/>
      <c r="M1839" s="176"/>
      <c r="N1839" s="176"/>
      <c r="O1839" s="175"/>
      <c r="P1839" s="172"/>
      <c r="Q1839" s="177"/>
      <c r="R1839" s="172"/>
      <c r="S1839" s="178"/>
      <c r="T1839" s="173"/>
      <c r="U1839" s="47"/>
      <c r="V1839" s="47"/>
      <c r="W1839" s="57"/>
      <c r="X1839" s="38"/>
      <c r="Y1839" s="41"/>
      <c r="Z1839" s="47"/>
      <c r="AA1839" s="38"/>
      <c r="AB1839" s="38"/>
      <c r="AC1839" s="38"/>
      <c r="AD1839" s="47"/>
      <c r="AE1839" s="39"/>
      <c r="AF1839" s="47"/>
      <c r="AG1839" s="41"/>
      <c r="AH1839" s="41"/>
      <c r="AI1839" s="41"/>
      <c r="AJ1839" s="41"/>
      <c r="AK1839" s="41"/>
      <c r="AL1839" s="57"/>
      <c r="AM1839" s="57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  <c r="CH1839" s="41"/>
      <c r="CI1839" s="41"/>
      <c r="CJ1839" s="41"/>
      <c r="CK1839" s="41"/>
      <c r="CL1839" s="41"/>
      <c r="CM1839" s="41"/>
      <c r="CN1839" s="41"/>
      <c r="CO1839" s="41"/>
      <c r="CP1839" s="41"/>
      <c r="CQ1839" s="41"/>
      <c r="CR1839" s="41"/>
      <c r="CS1839" s="41"/>
      <c r="CT1839" s="41"/>
      <c r="CU1839" s="41"/>
      <c r="CV1839" s="41"/>
      <c r="CW1839" s="41"/>
      <c r="CX1839" s="41"/>
      <c r="CY1839" s="41"/>
      <c r="CZ1839" s="41"/>
      <c r="DA1839" s="41"/>
      <c r="DB1839" s="41"/>
      <c r="DC1839" s="41"/>
      <c r="DD1839" s="41"/>
      <c r="DE1839" s="41"/>
      <c r="DF1839" s="41"/>
      <c r="DG1839" s="41"/>
      <c r="DH1839" s="41"/>
      <c r="DI1839" s="41"/>
      <c r="DJ1839" s="41"/>
      <c r="DK1839" s="41"/>
      <c r="DL1839" s="41"/>
      <c r="DM1839" s="41"/>
      <c r="DN1839" s="41"/>
      <c r="DO1839" s="41"/>
      <c r="DP1839" s="41"/>
      <c r="DQ1839" s="41"/>
    </row>
    <row r="1840" spans="1:121" x14ac:dyDescent="0.15">
      <c r="A1840" s="168"/>
      <c r="B1840" s="169"/>
      <c r="C1840" s="170"/>
      <c r="D1840" s="171"/>
      <c r="E1840" s="172"/>
      <c r="F1840" s="172"/>
      <c r="G1840" s="172"/>
      <c r="H1840" s="172"/>
      <c r="I1840" s="171"/>
      <c r="J1840" s="173"/>
      <c r="K1840" s="174"/>
      <c r="L1840" s="175"/>
      <c r="M1840" s="176"/>
      <c r="N1840" s="176"/>
      <c r="O1840" s="175"/>
      <c r="P1840" s="172"/>
      <c r="Q1840" s="177"/>
      <c r="R1840" s="172"/>
      <c r="S1840" s="178"/>
      <c r="T1840" s="173"/>
      <c r="U1840" s="11"/>
      <c r="V1840" s="11"/>
      <c r="W1840" s="49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"/>
      <c r="AH1840" s="1"/>
      <c r="AI1840" s="1"/>
      <c r="AJ1840" s="1"/>
      <c r="AK1840" s="1"/>
      <c r="AL1840" s="49"/>
      <c r="AM1840" s="49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</row>
    <row r="1841" spans="1:121" x14ac:dyDescent="0.15">
      <c r="A1841" s="168"/>
      <c r="B1841" s="169"/>
      <c r="C1841" s="170"/>
      <c r="D1841" s="171"/>
      <c r="E1841" s="172"/>
      <c r="F1841" s="172"/>
      <c r="G1841" s="172"/>
      <c r="H1841" s="172"/>
      <c r="I1841" s="171"/>
      <c r="J1841" s="173"/>
      <c r="K1841" s="174"/>
      <c r="L1841" s="175"/>
      <c r="M1841" s="176"/>
      <c r="N1841" s="176"/>
      <c r="O1841" s="175"/>
      <c r="P1841" s="172"/>
      <c r="Q1841" s="177"/>
      <c r="R1841" s="172"/>
      <c r="S1841" s="178"/>
      <c r="T1841" s="173"/>
      <c r="U1841" s="11"/>
      <c r="V1841" s="11"/>
      <c r="W1841" s="49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"/>
      <c r="AH1841" s="1"/>
      <c r="AI1841" s="1"/>
      <c r="AJ1841" s="1"/>
      <c r="AK1841" s="1"/>
      <c r="AL1841" s="49"/>
      <c r="AM1841" s="49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</row>
    <row r="1842" spans="1:121" x14ac:dyDescent="0.15">
      <c r="A1842" s="168"/>
      <c r="B1842" s="169"/>
      <c r="C1842" s="170"/>
      <c r="D1842" s="171"/>
      <c r="E1842" s="172"/>
      <c r="F1842" s="172"/>
      <c r="G1842" s="172"/>
      <c r="H1842" s="172"/>
      <c r="I1842" s="171"/>
      <c r="J1842" s="173"/>
      <c r="K1842" s="174"/>
      <c r="L1842" s="175"/>
      <c r="M1842" s="176"/>
      <c r="N1842" s="176"/>
      <c r="O1842" s="175"/>
      <c r="P1842" s="172"/>
      <c r="Q1842" s="177"/>
      <c r="R1842" s="172"/>
      <c r="S1842" s="178"/>
      <c r="T1842" s="173"/>
      <c r="U1842" s="11"/>
      <c r="V1842" s="11"/>
      <c r="W1842" s="49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"/>
      <c r="AH1842" s="1"/>
      <c r="AI1842" s="1"/>
      <c r="AJ1842" s="1"/>
      <c r="AK1842" s="1"/>
      <c r="AL1842" s="49"/>
      <c r="AM1842" s="49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</row>
    <row r="1843" spans="1:121" x14ac:dyDescent="0.15">
      <c r="A1843" s="168"/>
      <c r="B1843" s="169"/>
      <c r="C1843" s="170"/>
      <c r="D1843" s="171"/>
      <c r="E1843" s="172"/>
      <c r="F1843" s="172"/>
      <c r="G1843" s="172"/>
      <c r="H1843" s="172"/>
      <c r="I1843" s="171"/>
      <c r="J1843" s="173"/>
      <c r="K1843" s="174"/>
      <c r="L1843" s="175"/>
      <c r="M1843" s="176"/>
      <c r="N1843" s="176"/>
      <c r="O1843" s="175"/>
      <c r="P1843" s="172"/>
      <c r="Q1843" s="177"/>
      <c r="R1843" s="172"/>
      <c r="S1843" s="178"/>
      <c r="T1843" s="173"/>
      <c r="U1843" s="11"/>
      <c r="V1843" s="11"/>
      <c r="W1843" s="49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"/>
      <c r="AH1843" s="1"/>
      <c r="AI1843" s="1"/>
      <c r="AJ1843" s="1"/>
      <c r="AK1843" s="1"/>
      <c r="AL1843" s="49"/>
      <c r="AM1843" s="49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</row>
    <row r="1844" spans="1:121" x14ac:dyDescent="0.15">
      <c r="A1844" s="168"/>
      <c r="B1844" s="169"/>
      <c r="C1844" s="170"/>
      <c r="D1844" s="171"/>
      <c r="E1844" s="172"/>
      <c r="F1844" s="172"/>
      <c r="G1844" s="172"/>
      <c r="H1844" s="172"/>
      <c r="I1844" s="171"/>
      <c r="J1844" s="173"/>
      <c r="K1844" s="174"/>
      <c r="L1844" s="175"/>
      <c r="M1844" s="176"/>
      <c r="N1844" s="176"/>
      <c r="O1844" s="175"/>
      <c r="P1844" s="172"/>
      <c r="Q1844" s="177"/>
      <c r="R1844" s="172"/>
      <c r="S1844" s="178"/>
      <c r="T1844" s="173"/>
      <c r="U1844" s="11"/>
      <c r="V1844" s="11"/>
      <c r="W1844" s="49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"/>
      <c r="AH1844" s="1"/>
      <c r="AI1844" s="1"/>
      <c r="AJ1844" s="1"/>
      <c r="AK1844" s="1"/>
      <c r="AL1844" s="49"/>
      <c r="AM1844" s="49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</row>
    <row r="1845" spans="1:121" x14ac:dyDescent="0.15">
      <c r="A1845" s="168"/>
      <c r="B1845" s="169"/>
      <c r="C1845" s="170"/>
      <c r="D1845" s="171"/>
      <c r="E1845" s="172"/>
      <c r="F1845" s="172"/>
      <c r="G1845" s="172"/>
      <c r="H1845" s="172"/>
      <c r="I1845" s="171"/>
      <c r="J1845" s="173"/>
      <c r="K1845" s="174"/>
      <c r="L1845" s="175"/>
      <c r="M1845" s="176"/>
      <c r="N1845" s="176"/>
      <c r="O1845" s="175"/>
      <c r="P1845" s="172"/>
      <c r="Q1845" s="177"/>
      <c r="R1845" s="172"/>
      <c r="S1845" s="178"/>
      <c r="T1845" s="173"/>
      <c r="U1845" s="11"/>
      <c r="V1845" s="11"/>
      <c r="W1845" s="49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"/>
      <c r="AH1845" s="1"/>
      <c r="AI1845" s="1"/>
      <c r="AJ1845" s="1"/>
      <c r="AK1845" s="1"/>
      <c r="AL1845" s="49"/>
      <c r="AM1845" s="49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</row>
    <row r="1846" spans="1:121" x14ac:dyDescent="0.15">
      <c r="A1846" s="168"/>
      <c r="B1846" s="169"/>
      <c r="C1846" s="170"/>
      <c r="D1846" s="171"/>
      <c r="E1846" s="172"/>
      <c r="F1846" s="172"/>
      <c r="G1846" s="172"/>
      <c r="H1846" s="172"/>
      <c r="I1846" s="171"/>
      <c r="J1846" s="173"/>
      <c r="K1846" s="174"/>
      <c r="L1846" s="175"/>
      <c r="M1846" s="176"/>
      <c r="N1846" s="176"/>
      <c r="O1846" s="175"/>
      <c r="P1846" s="172"/>
      <c r="Q1846" s="177"/>
      <c r="R1846" s="172"/>
      <c r="S1846" s="178"/>
      <c r="T1846" s="173"/>
      <c r="U1846" s="11"/>
      <c r="V1846" s="11"/>
      <c r="W1846" s="49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"/>
      <c r="AH1846" s="1"/>
      <c r="AI1846" s="1"/>
      <c r="AJ1846" s="1"/>
      <c r="AK1846" s="1"/>
      <c r="AL1846" s="49"/>
      <c r="AM1846" s="49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</row>
    <row r="1847" spans="1:121" x14ac:dyDescent="0.15">
      <c r="A1847" s="168"/>
      <c r="B1847" s="169"/>
      <c r="C1847" s="170"/>
      <c r="D1847" s="171"/>
      <c r="E1847" s="172"/>
      <c r="F1847" s="172"/>
      <c r="G1847" s="172"/>
      <c r="H1847" s="172"/>
      <c r="I1847" s="171"/>
      <c r="J1847" s="173"/>
      <c r="K1847" s="174"/>
      <c r="L1847" s="175"/>
      <c r="M1847" s="176"/>
      <c r="N1847" s="176"/>
      <c r="O1847" s="175"/>
      <c r="P1847" s="172"/>
      <c r="Q1847" s="177"/>
      <c r="R1847" s="172"/>
      <c r="S1847" s="178"/>
      <c r="T1847" s="173"/>
      <c r="U1847" s="11"/>
      <c r="V1847" s="11"/>
      <c r="W1847" s="49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"/>
      <c r="AH1847" s="1"/>
      <c r="AI1847" s="1"/>
      <c r="AJ1847" s="1"/>
      <c r="AK1847" s="1"/>
      <c r="AL1847" s="49"/>
      <c r="AM1847" s="49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</row>
    <row r="1848" spans="1:121" x14ac:dyDescent="0.15">
      <c r="A1848" s="168"/>
      <c r="B1848" s="169"/>
      <c r="C1848" s="170"/>
      <c r="D1848" s="171"/>
      <c r="E1848" s="172"/>
      <c r="F1848" s="172"/>
      <c r="G1848" s="172"/>
      <c r="H1848" s="172"/>
      <c r="I1848" s="171"/>
      <c r="J1848" s="173"/>
      <c r="K1848" s="174"/>
      <c r="L1848" s="175"/>
      <c r="M1848" s="176"/>
      <c r="N1848" s="176"/>
      <c r="O1848" s="175"/>
      <c r="P1848" s="172"/>
      <c r="Q1848" s="177"/>
      <c r="R1848" s="172"/>
      <c r="S1848" s="178"/>
      <c r="T1848" s="173"/>
      <c r="U1848" s="11"/>
      <c r="V1848" s="11"/>
      <c r="W1848" s="49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"/>
      <c r="AH1848" s="1"/>
      <c r="AI1848" s="1"/>
      <c r="AJ1848" s="1"/>
      <c r="AK1848" s="1"/>
      <c r="AL1848" s="49"/>
      <c r="AM1848" s="49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</row>
    <row r="1849" spans="1:121" x14ac:dyDescent="0.15">
      <c r="A1849" s="168"/>
      <c r="B1849" s="169"/>
      <c r="C1849" s="170"/>
      <c r="D1849" s="171"/>
      <c r="E1849" s="172"/>
      <c r="F1849" s="172"/>
      <c r="G1849" s="172"/>
      <c r="H1849" s="172"/>
      <c r="I1849" s="171"/>
      <c r="J1849" s="173"/>
      <c r="K1849" s="174"/>
      <c r="L1849" s="175"/>
      <c r="M1849" s="176"/>
      <c r="N1849" s="176"/>
      <c r="O1849" s="175"/>
      <c r="P1849" s="172"/>
      <c r="Q1849" s="177"/>
      <c r="R1849" s="172"/>
      <c r="S1849" s="178"/>
      <c r="T1849" s="173"/>
      <c r="U1849" s="11"/>
      <c r="V1849" s="11"/>
      <c r="W1849" s="49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"/>
      <c r="AH1849" s="1"/>
      <c r="AI1849" s="1"/>
      <c r="AJ1849" s="1"/>
      <c r="AK1849" s="1"/>
      <c r="AL1849" s="49"/>
      <c r="AM1849" s="49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</row>
    <row r="1850" spans="1:121" x14ac:dyDescent="0.15">
      <c r="A1850" s="168"/>
      <c r="B1850" s="169"/>
      <c r="C1850" s="170"/>
      <c r="D1850" s="171"/>
      <c r="E1850" s="172"/>
      <c r="F1850" s="172"/>
      <c r="G1850" s="172"/>
      <c r="H1850" s="172"/>
      <c r="I1850" s="171"/>
      <c r="J1850" s="173"/>
      <c r="K1850" s="174"/>
      <c r="L1850" s="175"/>
      <c r="M1850" s="176"/>
      <c r="N1850" s="176"/>
      <c r="O1850" s="175"/>
      <c r="P1850" s="172"/>
      <c r="Q1850" s="177"/>
      <c r="R1850" s="172"/>
      <c r="S1850" s="178"/>
      <c r="T1850" s="173"/>
      <c r="U1850" s="11"/>
      <c r="V1850" s="11"/>
      <c r="W1850" s="49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"/>
      <c r="AH1850" s="1"/>
      <c r="AI1850" s="1"/>
      <c r="AJ1850" s="1"/>
      <c r="AK1850" s="1"/>
      <c r="AL1850" s="49"/>
      <c r="AM1850" s="49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</row>
    <row r="1851" spans="1:121" x14ac:dyDescent="0.15">
      <c r="A1851" s="168"/>
      <c r="B1851" s="169"/>
      <c r="C1851" s="170"/>
      <c r="D1851" s="171"/>
      <c r="E1851" s="172"/>
      <c r="F1851" s="172"/>
      <c r="G1851" s="172"/>
      <c r="H1851" s="172"/>
      <c r="I1851" s="171"/>
      <c r="J1851" s="173"/>
      <c r="K1851" s="174"/>
      <c r="L1851" s="175"/>
      <c r="M1851" s="176"/>
      <c r="N1851" s="176"/>
      <c r="O1851" s="175"/>
      <c r="P1851" s="172"/>
      <c r="Q1851" s="177"/>
      <c r="R1851" s="172"/>
      <c r="S1851" s="178"/>
      <c r="T1851" s="173"/>
      <c r="U1851" s="11"/>
      <c r="V1851" s="11"/>
      <c r="W1851" s="49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"/>
      <c r="AH1851" s="1"/>
      <c r="AI1851" s="1"/>
      <c r="AJ1851" s="1"/>
      <c r="AK1851" s="1"/>
      <c r="AL1851" s="49"/>
      <c r="AM1851" s="49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</row>
    <row r="1852" spans="1:121" x14ac:dyDescent="0.15">
      <c r="A1852" s="168"/>
      <c r="B1852" s="169"/>
      <c r="C1852" s="170"/>
      <c r="D1852" s="171"/>
      <c r="E1852" s="172"/>
      <c r="F1852" s="172"/>
      <c r="G1852" s="172"/>
      <c r="H1852" s="172"/>
      <c r="I1852" s="171"/>
      <c r="J1852" s="173"/>
      <c r="K1852" s="174"/>
      <c r="L1852" s="175"/>
      <c r="M1852" s="176"/>
      <c r="N1852" s="176"/>
      <c r="O1852" s="175"/>
      <c r="P1852" s="172"/>
      <c r="Q1852" s="177"/>
      <c r="R1852" s="172"/>
      <c r="S1852" s="178"/>
      <c r="T1852" s="173"/>
      <c r="U1852" s="11"/>
      <c r="V1852" s="11"/>
      <c r="W1852" s="49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"/>
      <c r="AH1852" s="1"/>
      <c r="AI1852" s="1"/>
      <c r="AJ1852" s="1"/>
      <c r="AK1852" s="1"/>
      <c r="AL1852" s="49"/>
      <c r="AM1852" s="49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</row>
    <row r="1853" spans="1:121" x14ac:dyDescent="0.15">
      <c r="A1853" s="168"/>
      <c r="B1853" s="169"/>
      <c r="C1853" s="170"/>
      <c r="D1853" s="171"/>
      <c r="E1853" s="172"/>
      <c r="F1853" s="172"/>
      <c r="G1853" s="172"/>
      <c r="H1853" s="172"/>
      <c r="I1853" s="171"/>
      <c r="J1853" s="173"/>
      <c r="K1853" s="174"/>
      <c r="L1853" s="175"/>
      <c r="M1853" s="176"/>
      <c r="N1853" s="176"/>
      <c r="O1853" s="175"/>
      <c r="P1853" s="172"/>
      <c r="Q1853" s="177"/>
      <c r="R1853" s="172"/>
      <c r="S1853" s="178"/>
      <c r="T1853" s="173"/>
      <c r="U1853" s="11"/>
      <c r="V1853" s="11"/>
      <c r="W1853" s="49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"/>
      <c r="AH1853" s="1"/>
      <c r="AI1853" s="1"/>
      <c r="AJ1853" s="1"/>
      <c r="AK1853" s="1"/>
      <c r="AL1853" s="49"/>
      <c r="AM1853" s="49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</row>
    <row r="1854" spans="1:121" x14ac:dyDescent="0.15">
      <c r="A1854" s="168"/>
      <c r="B1854" s="169"/>
      <c r="C1854" s="170"/>
      <c r="D1854" s="171"/>
      <c r="E1854" s="172"/>
      <c r="F1854" s="172"/>
      <c r="G1854" s="172"/>
      <c r="H1854" s="172"/>
      <c r="I1854" s="171"/>
      <c r="J1854" s="173"/>
      <c r="K1854" s="174"/>
      <c r="L1854" s="175"/>
      <c r="M1854" s="176"/>
      <c r="N1854" s="176"/>
      <c r="O1854" s="175"/>
      <c r="P1854" s="172"/>
      <c r="Q1854" s="177"/>
      <c r="R1854" s="172"/>
      <c r="S1854" s="178"/>
      <c r="T1854" s="173"/>
      <c r="U1854" s="11"/>
      <c r="V1854" s="11"/>
      <c r="W1854" s="49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"/>
      <c r="AH1854" s="1"/>
      <c r="AI1854" s="1"/>
      <c r="AJ1854" s="1"/>
      <c r="AK1854" s="1"/>
      <c r="AL1854" s="49"/>
      <c r="AM1854" s="49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</row>
    <row r="1855" spans="1:121" x14ac:dyDescent="0.15">
      <c r="A1855" s="168"/>
      <c r="B1855" s="169"/>
      <c r="C1855" s="170"/>
      <c r="D1855" s="171"/>
      <c r="E1855" s="172"/>
      <c r="F1855" s="172"/>
      <c r="G1855" s="172"/>
      <c r="H1855" s="172"/>
      <c r="I1855" s="171"/>
      <c r="J1855" s="173"/>
      <c r="K1855" s="174"/>
      <c r="L1855" s="175"/>
      <c r="M1855" s="176"/>
      <c r="N1855" s="176"/>
      <c r="O1855" s="175"/>
      <c r="P1855" s="172"/>
      <c r="Q1855" s="177"/>
      <c r="R1855" s="172"/>
      <c r="S1855" s="178"/>
      <c r="T1855" s="173"/>
      <c r="U1855" s="11"/>
      <c r="V1855" s="11"/>
      <c r="W1855" s="49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"/>
      <c r="AH1855" s="1"/>
      <c r="AI1855" s="1"/>
      <c r="AJ1855" s="1"/>
      <c r="AK1855" s="1"/>
      <c r="AL1855" s="49"/>
      <c r="AM1855" s="49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</row>
    <row r="1856" spans="1:121" x14ac:dyDescent="0.15">
      <c r="A1856" s="168"/>
      <c r="B1856" s="169"/>
      <c r="C1856" s="170"/>
      <c r="D1856" s="171"/>
      <c r="E1856" s="172"/>
      <c r="F1856" s="172"/>
      <c r="G1856" s="172"/>
      <c r="H1856" s="172"/>
      <c r="I1856" s="171"/>
      <c r="J1856" s="173"/>
      <c r="K1856" s="174"/>
      <c r="L1856" s="175"/>
      <c r="M1856" s="176"/>
      <c r="N1856" s="176"/>
      <c r="O1856" s="175"/>
      <c r="P1856" s="172"/>
      <c r="Q1856" s="177"/>
      <c r="R1856" s="172"/>
      <c r="S1856" s="178"/>
      <c r="T1856" s="173"/>
      <c r="U1856" s="11"/>
      <c r="V1856" s="11"/>
      <c r="W1856" s="49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"/>
      <c r="AH1856" s="1"/>
      <c r="AI1856" s="1"/>
      <c r="AJ1856" s="1"/>
      <c r="AK1856" s="1"/>
      <c r="AL1856" s="49"/>
      <c r="AM1856" s="49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</row>
    <row r="1857" spans="1:121" x14ac:dyDescent="0.15">
      <c r="A1857" s="168"/>
      <c r="B1857" s="169"/>
      <c r="C1857" s="170"/>
      <c r="D1857" s="171"/>
      <c r="E1857" s="172"/>
      <c r="F1857" s="172"/>
      <c r="G1857" s="172"/>
      <c r="H1857" s="172"/>
      <c r="I1857" s="171"/>
      <c r="J1857" s="173"/>
      <c r="K1857" s="174"/>
      <c r="L1857" s="175"/>
      <c r="M1857" s="176"/>
      <c r="N1857" s="176"/>
      <c r="O1857" s="175"/>
      <c r="P1857" s="172"/>
      <c r="Q1857" s="177"/>
      <c r="R1857" s="172"/>
      <c r="S1857" s="178"/>
      <c r="T1857" s="173"/>
      <c r="U1857" s="11"/>
      <c r="V1857" s="11"/>
      <c r="W1857" s="49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"/>
      <c r="AH1857" s="1"/>
      <c r="AI1857" s="1"/>
      <c r="AJ1857" s="1"/>
      <c r="AK1857" s="1"/>
      <c r="AL1857" s="49"/>
      <c r="AM1857" s="49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</row>
    <row r="1858" spans="1:121" x14ac:dyDescent="0.15">
      <c r="A1858" s="168"/>
      <c r="B1858" s="169"/>
      <c r="C1858" s="170"/>
      <c r="D1858" s="171"/>
      <c r="E1858" s="172"/>
      <c r="F1858" s="172"/>
      <c r="G1858" s="172"/>
      <c r="H1858" s="172"/>
      <c r="I1858" s="171"/>
      <c r="J1858" s="173"/>
      <c r="K1858" s="174"/>
      <c r="L1858" s="175"/>
      <c r="M1858" s="176"/>
      <c r="N1858" s="176"/>
      <c r="O1858" s="175"/>
      <c r="P1858" s="172"/>
      <c r="Q1858" s="177"/>
      <c r="R1858" s="172"/>
      <c r="S1858" s="178"/>
      <c r="T1858" s="173"/>
      <c r="U1858" s="11"/>
      <c r="V1858" s="11"/>
      <c r="W1858" s="49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"/>
      <c r="AH1858" s="1"/>
      <c r="AI1858" s="1"/>
      <c r="AJ1858" s="1"/>
      <c r="AK1858" s="1"/>
      <c r="AL1858" s="49"/>
      <c r="AM1858" s="49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</row>
    <row r="1859" spans="1:121" x14ac:dyDescent="0.15">
      <c r="A1859" s="168"/>
      <c r="B1859" s="169"/>
      <c r="C1859" s="170"/>
      <c r="D1859" s="171"/>
      <c r="E1859" s="172"/>
      <c r="F1859" s="172"/>
      <c r="G1859" s="172"/>
      <c r="H1859" s="172"/>
      <c r="I1859" s="171"/>
      <c r="J1859" s="173"/>
      <c r="K1859" s="174"/>
      <c r="L1859" s="175"/>
      <c r="M1859" s="176"/>
      <c r="N1859" s="176"/>
      <c r="O1859" s="175"/>
      <c r="P1859" s="172"/>
      <c r="Q1859" s="177"/>
      <c r="R1859" s="172"/>
      <c r="S1859" s="178"/>
      <c r="T1859" s="173"/>
      <c r="U1859" s="11"/>
      <c r="V1859" s="11"/>
      <c r="W1859" s="49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"/>
      <c r="AH1859" s="1"/>
      <c r="AI1859" s="1"/>
      <c r="AJ1859" s="1"/>
      <c r="AK1859" s="1"/>
      <c r="AL1859" s="49"/>
      <c r="AM1859" s="49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</row>
    <row r="1860" spans="1:121" x14ac:dyDescent="0.15">
      <c r="A1860" s="168"/>
      <c r="B1860" s="169"/>
      <c r="C1860" s="170"/>
      <c r="D1860" s="171"/>
      <c r="E1860" s="172"/>
      <c r="F1860" s="172"/>
      <c r="G1860" s="172"/>
      <c r="H1860" s="172"/>
      <c r="I1860" s="171"/>
      <c r="J1860" s="173"/>
      <c r="K1860" s="174"/>
      <c r="L1860" s="175"/>
      <c r="M1860" s="176"/>
      <c r="N1860" s="176"/>
      <c r="O1860" s="175"/>
      <c r="P1860" s="172"/>
      <c r="Q1860" s="177"/>
      <c r="R1860" s="172"/>
      <c r="S1860" s="178"/>
      <c r="T1860" s="173"/>
      <c r="U1860" s="11"/>
      <c r="V1860" s="11"/>
      <c r="W1860" s="49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"/>
      <c r="AH1860" s="1"/>
      <c r="AI1860" s="1"/>
      <c r="AJ1860" s="1"/>
      <c r="AK1860" s="1"/>
      <c r="AL1860" s="49"/>
      <c r="AM1860" s="49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</row>
    <row r="1861" spans="1:121" x14ac:dyDescent="0.15">
      <c r="A1861" s="168"/>
      <c r="B1861" s="169"/>
      <c r="C1861" s="170"/>
      <c r="D1861" s="171"/>
      <c r="E1861" s="172"/>
      <c r="F1861" s="172"/>
      <c r="G1861" s="172"/>
      <c r="H1861" s="172"/>
      <c r="I1861" s="171"/>
      <c r="J1861" s="173"/>
      <c r="K1861" s="174"/>
      <c r="L1861" s="175"/>
      <c r="M1861" s="176"/>
      <c r="N1861" s="176"/>
      <c r="O1861" s="175"/>
      <c r="P1861" s="172"/>
      <c r="Q1861" s="177"/>
      <c r="R1861" s="172"/>
      <c r="S1861" s="178"/>
      <c r="T1861" s="173"/>
      <c r="U1861" s="11"/>
      <c r="V1861" s="11"/>
      <c r="W1861" s="49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"/>
      <c r="AH1861" s="1"/>
      <c r="AI1861" s="1"/>
      <c r="AJ1861" s="1"/>
      <c r="AK1861" s="1"/>
      <c r="AL1861" s="49"/>
      <c r="AM1861" s="49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</row>
    <row r="1862" spans="1:121" x14ac:dyDescent="0.15">
      <c r="A1862" s="168"/>
      <c r="B1862" s="169"/>
      <c r="C1862" s="170"/>
      <c r="D1862" s="171"/>
      <c r="E1862" s="172"/>
      <c r="F1862" s="172"/>
      <c r="G1862" s="172"/>
      <c r="H1862" s="172"/>
      <c r="I1862" s="171"/>
      <c r="J1862" s="173"/>
      <c r="K1862" s="174"/>
      <c r="L1862" s="175"/>
      <c r="M1862" s="176"/>
      <c r="N1862" s="176"/>
      <c r="O1862" s="175"/>
      <c r="P1862" s="172"/>
      <c r="Q1862" s="177"/>
      <c r="R1862" s="172"/>
      <c r="S1862" s="178"/>
      <c r="T1862" s="173"/>
      <c r="U1862" s="11"/>
      <c r="V1862" s="11"/>
      <c r="W1862" s="49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"/>
      <c r="AH1862" s="1"/>
      <c r="AI1862" s="1"/>
      <c r="AJ1862" s="1"/>
      <c r="AK1862" s="1"/>
      <c r="AL1862" s="49"/>
      <c r="AM1862" s="49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</row>
    <row r="1863" spans="1:121" x14ac:dyDescent="0.15">
      <c r="A1863" s="168"/>
      <c r="B1863" s="169"/>
      <c r="C1863" s="170"/>
      <c r="D1863" s="171"/>
      <c r="E1863" s="172"/>
      <c r="F1863" s="172"/>
      <c r="G1863" s="172"/>
      <c r="H1863" s="172"/>
      <c r="I1863" s="171"/>
      <c r="J1863" s="173"/>
      <c r="K1863" s="174"/>
      <c r="L1863" s="175"/>
      <c r="M1863" s="176"/>
      <c r="N1863" s="176"/>
      <c r="O1863" s="175"/>
      <c r="P1863" s="172"/>
      <c r="Q1863" s="177"/>
      <c r="R1863" s="172"/>
      <c r="S1863" s="178"/>
      <c r="T1863" s="173"/>
      <c r="U1863" s="11"/>
      <c r="V1863" s="11"/>
      <c r="W1863" s="49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"/>
      <c r="AH1863" s="1"/>
      <c r="AI1863" s="1"/>
      <c r="AJ1863" s="1"/>
      <c r="AK1863" s="1"/>
      <c r="AL1863" s="49"/>
      <c r="AM1863" s="49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</row>
    <row r="1864" spans="1:121" x14ac:dyDescent="0.15">
      <c r="A1864" s="168"/>
      <c r="B1864" s="169"/>
      <c r="C1864" s="170"/>
      <c r="D1864" s="171"/>
      <c r="E1864" s="172"/>
      <c r="F1864" s="172"/>
      <c r="G1864" s="172"/>
      <c r="H1864" s="172"/>
      <c r="I1864" s="171"/>
      <c r="J1864" s="173"/>
      <c r="K1864" s="174"/>
      <c r="L1864" s="175"/>
      <c r="M1864" s="176"/>
      <c r="N1864" s="176"/>
      <c r="O1864" s="175"/>
      <c r="P1864" s="172"/>
      <c r="Q1864" s="177"/>
      <c r="R1864" s="172"/>
      <c r="S1864" s="178"/>
      <c r="T1864" s="173"/>
      <c r="U1864" s="11"/>
      <c r="V1864" s="11"/>
      <c r="W1864" s="49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"/>
      <c r="AH1864" s="1"/>
      <c r="AI1864" s="1"/>
      <c r="AJ1864" s="1"/>
      <c r="AK1864" s="1"/>
      <c r="AL1864" s="49"/>
      <c r="AM1864" s="49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</row>
    <row r="1865" spans="1:121" x14ac:dyDescent="0.15">
      <c r="A1865" s="168"/>
      <c r="B1865" s="169"/>
      <c r="C1865" s="170"/>
      <c r="D1865" s="171"/>
      <c r="E1865" s="172"/>
      <c r="F1865" s="172"/>
      <c r="G1865" s="172"/>
      <c r="H1865" s="172"/>
      <c r="I1865" s="171"/>
      <c r="J1865" s="173"/>
      <c r="K1865" s="174"/>
      <c r="L1865" s="175"/>
      <c r="M1865" s="176"/>
      <c r="N1865" s="176"/>
      <c r="O1865" s="175"/>
      <c r="P1865" s="172"/>
      <c r="Q1865" s="177"/>
      <c r="R1865" s="172"/>
      <c r="S1865" s="178"/>
      <c r="T1865" s="173"/>
      <c r="U1865" s="11"/>
      <c r="V1865" s="11"/>
      <c r="W1865" s="49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"/>
      <c r="AH1865" s="1"/>
      <c r="AI1865" s="1"/>
      <c r="AJ1865" s="1"/>
      <c r="AK1865" s="1"/>
      <c r="AL1865" s="49"/>
      <c r="AM1865" s="49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</row>
    <row r="1866" spans="1:121" x14ac:dyDescent="0.15">
      <c r="A1866" s="168"/>
      <c r="B1866" s="169"/>
      <c r="C1866" s="170"/>
      <c r="D1866" s="171"/>
      <c r="E1866" s="172"/>
      <c r="F1866" s="172"/>
      <c r="G1866" s="172"/>
      <c r="H1866" s="172"/>
      <c r="I1866" s="171"/>
      <c r="J1866" s="173"/>
      <c r="K1866" s="174"/>
      <c r="L1866" s="175"/>
      <c r="M1866" s="176"/>
      <c r="N1866" s="176"/>
      <c r="O1866" s="175"/>
      <c r="P1866" s="172"/>
      <c r="Q1866" s="177"/>
      <c r="R1866" s="172"/>
      <c r="S1866" s="178"/>
      <c r="T1866" s="173"/>
      <c r="U1866" s="11"/>
      <c r="V1866" s="11"/>
      <c r="W1866" s="49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"/>
      <c r="AH1866" s="1"/>
      <c r="AI1866" s="1"/>
      <c r="AJ1866" s="1"/>
      <c r="AK1866" s="1"/>
      <c r="AL1866" s="49"/>
      <c r="AM1866" s="49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</row>
    <row r="1867" spans="1:121" x14ac:dyDescent="0.15">
      <c r="A1867" s="168"/>
      <c r="B1867" s="169"/>
      <c r="C1867" s="170"/>
      <c r="D1867" s="171"/>
      <c r="E1867" s="172"/>
      <c r="F1867" s="172"/>
      <c r="G1867" s="172"/>
      <c r="H1867" s="172"/>
      <c r="I1867" s="171"/>
      <c r="J1867" s="173"/>
      <c r="K1867" s="174"/>
      <c r="L1867" s="175"/>
      <c r="M1867" s="176"/>
      <c r="N1867" s="176"/>
      <c r="O1867" s="175"/>
      <c r="P1867" s="172"/>
      <c r="Q1867" s="177"/>
      <c r="R1867" s="172"/>
      <c r="S1867" s="178"/>
      <c r="T1867" s="173"/>
      <c r="U1867" s="11"/>
      <c r="V1867" s="11"/>
      <c r="W1867" s="49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"/>
      <c r="AH1867" s="1"/>
      <c r="AI1867" s="1"/>
      <c r="AJ1867" s="1"/>
      <c r="AK1867" s="1"/>
      <c r="AL1867" s="49"/>
      <c r="AM1867" s="49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</row>
    <row r="1868" spans="1:121" x14ac:dyDescent="0.15">
      <c r="A1868" s="168"/>
      <c r="B1868" s="169"/>
      <c r="C1868" s="170"/>
      <c r="D1868" s="171"/>
      <c r="E1868" s="172"/>
      <c r="F1868" s="172"/>
      <c r="G1868" s="172"/>
      <c r="H1868" s="172"/>
      <c r="I1868" s="171"/>
      <c r="J1868" s="173"/>
      <c r="K1868" s="174"/>
      <c r="L1868" s="175"/>
      <c r="M1868" s="176"/>
      <c r="N1868" s="176"/>
      <c r="O1868" s="175"/>
      <c r="P1868" s="172"/>
      <c r="Q1868" s="177"/>
      <c r="R1868" s="172"/>
      <c r="S1868" s="178"/>
      <c r="T1868" s="173"/>
      <c r="U1868" s="11"/>
      <c r="V1868" s="11"/>
      <c r="W1868" s="49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"/>
      <c r="AH1868" s="1"/>
      <c r="AI1868" s="1"/>
      <c r="AJ1868" s="1"/>
      <c r="AK1868" s="1"/>
      <c r="AL1868" s="49"/>
      <c r="AM1868" s="49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</row>
    <row r="1869" spans="1:121" x14ac:dyDescent="0.15">
      <c r="A1869" s="168"/>
      <c r="B1869" s="169"/>
      <c r="C1869" s="170"/>
      <c r="D1869" s="171"/>
      <c r="E1869" s="172"/>
      <c r="F1869" s="172"/>
      <c r="G1869" s="172"/>
      <c r="H1869" s="172"/>
      <c r="I1869" s="171"/>
      <c r="J1869" s="173"/>
      <c r="K1869" s="174"/>
      <c r="L1869" s="175"/>
      <c r="M1869" s="176"/>
      <c r="N1869" s="176"/>
      <c r="O1869" s="175"/>
      <c r="P1869" s="172"/>
      <c r="Q1869" s="177"/>
      <c r="R1869" s="172"/>
      <c r="S1869" s="178"/>
      <c r="T1869" s="173"/>
      <c r="U1869" s="11"/>
      <c r="V1869" s="11"/>
      <c r="W1869" s="49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"/>
      <c r="AH1869" s="1"/>
      <c r="AI1869" s="1"/>
      <c r="AJ1869" s="1"/>
      <c r="AK1869" s="1"/>
      <c r="AL1869" s="49"/>
      <c r="AM1869" s="49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</row>
    <row r="1870" spans="1:121" x14ac:dyDescent="0.15">
      <c r="A1870" s="168"/>
      <c r="B1870" s="169"/>
      <c r="C1870" s="170"/>
      <c r="D1870" s="171"/>
      <c r="E1870" s="172"/>
      <c r="F1870" s="172"/>
      <c r="G1870" s="172"/>
      <c r="H1870" s="172"/>
      <c r="I1870" s="171"/>
      <c r="J1870" s="173"/>
      <c r="K1870" s="174"/>
      <c r="L1870" s="175"/>
      <c r="M1870" s="176"/>
      <c r="N1870" s="176"/>
      <c r="O1870" s="175"/>
      <c r="P1870" s="172"/>
      <c r="Q1870" s="177"/>
      <c r="R1870" s="172"/>
      <c r="S1870" s="178"/>
      <c r="T1870" s="173"/>
      <c r="U1870" s="11"/>
      <c r="V1870" s="11"/>
      <c r="W1870" s="49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"/>
      <c r="AH1870" s="1"/>
      <c r="AI1870" s="1"/>
      <c r="AJ1870" s="1"/>
      <c r="AK1870" s="1"/>
      <c r="AL1870" s="49"/>
      <c r="AM1870" s="49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</row>
    <row r="1871" spans="1:121" x14ac:dyDescent="0.15">
      <c r="A1871" s="168"/>
      <c r="B1871" s="169"/>
      <c r="C1871" s="170"/>
      <c r="D1871" s="171"/>
      <c r="E1871" s="172"/>
      <c r="F1871" s="172"/>
      <c r="G1871" s="172"/>
      <c r="H1871" s="172"/>
      <c r="I1871" s="171"/>
      <c r="J1871" s="173"/>
      <c r="K1871" s="174"/>
      <c r="L1871" s="175"/>
      <c r="M1871" s="176"/>
      <c r="N1871" s="176"/>
      <c r="O1871" s="175"/>
      <c r="P1871" s="172"/>
      <c r="Q1871" s="177"/>
      <c r="R1871" s="172"/>
      <c r="S1871" s="178"/>
      <c r="T1871" s="173"/>
      <c r="U1871" s="11"/>
      <c r="V1871" s="11"/>
      <c r="W1871" s="49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"/>
      <c r="AH1871" s="1"/>
      <c r="AI1871" s="1"/>
      <c r="AJ1871" s="1"/>
      <c r="AK1871" s="1"/>
      <c r="AL1871" s="49"/>
      <c r="AM1871" s="49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</row>
    <row r="1872" spans="1:121" x14ac:dyDescent="0.15">
      <c r="A1872" s="168"/>
      <c r="B1872" s="169"/>
      <c r="C1872" s="170"/>
      <c r="D1872" s="171"/>
      <c r="E1872" s="172"/>
      <c r="F1872" s="172"/>
      <c r="G1872" s="172"/>
      <c r="H1872" s="172"/>
      <c r="I1872" s="171"/>
      <c r="J1872" s="173"/>
      <c r="K1872" s="174"/>
      <c r="L1872" s="175"/>
      <c r="M1872" s="176"/>
      <c r="N1872" s="176"/>
      <c r="O1872" s="175"/>
      <c r="P1872" s="172"/>
      <c r="Q1872" s="177"/>
      <c r="R1872" s="172"/>
      <c r="S1872" s="178"/>
      <c r="T1872" s="173"/>
      <c r="U1872" s="11"/>
      <c r="V1872" s="11"/>
      <c r="W1872" s="49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"/>
      <c r="AH1872" s="1"/>
      <c r="AI1872" s="1"/>
      <c r="AJ1872" s="1"/>
      <c r="AK1872" s="1"/>
      <c r="AL1872" s="49"/>
      <c r="AM1872" s="49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</row>
    <row r="1873" spans="1:121" x14ac:dyDescent="0.15">
      <c r="A1873" s="168"/>
      <c r="B1873" s="169"/>
      <c r="C1873" s="170"/>
      <c r="D1873" s="171"/>
      <c r="E1873" s="172"/>
      <c r="F1873" s="172"/>
      <c r="G1873" s="172"/>
      <c r="H1873" s="172"/>
      <c r="I1873" s="171"/>
      <c r="J1873" s="173"/>
      <c r="K1873" s="174"/>
      <c r="L1873" s="175"/>
      <c r="M1873" s="176"/>
      <c r="N1873" s="176"/>
      <c r="O1873" s="175"/>
      <c r="P1873" s="172"/>
      <c r="Q1873" s="177"/>
      <c r="R1873" s="172"/>
      <c r="S1873" s="178"/>
      <c r="T1873" s="173"/>
      <c r="U1873" s="11"/>
      <c r="V1873" s="11"/>
      <c r="W1873" s="49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"/>
      <c r="AH1873" s="1"/>
      <c r="AI1873" s="1"/>
      <c r="AJ1873" s="1"/>
      <c r="AK1873" s="1"/>
      <c r="AL1873" s="49"/>
      <c r="AM1873" s="49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</row>
    <row r="1874" spans="1:121" x14ac:dyDescent="0.15">
      <c r="A1874" s="168"/>
      <c r="B1874" s="169"/>
      <c r="C1874" s="170"/>
      <c r="D1874" s="171"/>
      <c r="E1874" s="172"/>
      <c r="F1874" s="172"/>
      <c r="G1874" s="172"/>
      <c r="H1874" s="172"/>
      <c r="I1874" s="171"/>
      <c r="J1874" s="173"/>
      <c r="K1874" s="174"/>
      <c r="L1874" s="175"/>
      <c r="M1874" s="176"/>
      <c r="N1874" s="176"/>
      <c r="O1874" s="175"/>
      <c r="P1874" s="172"/>
      <c r="Q1874" s="177"/>
      <c r="R1874" s="172"/>
      <c r="S1874" s="178"/>
      <c r="T1874" s="173"/>
      <c r="U1874" s="11"/>
      <c r="V1874" s="11"/>
      <c r="W1874" s="49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"/>
      <c r="AH1874" s="1"/>
      <c r="AI1874" s="1"/>
      <c r="AJ1874" s="1"/>
      <c r="AK1874" s="1"/>
      <c r="AL1874" s="49"/>
      <c r="AM1874" s="49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</row>
    <row r="1875" spans="1:121" x14ac:dyDescent="0.15">
      <c r="A1875" s="168"/>
      <c r="B1875" s="169"/>
      <c r="C1875" s="170"/>
      <c r="D1875" s="171"/>
      <c r="E1875" s="172"/>
      <c r="F1875" s="172"/>
      <c r="G1875" s="172"/>
      <c r="H1875" s="172"/>
      <c r="I1875" s="171"/>
      <c r="J1875" s="173"/>
      <c r="K1875" s="174"/>
      <c r="L1875" s="175"/>
      <c r="M1875" s="176"/>
      <c r="N1875" s="176"/>
      <c r="O1875" s="175"/>
      <c r="P1875" s="172"/>
      <c r="Q1875" s="177"/>
      <c r="R1875" s="172"/>
      <c r="S1875" s="178"/>
      <c r="T1875" s="173"/>
      <c r="U1875" s="11"/>
      <c r="V1875" s="11"/>
      <c r="W1875" s="49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"/>
      <c r="AH1875" s="1"/>
      <c r="AI1875" s="1"/>
      <c r="AJ1875" s="1"/>
      <c r="AK1875" s="1"/>
      <c r="AL1875" s="49"/>
      <c r="AM1875" s="49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</row>
    <row r="1876" spans="1:121" x14ac:dyDescent="0.15">
      <c r="A1876" s="168"/>
      <c r="B1876" s="169"/>
      <c r="C1876" s="170"/>
      <c r="D1876" s="171"/>
      <c r="E1876" s="172"/>
      <c r="F1876" s="172"/>
      <c r="G1876" s="172"/>
      <c r="H1876" s="172"/>
      <c r="I1876" s="171"/>
      <c r="J1876" s="173"/>
      <c r="K1876" s="174"/>
      <c r="L1876" s="175"/>
      <c r="M1876" s="176"/>
      <c r="N1876" s="176"/>
      <c r="O1876" s="175"/>
      <c r="P1876" s="172"/>
      <c r="Q1876" s="177"/>
      <c r="R1876" s="172"/>
      <c r="S1876" s="178"/>
      <c r="T1876" s="173"/>
      <c r="U1876" s="11"/>
      <c r="V1876" s="11"/>
      <c r="W1876" s="49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"/>
      <c r="AH1876" s="1"/>
      <c r="AI1876" s="1"/>
      <c r="AJ1876" s="1"/>
      <c r="AK1876" s="1"/>
      <c r="AL1876" s="49"/>
      <c r="AM1876" s="49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</row>
    <row r="1877" spans="1:121" x14ac:dyDescent="0.15">
      <c r="A1877" s="168"/>
      <c r="B1877" s="169"/>
      <c r="C1877" s="170"/>
      <c r="D1877" s="171"/>
      <c r="E1877" s="172"/>
      <c r="F1877" s="172"/>
      <c r="G1877" s="172"/>
      <c r="H1877" s="172"/>
      <c r="I1877" s="171"/>
      <c r="J1877" s="173"/>
      <c r="K1877" s="174"/>
      <c r="L1877" s="175"/>
      <c r="M1877" s="176"/>
      <c r="N1877" s="176"/>
      <c r="O1877" s="175"/>
      <c r="P1877" s="172"/>
      <c r="Q1877" s="177"/>
      <c r="R1877" s="172"/>
      <c r="S1877" s="178"/>
      <c r="T1877" s="173"/>
      <c r="U1877" s="11"/>
      <c r="V1877" s="11"/>
      <c r="W1877" s="49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"/>
      <c r="AH1877" s="1"/>
      <c r="AI1877" s="1"/>
      <c r="AJ1877" s="1"/>
      <c r="AK1877" s="1"/>
      <c r="AL1877" s="49"/>
      <c r="AM1877" s="49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</row>
    <row r="1878" spans="1:121" x14ac:dyDescent="0.15">
      <c r="A1878" s="168"/>
      <c r="B1878" s="169"/>
      <c r="C1878" s="170"/>
      <c r="D1878" s="171"/>
      <c r="E1878" s="172"/>
      <c r="F1878" s="172"/>
      <c r="G1878" s="172"/>
      <c r="H1878" s="172"/>
      <c r="I1878" s="171"/>
      <c r="J1878" s="173"/>
      <c r="K1878" s="174"/>
      <c r="L1878" s="175"/>
      <c r="M1878" s="176"/>
      <c r="N1878" s="176"/>
      <c r="O1878" s="175"/>
      <c r="P1878" s="172"/>
      <c r="Q1878" s="177"/>
      <c r="R1878" s="172"/>
      <c r="S1878" s="178"/>
      <c r="T1878" s="173"/>
      <c r="U1878" s="11"/>
      <c r="V1878" s="11"/>
      <c r="W1878" s="49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"/>
      <c r="AH1878" s="1"/>
      <c r="AI1878" s="1"/>
      <c r="AJ1878" s="1"/>
      <c r="AK1878" s="1"/>
      <c r="AL1878" s="49"/>
      <c r="AM1878" s="49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</row>
    <row r="1879" spans="1:121" x14ac:dyDescent="0.15">
      <c r="A1879" s="168"/>
      <c r="B1879" s="169"/>
      <c r="C1879" s="170"/>
      <c r="D1879" s="171"/>
      <c r="E1879" s="172"/>
      <c r="F1879" s="172"/>
      <c r="G1879" s="172"/>
      <c r="H1879" s="172"/>
      <c r="I1879" s="171"/>
      <c r="J1879" s="173"/>
      <c r="K1879" s="174"/>
      <c r="L1879" s="175"/>
      <c r="M1879" s="176"/>
      <c r="N1879" s="176"/>
      <c r="O1879" s="175"/>
      <c r="P1879" s="172"/>
      <c r="Q1879" s="177"/>
      <c r="R1879" s="172"/>
      <c r="S1879" s="178"/>
      <c r="T1879" s="173"/>
      <c r="U1879" s="11"/>
      <c r="V1879" s="11"/>
      <c r="W1879" s="49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"/>
      <c r="AH1879" s="1"/>
      <c r="AI1879" s="1"/>
      <c r="AJ1879" s="1"/>
      <c r="AK1879" s="1"/>
      <c r="AL1879" s="49"/>
      <c r="AM1879" s="49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</row>
    <row r="1880" spans="1:121" x14ac:dyDescent="0.15">
      <c r="A1880" s="168"/>
      <c r="B1880" s="169"/>
      <c r="C1880" s="170"/>
      <c r="D1880" s="171"/>
      <c r="E1880" s="172"/>
      <c r="F1880" s="172"/>
      <c r="G1880" s="172"/>
      <c r="H1880" s="172"/>
      <c r="I1880" s="171"/>
      <c r="J1880" s="173"/>
      <c r="K1880" s="174"/>
      <c r="L1880" s="175"/>
      <c r="M1880" s="176"/>
      <c r="N1880" s="176"/>
      <c r="O1880" s="175"/>
      <c r="P1880" s="172"/>
      <c r="Q1880" s="177"/>
      <c r="R1880" s="172"/>
      <c r="S1880" s="178"/>
      <c r="T1880" s="173"/>
      <c r="U1880" s="11"/>
      <c r="V1880" s="11"/>
      <c r="W1880" s="49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"/>
      <c r="AH1880" s="1"/>
      <c r="AI1880" s="1"/>
      <c r="AJ1880" s="1"/>
      <c r="AK1880" s="1"/>
      <c r="AL1880" s="49"/>
      <c r="AM1880" s="49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</row>
    <row r="1881" spans="1:121" x14ac:dyDescent="0.15">
      <c r="A1881" s="168"/>
      <c r="B1881" s="169"/>
      <c r="C1881" s="170"/>
      <c r="D1881" s="171"/>
      <c r="E1881" s="172"/>
      <c r="F1881" s="172"/>
      <c r="G1881" s="172"/>
      <c r="H1881" s="172"/>
      <c r="I1881" s="171"/>
      <c r="J1881" s="173"/>
      <c r="K1881" s="174"/>
      <c r="L1881" s="175"/>
      <c r="M1881" s="176"/>
      <c r="N1881" s="176"/>
      <c r="O1881" s="175"/>
      <c r="P1881" s="172"/>
      <c r="Q1881" s="177"/>
      <c r="R1881" s="172"/>
      <c r="S1881" s="178"/>
      <c r="T1881" s="173"/>
      <c r="U1881" s="11"/>
      <c r="V1881" s="11"/>
      <c r="W1881" s="49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"/>
      <c r="AH1881" s="1"/>
      <c r="AI1881" s="1"/>
      <c r="AJ1881" s="1"/>
      <c r="AK1881" s="1"/>
      <c r="AL1881" s="49"/>
      <c r="AM1881" s="49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</row>
    <row r="1882" spans="1:121" x14ac:dyDescent="0.15">
      <c r="A1882" s="168"/>
      <c r="B1882" s="169"/>
      <c r="C1882" s="170"/>
      <c r="D1882" s="171"/>
      <c r="E1882" s="172"/>
      <c r="F1882" s="172"/>
      <c r="G1882" s="172"/>
      <c r="H1882" s="172"/>
      <c r="I1882" s="171"/>
      <c r="J1882" s="173"/>
      <c r="K1882" s="174"/>
      <c r="L1882" s="175"/>
      <c r="M1882" s="176"/>
      <c r="N1882" s="176"/>
      <c r="O1882" s="175"/>
      <c r="P1882" s="172"/>
      <c r="Q1882" s="177"/>
      <c r="R1882" s="172"/>
      <c r="S1882" s="178"/>
      <c r="T1882" s="173"/>
      <c r="U1882" s="11"/>
      <c r="V1882" s="11"/>
      <c r="W1882" s="49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"/>
      <c r="AH1882" s="1"/>
      <c r="AI1882" s="1"/>
      <c r="AJ1882" s="1"/>
      <c r="AK1882" s="1"/>
      <c r="AL1882" s="49"/>
      <c r="AM1882" s="49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</row>
    <row r="1883" spans="1:121" x14ac:dyDescent="0.15">
      <c r="A1883" s="168"/>
      <c r="B1883" s="169"/>
      <c r="C1883" s="170"/>
      <c r="D1883" s="171"/>
      <c r="E1883" s="172"/>
      <c r="F1883" s="172"/>
      <c r="G1883" s="172"/>
      <c r="H1883" s="172"/>
      <c r="I1883" s="171"/>
      <c r="J1883" s="173"/>
      <c r="K1883" s="174"/>
      <c r="L1883" s="175"/>
      <c r="M1883" s="176"/>
      <c r="N1883" s="176"/>
      <c r="O1883" s="175"/>
      <c r="P1883" s="172"/>
      <c r="Q1883" s="177"/>
      <c r="R1883" s="172"/>
      <c r="S1883" s="178"/>
      <c r="T1883" s="173"/>
      <c r="U1883" s="11"/>
      <c r="V1883" s="11"/>
      <c r="W1883" s="49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"/>
      <c r="AH1883" s="1"/>
      <c r="AI1883" s="1"/>
      <c r="AJ1883" s="1"/>
      <c r="AK1883" s="1"/>
      <c r="AL1883" s="49"/>
      <c r="AM1883" s="49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</row>
    <row r="1884" spans="1:121" x14ac:dyDescent="0.15">
      <c r="A1884" s="168"/>
      <c r="B1884" s="169"/>
      <c r="C1884" s="170"/>
      <c r="D1884" s="171"/>
      <c r="E1884" s="172"/>
      <c r="F1884" s="172"/>
      <c r="G1884" s="172"/>
      <c r="H1884" s="172"/>
      <c r="I1884" s="171"/>
      <c r="J1884" s="173"/>
      <c r="K1884" s="174"/>
      <c r="L1884" s="175"/>
      <c r="M1884" s="176"/>
      <c r="N1884" s="176"/>
      <c r="O1884" s="175"/>
      <c r="P1884" s="172"/>
      <c r="Q1884" s="177"/>
      <c r="R1884" s="172"/>
      <c r="S1884" s="178"/>
      <c r="T1884" s="173"/>
      <c r="U1884" s="11"/>
      <c r="V1884" s="11"/>
      <c r="W1884" s="49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"/>
      <c r="AH1884" s="1"/>
      <c r="AI1884" s="1"/>
      <c r="AJ1884" s="1"/>
      <c r="AK1884" s="1"/>
      <c r="AL1884" s="49"/>
      <c r="AM1884" s="49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</row>
    <row r="1885" spans="1:121" x14ac:dyDescent="0.15">
      <c r="A1885" s="168"/>
      <c r="B1885" s="169"/>
      <c r="C1885" s="170"/>
      <c r="D1885" s="171"/>
      <c r="E1885" s="172"/>
      <c r="F1885" s="172"/>
      <c r="G1885" s="172"/>
      <c r="H1885" s="172"/>
      <c r="I1885" s="171"/>
      <c r="J1885" s="173"/>
      <c r="K1885" s="174"/>
      <c r="L1885" s="175"/>
      <c r="M1885" s="176"/>
      <c r="N1885" s="176"/>
      <c r="O1885" s="175"/>
      <c r="P1885" s="172"/>
      <c r="Q1885" s="177"/>
      <c r="R1885" s="172"/>
      <c r="S1885" s="178"/>
      <c r="T1885" s="173"/>
      <c r="U1885" s="11"/>
      <c r="V1885" s="11"/>
      <c r="W1885" s="49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"/>
      <c r="AH1885" s="1"/>
      <c r="AI1885" s="1"/>
      <c r="AJ1885" s="1"/>
      <c r="AK1885" s="1"/>
      <c r="AL1885" s="49"/>
      <c r="AM1885" s="49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</row>
    <row r="1886" spans="1:121" x14ac:dyDescent="0.15">
      <c r="A1886" s="168"/>
      <c r="B1886" s="169"/>
      <c r="C1886" s="170"/>
      <c r="D1886" s="171"/>
      <c r="E1886" s="172"/>
      <c r="F1886" s="172"/>
      <c r="G1886" s="172"/>
      <c r="H1886" s="172"/>
      <c r="I1886" s="171"/>
      <c r="J1886" s="173"/>
      <c r="K1886" s="174"/>
      <c r="L1886" s="175"/>
      <c r="M1886" s="176"/>
      <c r="N1886" s="176"/>
      <c r="O1886" s="175"/>
      <c r="P1886" s="172"/>
      <c r="Q1886" s="177"/>
      <c r="R1886" s="172"/>
      <c r="S1886" s="178"/>
      <c r="T1886" s="173"/>
      <c r="U1886" s="11"/>
      <c r="V1886" s="11"/>
      <c r="W1886" s="49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"/>
      <c r="AH1886" s="1"/>
      <c r="AI1886" s="1"/>
      <c r="AJ1886" s="1"/>
      <c r="AK1886" s="1"/>
      <c r="AL1886" s="49"/>
      <c r="AM1886" s="49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</row>
    <row r="1887" spans="1:121" x14ac:dyDescent="0.15">
      <c r="A1887" s="168"/>
      <c r="B1887" s="169"/>
      <c r="C1887" s="170"/>
      <c r="D1887" s="171"/>
      <c r="E1887" s="172"/>
      <c r="F1887" s="172"/>
      <c r="G1887" s="172"/>
      <c r="H1887" s="172"/>
      <c r="I1887" s="171"/>
      <c r="J1887" s="173"/>
      <c r="K1887" s="174"/>
      <c r="L1887" s="175"/>
      <c r="M1887" s="176"/>
      <c r="N1887" s="176"/>
      <c r="O1887" s="175"/>
      <c r="P1887" s="172"/>
      <c r="Q1887" s="177"/>
      <c r="R1887" s="172"/>
      <c r="S1887" s="178"/>
      <c r="T1887" s="173"/>
      <c r="U1887" s="11"/>
      <c r="V1887" s="11"/>
      <c r="W1887" s="49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"/>
      <c r="AH1887" s="1"/>
      <c r="AI1887" s="1"/>
      <c r="AJ1887" s="1"/>
      <c r="AK1887" s="1"/>
      <c r="AL1887" s="49"/>
      <c r="AM1887" s="49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</row>
    <row r="1888" spans="1:121" x14ac:dyDescent="0.15">
      <c r="A1888" s="168"/>
      <c r="B1888" s="169"/>
      <c r="C1888" s="170"/>
      <c r="D1888" s="171"/>
      <c r="E1888" s="172"/>
      <c r="F1888" s="172"/>
      <c r="G1888" s="172"/>
      <c r="H1888" s="172"/>
      <c r="I1888" s="171"/>
      <c r="J1888" s="173"/>
      <c r="K1888" s="174"/>
      <c r="L1888" s="175"/>
      <c r="M1888" s="176"/>
      <c r="N1888" s="176"/>
      <c r="O1888" s="175"/>
      <c r="P1888" s="172"/>
      <c r="Q1888" s="177"/>
      <c r="R1888" s="172"/>
      <c r="S1888" s="178"/>
      <c r="T1888" s="173"/>
      <c r="U1888" s="11"/>
      <c r="V1888" s="11"/>
      <c r="W1888" s="49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"/>
      <c r="AH1888" s="1"/>
      <c r="AI1888" s="1"/>
      <c r="AJ1888" s="1"/>
      <c r="AK1888" s="1"/>
      <c r="AL1888" s="49"/>
      <c r="AM1888" s="49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</row>
    <row r="1889" spans="1:121" x14ac:dyDescent="0.15">
      <c r="A1889" s="168"/>
      <c r="B1889" s="169"/>
      <c r="C1889" s="170"/>
      <c r="D1889" s="171"/>
      <c r="E1889" s="172"/>
      <c r="F1889" s="172"/>
      <c r="G1889" s="172"/>
      <c r="H1889" s="172"/>
      <c r="I1889" s="171"/>
      <c r="J1889" s="173"/>
      <c r="K1889" s="174"/>
      <c r="L1889" s="175"/>
      <c r="M1889" s="176"/>
      <c r="N1889" s="176"/>
      <c r="O1889" s="175"/>
      <c r="P1889" s="172"/>
      <c r="Q1889" s="177"/>
      <c r="R1889" s="172"/>
      <c r="S1889" s="178"/>
      <c r="T1889" s="173"/>
      <c r="U1889" s="11"/>
      <c r="V1889" s="11"/>
      <c r="W1889" s="49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"/>
      <c r="AH1889" s="1"/>
      <c r="AI1889" s="1"/>
      <c r="AJ1889" s="1"/>
      <c r="AK1889" s="1"/>
      <c r="AL1889" s="49"/>
      <c r="AM1889" s="49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</row>
    <row r="1890" spans="1:121" x14ac:dyDescent="0.15">
      <c r="A1890" s="168"/>
      <c r="B1890" s="169"/>
      <c r="C1890" s="170"/>
      <c r="D1890" s="171"/>
      <c r="E1890" s="172"/>
      <c r="F1890" s="172"/>
      <c r="G1890" s="172"/>
      <c r="H1890" s="172"/>
      <c r="I1890" s="171"/>
      <c r="J1890" s="173"/>
      <c r="K1890" s="174"/>
      <c r="L1890" s="175"/>
      <c r="M1890" s="176"/>
      <c r="N1890" s="176"/>
      <c r="O1890" s="175"/>
      <c r="P1890" s="172"/>
      <c r="Q1890" s="177"/>
      <c r="R1890" s="172"/>
      <c r="S1890" s="178"/>
      <c r="T1890" s="173"/>
      <c r="U1890" s="11"/>
      <c r="V1890" s="11"/>
      <c r="W1890" s="49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"/>
      <c r="AH1890" s="1"/>
      <c r="AI1890" s="1"/>
      <c r="AJ1890" s="1"/>
      <c r="AK1890" s="1"/>
      <c r="AL1890" s="49"/>
      <c r="AM1890" s="49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</row>
    <row r="1891" spans="1:121" x14ac:dyDescent="0.15">
      <c r="A1891" s="168"/>
      <c r="B1891" s="169"/>
      <c r="C1891" s="170"/>
      <c r="D1891" s="171"/>
      <c r="E1891" s="172"/>
      <c r="F1891" s="172"/>
      <c r="G1891" s="172"/>
      <c r="H1891" s="172"/>
      <c r="I1891" s="171"/>
      <c r="J1891" s="173"/>
      <c r="K1891" s="174"/>
      <c r="L1891" s="175"/>
      <c r="M1891" s="176"/>
      <c r="N1891" s="176"/>
      <c r="O1891" s="175"/>
      <c r="P1891" s="172"/>
      <c r="Q1891" s="177"/>
      <c r="R1891" s="172"/>
      <c r="S1891" s="178"/>
      <c r="T1891" s="173"/>
      <c r="U1891" s="11"/>
      <c r="V1891" s="11"/>
      <c r="W1891" s="49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"/>
      <c r="AH1891" s="1"/>
      <c r="AI1891" s="1"/>
      <c r="AJ1891" s="1"/>
      <c r="AK1891" s="1"/>
      <c r="AL1891" s="49"/>
      <c r="AM1891" s="49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</row>
    <row r="1892" spans="1:121" x14ac:dyDescent="0.15">
      <c r="A1892" s="168"/>
      <c r="B1892" s="169"/>
      <c r="C1892" s="170"/>
      <c r="D1892" s="171"/>
      <c r="E1892" s="172"/>
      <c r="F1892" s="172"/>
      <c r="G1892" s="172"/>
      <c r="H1892" s="172"/>
      <c r="I1892" s="171"/>
      <c r="J1892" s="173"/>
      <c r="K1892" s="174"/>
      <c r="L1892" s="175"/>
      <c r="M1892" s="176"/>
      <c r="N1892" s="176"/>
      <c r="O1892" s="175"/>
      <c r="P1892" s="172"/>
      <c r="Q1892" s="177"/>
      <c r="R1892" s="172"/>
      <c r="S1892" s="178"/>
      <c r="T1892" s="173"/>
      <c r="U1892" s="11"/>
      <c r="V1892" s="11"/>
      <c r="W1892" s="49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"/>
      <c r="AH1892" s="1"/>
      <c r="AI1892" s="1"/>
      <c r="AJ1892" s="1"/>
      <c r="AK1892" s="1"/>
      <c r="AL1892" s="49"/>
      <c r="AM1892" s="49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</row>
    <row r="1893" spans="1:121" x14ac:dyDescent="0.15">
      <c r="A1893" s="168"/>
      <c r="B1893" s="169"/>
      <c r="C1893" s="170"/>
      <c r="D1893" s="171"/>
      <c r="E1893" s="172"/>
      <c r="F1893" s="172"/>
      <c r="G1893" s="172"/>
      <c r="H1893" s="172"/>
      <c r="I1893" s="171"/>
      <c r="J1893" s="173"/>
      <c r="K1893" s="174"/>
      <c r="L1893" s="175"/>
      <c r="M1893" s="176"/>
      <c r="N1893" s="176"/>
      <c r="O1893" s="175"/>
      <c r="P1893" s="172"/>
      <c r="Q1893" s="177"/>
      <c r="R1893" s="172"/>
      <c r="S1893" s="178"/>
      <c r="T1893" s="173"/>
      <c r="U1893" s="11"/>
      <c r="V1893" s="11"/>
      <c r="W1893" s="49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"/>
      <c r="AH1893" s="1"/>
      <c r="AI1893" s="1"/>
      <c r="AJ1893" s="1"/>
      <c r="AK1893" s="1"/>
      <c r="AL1893" s="49"/>
      <c r="AM1893" s="49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</row>
    <row r="1894" spans="1:121" x14ac:dyDescent="0.15">
      <c r="A1894" s="168"/>
      <c r="B1894" s="169"/>
      <c r="C1894" s="170"/>
      <c r="D1894" s="171"/>
      <c r="E1894" s="172"/>
      <c r="F1894" s="172"/>
      <c r="G1894" s="172"/>
      <c r="H1894" s="172"/>
      <c r="I1894" s="171"/>
      <c r="J1894" s="173"/>
      <c r="K1894" s="174"/>
      <c r="L1894" s="175"/>
      <c r="M1894" s="176"/>
      <c r="N1894" s="176"/>
      <c r="O1894" s="175"/>
      <c r="P1894" s="172"/>
      <c r="Q1894" s="177"/>
      <c r="R1894" s="172"/>
      <c r="S1894" s="178"/>
      <c r="T1894" s="173"/>
      <c r="U1894" s="11"/>
      <c r="V1894" s="11"/>
      <c r="W1894" s="49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"/>
      <c r="AH1894" s="1"/>
      <c r="AI1894" s="1"/>
      <c r="AJ1894" s="1"/>
      <c r="AK1894" s="1"/>
      <c r="AL1894" s="49"/>
      <c r="AM1894" s="49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</row>
    <row r="1895" spans="1:121" x14ac:dyDescent="0.15">
      <c r="A1895" s="168"/>
      <c r="B1895" s="169"/>
      <c r="C1895" s="170"/>
      <c r="D1895" s="171"/>
      <c r="E1895" s="172"/>
      <c r="F1895" s="172"/>
      <c r="G1895" s="172"/>
      <c r="H1895" s="172"/>
      <c r="I1895" s="171"/>
      <c r="J1895" s="173"/>
      <c r="K1895" s="174"/>
      <c r="L1895" s="175"/>
      <c r="M1895" s="176"/>
      <c r="N1895" s="176"/>
      <c r="O1895" s="175"/>
      <c r="P1895" s="172"/>
      <c r="Q1895" s="177"/>
      <c r="R1895" s="172"/>
      <c r="S1895" s="178"/>
      <c r="T1895" s="173"/>
      <c r="U1895" s="11"/>
      <c r="V1895" s="11"/>
      <c r="W1895" s="49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"/>
      <c r="AH1895" s="1"/>
      <c r="AI1895" s="1"/>
      <c r="AJ1895" s="1"/>
      <c r="AK1895" s="1"/>
      <c r="AL1895" s="49"/>
      <c r="AM1895" s="49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</row>
    <row r="1896" spans="1:121" x14ac:dyDescent="0.15">
      <c r="A1896" s="168"/>
      <c r="B1896" s="169"/>
      <c r="C1896" s="170"/>
      <c r="D1896" s="171"/>
      <c r="E1896" s="172"/>
      <c r="F1896" s="172"/>
      <c r="G1896" s="172"/>
      <c r="H1896" s="172"/>
      <c r="I1896" s="171"/>
      <c r="J1896" s="173"/>
      <c r="K1896" s="174"/>
      <c r="L1896" s="175"/>
      <c r="M1896" s="176"/>
      <c r="N1896" s="176"/>
      <c r="O1896" s="175"/>
      <c r="P1896" s="172"/>
      <c r="Q1896" s="177"/>
      <c r="R1896" s="172"/>
      <c r="S1896" s="178"/>
      <c r="T1896" s="173"/>
      <c r="U1896" s="11"/>
      <c r="V1896" s="11"/>
      <c r="W1896" s="49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"/>
      <c r="AH1896" s="1"/>
      <c r="AI1896" s="1"/>
      <c r="AJ1896" s="1"/>
      <c r="AK1896" s="1"/>
      <c r="AL1896" s="49"/>
      <c r="AM1896" s="49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</row>
    <row r="1897" spans="1:121" x14ac:dyDescent="0.15">
      <c r="A1897" s="168"/>
      <c r="B1897" s="169"/>
      <c r="C1897" s="170"/>
      <c r="D1897" s="171"/>
      <c r="E1897" s="172"/>
      <c r="F1897" s="172"/>
      <c r="G1897" s="172"/>
      <c r="H1897" s="172"/>
      <c r="I1897" s="171"/>
      <c r="J1897" s="173"/>
      <c r="K1897" s="174"/>
      <c r="L1897" s="175"/>
      <c r="M1897" s="176"/>
      <c r="N1897" s="176"/>
      <c r="O1897" s="175"/>
      <c r="P1897" s="172"/>
      <c r="Q1897" s="177"/>
      <c r="R1897" s="172"/>
      <c r="S1897" s="178"/>
      <c r="T1897" s="173"/>
      <c r="U1897" s="11"/>
      <c r="V1897" s="11"/>
      <c r="W1897" s="49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"/>
      <c r="AH1897" s="1"/>
      <c r="AI1897" s="1"/>
      <c r="AJ1897" s="1"/>
      <c r="AK1897" s="1"/>
      <c r="AL1897" s="49"/>
      <c r="AM1897" s="49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</row>
    <row r="1898" spans="1:121" x14ac:dyDescent="0.15">
      <c r="A1898" s="168"/>
      <c r="B1898" s="169"/>
      <c r="C1898" s="170"/>
      <c r="D1898" s="171"/>
      <c r="E1898" s="172"/>
      <c r="F1898" s="172"/>
      <c r="G1898" s="172"/>
      <c r="H1898" s="172"/>
      <c r="I1898" s="171"/>
      <c r="J1898" s="173"/>
      <c r="K1898" s="174"/>
      <c r="L1898" s="175"/>
      <c r="M1898" s="176"/>
      <c r="N1898" s="176"/>
      <c r="O1898" s="175"/>
      <c r="P1898" s="172"/>
      <c r="Q1898" s="177"/>
      <c r="R1898" s="172"/>
      <c r="S1898" s="178"/>
      <c r="T1898" s="173"/>
      <c r="U1898" s="11"/>
      <c r="V1898" s="11"/>
      <c r="W1898" s="49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"/>
      <c r="AH1898" s="1"/>
      <c r="AI1898" s="1"/>
      <c r="AJ1898" s="1"/>
      <c r="AK1898" s="1"/>
      <c r="AL1898" s="49"/>
      <c r="AM1898" s="49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</row>
    <row r="1899" spans="1:121" x14ac:dyDescent="0.15">
      <c r="A1899" s="168"/>
      <c r="B1899" s="169"/>
      <c r="C1899" s="170"/>
      <c r="D1899" s="171"/>
      <c r="E1899" s="172"/>
      <c r="F1899" s="172"/>
      <c r="G1899" s="172"/>
      <c r="H1899" s="172"/>
      <c r="I1899" s="171"/>
      <c r="J1899" s="173"/>
      <c r="K1899" s="174"/>
      <c r="L1899" s="175"/>
      <c r="M1899" s="176"/>
      <c r="N1899" s="176"/>
      <c r="O1899" s="175"/>
      <c r="P1899" s="172"/>
      <c r="Q1899" s="177"/>
      <c r="R1899" s="172"/>
      <c r="S1899" s="178"/>
      <c r="T1899" s="173"/>
      <c r="U1899" s="11"/>
      <c r="V1899" s="11"/>
      <c r="W1899" s="49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"/>
      <c r="AH1899" s="1"/>
      <c r="AI1899" s="1"/>
      <c r="AJ1899" s="1"/>
      <c r="AK1899" s="1"/>
      <c r="AL1899" s="49"/>
      <c r="AM1899" s="49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</row>
    <row r="1900" spans="1:121" x14ac:dyDescent="0.15">
      <c r="A1900" s="168"/>
      <c r="B1900" s="169"/>
      <c r="C1900" s="170"/>
      <c r="D1900" s="171"/>
      <c r="E1900" s="172"/>
      <c r="F1900" s="172"/>
      <c r="G1900" s="172"/>
      <c r="H1900" s="172"/>
      <c r="I1900" s="171"/>
      <c r="J1900" s="173"/>
      <c r="K1900" s="174"/>
      <c r="L1900" s="175"/>
      <c r="M1900" s="176"/>
      <c r="N1900" s="176"/>
      <c r="O1900" s="175"/>
      <c r="P1900" s="172"/>
      <c r="Q1900" s="177"/>
      <c r="R1900" s="172"/>
      <c r="S1900" s="178"/>
      <c r="T1900" s="173"/>
      <c r="U1900" s="11"/>
      <c r="V1900" s="11"/>
      <c r="W1900" s="49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"/>
      <c r="AH1900" s="1"/>
      <c r="AI1900" s="1"/>
      <c r="AJ1900" s="1"/>
      <c r="AK1900" s="1"/>
      <c r="AL1900" s="49"/>
      <c r="AM1900" s="49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</row>
    <row r="1901" spans="1:121" x14ac:dyDescent="0.15">
      <c r="A1901" s="168"/>
      <c r="B1901" s="169"/>
      <c r="C1901" s="170"/>
      <c r="D1901" s="171"/>
      <c r="E1901" s="172"/>
      <c r="F1901" s="172"/>
      <c r="G1901" s="172"/>
      <c r="H1901" s="172"/>
      <c r="I1901" s="171"/>
      <c r="J1901" s="173"/>
      <c r="K1901" s="174"/>
      <c r="L1901" s="175"/>
      <c r="M1901" s="176"/>
      <c r="N1901" s="176"/>
      <c r="O1901" s="175"/>
      <c r="P1901" s="172"/>
      <c r="Q1901" s="177"/>
      <c r="R1901" s="172"/>
      <c r="S1901" s="178"/>
      <c r="T1901" s="173"/>
      <c r="U1901" s="11"/>
      <c r="V1901" s="11"/>
      <c r="W1901" s="49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"/>
      <c r="AH1901" s="1"/>
      <c r="AI1901" s="1"/>
      <c r="AJ1901" s="1"/>
      <c r="AK1901" s="1"/>
      <c r="AL1901" s="49"/>
      <c r="AM1901" s="49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</row>
    <row r="1902" spans="1:121" x14ac:dyDescent="0.15">
      <c r="A1902" s="168"/>
      <c r="B1902" s="169"/>
      <c r="C1902" s="170"/>
      <c r="D1902" s="171"/>
      <c r="E1902" s="172"/>
      <c r="F1902" s="172"/>
      <c r="G1902" s="172"/>
      <c r="H1902" s="172"/>
      <c r="I1902" s="171"/>
      <c r="J1902" s="173"/>
      <c r="K1902" s="174"/>
      <c r="L1902" s="175"/>
      <c r="M1902" s="176"/>
      <c r="N1902" s="176"/>
      <c r="O1902" s="175"/>
      <c r="P1902" s="172"/>
      <c r="Q1902" s="177"/>
      <c r="R1902" s="172"/>
      <c r="S1902" s="178"/>
      <c r="T1902" s="173"/>
      <c r="U1902" s="11"/>
      <c r="V1902" s="11"/>
      <c r="W1902" s="49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"/>
      <c r="AH1902" s="1"/>
      <c r="AI1902" s="1"/>
      <c r="AJ1902" s="1"/>
      <c r="AK1902" s="1"/>
      <c r="AL1902" s="49"/>
      <c r="AM1902" s="49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</row>
    <row r="1903" spans="1:121" x14ac:dyDescent="0.15">
      <c r="A1903" s="168"/>
      <c r="B1903" s="169"/>
      <c r="C1903" s="170"/>
      <c r="D1903" s="171"/>
      <c r="E1903" s="172"/>
      <c r="F1903" s="172"/>
      <c r="G1903" s="172"/>
      <c r="H1903" s="172"/>
      <c r="I1903" s="171"/>
      <c r="J1903" s="173"/>
      <c r="K1903" s="174"/>
      <c r="L1903" s="175"/>
      <c r="M1903" s="176"/>
      <c r="N1903" s="176"/>
      <c r="O1903" s="175"/>
      <c r="P1903" s="172"/>
      <c r="Q1903" s="177"/>
      <c r="R1903" s="172"/>
      <c r="S1903" s="178"/>
      <c r="T1903" s="173"/>
      <c r="U1903" s="11"/>
      <c r="V1903" s="11"/>
      <c r="W1903" s="49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"/>
      <c r="AH1903" s="1"/>
      <c r="AI1903" s="1"/>
      <c r="AJ1903" s="1"/>
      <c r="AK1903" s="1"/>
      <c r="AL1903" s="49"/>
      <c r="AM1903" s="49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</row>
    <row r="1904" spans="1:121" x14ac:dyDescent="0.15">
      <c r="A1904" s="168"/>
      <c r="B1904" s="169"/>
      <c r="C1904" s="170"/>
      <c r="D1904" s="171"/>
      <c r="E1904" s="172"/>
      <c r="F1904" s="172"/>
      <c r="G1904" s="172"/>
      <c r="H1904" s="172"/>
      <c r="I1904" s="171"/>
      <c r="J1904" s="173"/>
      <c r="K1904" s="174"/>
      <c r="L1904" s="175"/>
      <c r="M1904" s="176"/>
      <c r="N1904" s="176"/>
      <c r="O1904" s="175"/>
      <c r="P1904" s="172"/>
      <c r="Q1904" s="177"/>
      <c r="R1904" s="172"/>
      <c r="S1904" s="178"/>
      <c r="T1904" s="173"/>
      <c r="U1904" s="11"/>
      <c r="V1904" s="11"/>
      <c r="W1904" s="49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"/>
      <c r="AH1904" s="1"/>
      <c r="AI1904" s="1"/>
      <c r="AJ1904" s="1"/>
      <c r="AK1904" s="1"/>
      <c r="AL1904" s="49"/>
      <c r="AM1904" s="49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</row>
    <row r="1905" spans="1:121" x14ac:dyDescent="0.15">
      <c r="A1905" s="168"/>
      <c r="B1905" s="169"/>
      <c r="C1905" s="170"/>
      <c r="D1905" s="171"/>
      <c r="E1905" s="172"/>
      <c r="F1905" s="172"/>
      <c r="G1905" s="172"/>
      <c r="H1905" s="172"/>
      <c r="I1905" s="171"/>
      <c r="J1905" s="173"/>
      <c r="K1905" s="174"/>
      <c r="L1905" s="175"/>
      <c r="M1905" s="176"/>
      <c r="N1905" s="176"/>
      <c r="O1905" s="175"/>
      <c r="P1905" s="172"/>
      <c r="Q1905" s="177"/>
      <c r="R1905" s="172"/>
      <c r="S1905" s="178"/>
      <c r="T1905" s="173"/>
      <c r="U1905" s="11"/>
      <c r="V1905" s="11"/>
      <c r="W1905" s="49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"/>
      <c r="AH1905" s="1"/>
      <c r="AI1905" s="1"/>
      <c r="AJ1905" s="1"/>
      <c r="AK1905" s="1"/>
      <c r="AL1905" s="49"/>
      <c r="AM1905" s="49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</row>
    <row r="1906" spans="1:121" x14ac:dyDescent="0.15">
      <c r="A1906" s="168"/>
      <c r="B1906" s="169"/>
      <c r="C1906" s="170"/>
      <c r="D1906" s="171"/>
      <c r="E1906" s="172"/>
      <c r="F1906" s="172"/>
      <c r="G1906" s="172"/>
      <c r="H1906" s="172"/>
      <c r="I1906" s="171"/>
      <c r="J1906" s="173"/>
      <c r="K1906" s="174"/>
      <c r="L1906" s="175"/>
      <c r="M1906" s="176"/>
      <c r="N1906" s="176"/>
      <c r="O1906" s="175"/>
      <c r="P1906" s="172"/>
      <c r="Q1906" s="177"/>
      <c r="R1906" s="172"/>
      <c r="S1906" s="178"/>
      <c r="T1906" s="173"/>
      <c r="U1906" s="11"/>
      <c r="V1906" s="11"/>
      <c r="W1906" s="49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"/>
      <c r="AH1906" s="1"/>
      <c r="AI1906" s="1"/>
      <c r="AJ1906" s="1"/>
      <c r="AK1906" s="1"/>
      <c r="AL1906" s="49"/>
      <c r="AM1906" s="49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</row>
    <row r="1907" spans="1:121" x14ac:dyDescent="0.15">
      <c r="A1907" s="168"/>
      <c r="B1907" s="169"/>
      <c r="C1907" s="170"/>
      <c r="D1907" s="171"/>
      <c r="E1907" s="172"/>
      <c r="F1907" s="172"/>
      <c r="G1907" s="172"/>
      <c r="H1907" s="172"/>
      <c r="I1907" s="171"/>
      <c r="J1907" s="173"/>
      <c r="K1907" s="174"/>
      <c r="L1907" s="175"/>
      <c r="M1907" s="176"/>
      <c r="N1907" s="176"/>
      <c r="O1907" s="175"/>
      <c r="P1907" s="172"/>
      <c r="Q1907" s="177"/>
      <c r="R1907" s="172"/>
      <c r="S1907" s="178"/>
      <c r="T1907" s="173"/>
      <c r="U1907" s="11"/>
      <c r="V1907" s="11"/>
      <c r="W1907" s="49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"/>
      <c r="AH1907" s="1"/>
      <c r="AI1907" s="1"/>
      <c r="AJ1907" s="1"/>
      <c r="AK1907" s="1"/>
      <c r="AL1907" s="49"/>
      <c r="AM1907" s="49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</row>
    <row r="1908" spans="1:121" x14ac:dyDescent="0.15">
      <c r="A1908" s="168"/>
      <c r="B1908" s="169"/>
      <c r="C1908" s="170"/>
      <c r="D1908" s="171"/>
      <c r="E1908" s="172"/>
      <c r="F1908" s="172"/>
      <c r="G1908" s="172"/>
      <c r="H1908" s="172"/>
      <c r="I1908" s="171"/>
      <c r="J1908" s="173"/>
      <c r="K1908" s="174"/>
      <c r="L1908" s="175"/>
      <c r="M1908" s="176"/>
      <c r="N1908" s="176"/>
      <c r="O1908" s="175"/>
      <c r="P1908" s="172"/>
      <c r="Q1908" s="177"/>
      <c r="R1908" s="172"/>
      <c r="S1908" s="178"/>
      <c r="T1908" s="173"/>
      <c r="U1908" s="11"/>
      <c r="V1908" s="11"/>
      <c r="W1908" s="49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"/>
      <c r="AH1908" s="1"/>
      <c r="AI1908" s="1"/>
      <c r="AJ1908" s="1"/>
      <c r="AK1908" s="1"/>
      <c r="AL1908" s="49"/>
      <c r="AM1908" s="49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</row>
    <row r="1909" spans="1:121" x14ac:dyDescent="0.15">
      <c r="A1909" s="168"/>
      <c r="B1909" s="169"/>
      <c r="C1909" s="170"/>
      <c r="D1909" s="171"/>
      <c r="E1909" s="172"/>
      <c r="F1909" s="172"/>
      <c r="G1909" s="172"/>
      <c r="H1909" s="172"/>
      <c r="I1909" s="171"/>
      <c r="J1909" s="173"/>
      <c r="K1909" s="174"/>
      <c r="L1909" s="175"/>
      <c r="M1909" s="176"/>
      <c r="N1909" s="176"/>
      <c r="O1909" s="175"/>
      <c r="P1909" s="172"/>
      <c r="Q1909" s="177"/>
      <c r="R1909" s="172"/>
      <c r="S1909" s="178"/>
      <c r="T1909" s="173"/>
      <c r="U1909" s="11"/>
      <c r="V1909" s="11"/>
      <c r="W1909" s="49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"/>
      <c r="AH1909" s="1"/>
      <c r="AI1909" s="1"/>
      <c r="AJ1909" s="1"/>
      <c r="AK1909" s="1"/>
      <c r="AL1909" s="49"/>
      <c r="AM1909" s="49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</row>
    <row r="1910" spans="1:121" x14ac:dyDescent="0.15">
      <c r="A1910" s="168"/>
      <c r="B1910" s="169"/>
      <c r="C1910" s="170"/>
      <c r="D1910" s="171"/>
      <c r="E1910" s="172"/>
      <c r="F1910" s="172"/>
      <c r="G1910" s="172"/>
      <c r="H1910" s="172"/>
      <c r="I1910" s="171"/>
      <c r="J1910" s="173"/>
      <c r="K1910" s="174"/>
      <c r="L1910" s="175"/>
      <c r="M1910" s="176"/>
      <c r="N1910" s="176"/>
      <c r="O1910" s="175"/>
      <c r="P1910" s="172"/>
      <c r="Q1910" s="177"/>
      <c r="R1910" s="172"/>
      <c r="S1910" s="178"/>
      <c r="T1910" s="173"/>
      <c r="U1910" s="11"/>
      <c r="V1910" s="11"/>
      <c r="W1910" s="49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"/>
      <c r="AH1910" s="1"/>
      <c r="AI1910" s="1"/>
      <c r="AJ1910" s="1"/>
      <c r="AK1910" s="1"/>
      <c r="AL1910" s="49"/>
      <c r="AM1910" s="49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</row>
    <row r="1911" spans="1:121" x14ac:dyDescent="0.15">
      <c r="A1911" s="168"/>
      <c r="B1911" s="169"/>
      <c r="C1911" s="170"/>
      <c r="D1911" s="171"/>
      <c r="E1911" s="172"/>
      <c r="F1911" s="172"/>
      <c r="G1911" s="172"/>
      <c r="H1911" s="172"/>
      <c r="I1911" s="171"/>
      <c r="J1911" s="173"/>
      <c r="K1911" s="174"/>
      <c r="L1911" s="175"/>
      <c r="M1911" s="176"/>
      <c r="N1911" s="176"/>
      <c r="O1911" s="175"/>
      <c r="P1911" s="172"/>
      <c r="Q1911" s="177"/>
      <c r="R1911" s="172"/>
      <c r="S1911" s="178"/>
      <c r="T1911" s="173"/>
      <c r="U1911" s="11"/>
      <c r="V1911" s="11"/>
      <c r="W1911" s="49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"/>
      <c r="AH1911" s="1"/>
      <c r="AI1911" s="1"/>
      <c r="AJ1911" s="1"/>
      <c r="AK1911" s="1"/>
      <c r="AL1911" s="49"/>
      <c r="AM1911" s="49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</row>
    <row r="1912" spans="1:121" x14ac:dyDescent="0.15">
      <c r="A1912" s="168"/>
      <c r="B1912" s="169"/>
      <c r="C1912" s="170"/>
      <c r="D1912" s="171"/>
      <c r="E1912" s="172"/>
      <c r="F1912" s="172"/>
      <c r="G1912" s="172"/>
      <c r="H1912" s="172"/>
      <c r="I1912" s="171"/>
      <c r="J1912" s="173"/>
      <c r="K1912" s="174"/>
      <c r="L1912" s="175"/>
      <c r="M1912" s="176"/>
      <c r="N1912" s="176"/>
      <c r="O1912" s="175"/>
      <c r="P1912" s="172"/>
      <c r="Q1912" s="177"/>
      <c r="R1912" s="172"/>
      <c r="S1912" s="178"/>
      <c r="T1912" s="173"/>
      <c r="U1912" s="11"/>
      <c r="V1912" s="11"/>
      <c r="W1912" s="49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"/>
      <c r="AH1912" s="1"/>
      <c r="AI1912" s="1"/>
      <c r="AJ1912" s="1"/>
      <c r="AK1912" s="1"/>
      <c r="AL1912" s="49"/>
      <c r="AM1912" s="49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</row>
    <row r="1913" spans="1:121" x14ac:dyDescent="0.15">
      <c r="A1913" s="168"/>
      <c r="B1913" s="169"/>
      <c r="C1913" s="170"/>
      <c r="D1913" s="171"/>
      <c r="E1913" s="172"/>
      <c r="F1913" s="172"/>
      <c r="G1913" s="172"/>
      <c r="H1913" s="172"/>
      <c r="I1913" s="171"/>
      <c r="J1913" s="173"/>
      <c r="K1913" s="174"/>
      <c r="L1913" s="175"/>
      <c r="M1913" s="176"/>
      <c r="N1913" s="176"/>
      <c r="O1913" s="175"/>
      <c r="P1913" s="172"/>
      <c r="Q1913" s="177"/>
      <c r="R1913" s="172"/>
      <c r="S1913" s="178"/>
      <c r="T1913" s="173"/>
      <c r="U1913" s="11"/>
      <c r="V1913" s="11"/>
      <c r="W1913" s="49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"/>
      <c r="AH1913" s="1"/>
      <c r="AI1913" s="1"/>
      <c r="AJ1913" s="1"/>
      <c r="AK1913" s="1"/>
      <c r="AL1913" s="49"/>
      <c r="AM1913" s="49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</row>
    <row r="1914" spans="1:121" x14ac:dyDescent="0.15">
      <c r="A1914" s="168"/>
      <c r="B1914" s="169"/>
      <c r="C1914" s="170"/>
      <c r="D1914" s="171"/>
      <c r="E1914" s="172"/>
      <c r="F1914" s="172"/>
      <c r="G1914" s="172"/>
      <c r="H1914" s="172"/>
      <c r="I1914" s="171"/>
      <c r="J1914" s="173"/>
      <c r="K1914" s="174"/>
      <c r="L1914" s="175"/>
      <c r="M1914" s="176"/>
      <c r="N1914" s="176"/>
      <c r="O1914" s="175"/>
      <c r="P1914" s="172"/>
      <c r="Q1914" s="177"/>
      <c r="R1914" s="172"/>
      <c r="S1914" s="178"/>
      <c r="T1914" s="173"/>
      <c r="U1914" s="11"/>
      <c r="V1914" s="11"/>
      <c r="W1914" s="49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"/>
      <c r="AH1914" s="1"/>
      <c r="AI1914" s="1"/>
      <c r="AJ1914" s="1"/>
      <c r="AK1914" s="1"/>
      <c r="AL1914" s="49"/>
      <c r="AM1914" s="49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</row>
    <row r="1915" spans="1:121" x14ac:dyDescent="0.15">
      <c r="A1915" s="168"/>
      <c r="B1915" s="169"/>
      <c r="C1915" s="170"/>
      <c r="D1915" s="171"/>
      <c r="E1915" s="172"/>
      <c r="F1915" s="172"/>
      <c r="G1915" s="172"/>
      <c r="H1915" s="172"/>
      <c r="I1915" s="171"/>
      <c r="J1915" s="173"/>
      <c r="K1915" s="174"/>
      <c r="L1915" s="175"/>
      <c r="M1915" s="176"/>
      <c r="N1915" s="176"/>
      <c r="O1915" s="175"/>
      <c r="P1915" s="172"/>
      <c r="Q1915" s="177"/>
      <c r="R1915" s="172"/>
      <c r="S1915" s="178"/>
      <c r="T1915" s="173"/>
      <c r="U1915" s="11"/>
      <c r="V1915" s="11"/>
      <c r="W1915" s="49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"/>
      <c r="AH1915" s="1"/>
      <c r="AI1915" s="1"/>
      <c r="AJ1915" s="1"/>
      <c r="AK1915" s="1"/>
      <c r="AL1915" s="49"/>
      <c r="AM1915" s="49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</row>
    <row r="1916" spans="1:121" x14ac:dyDescent="0.15">
      <c r="A1916" s="168"/>
      <c r="B1916" s="169"/>
      <c r="C1916" s="170"/>
      <c r="D1916" s="171"/>
      <c r="E1916" s="172"/>
      <c r="F1916" s="172"/>
      <c r="G1916" s="172"/>
      <c r="H1916" s="172"/>
      <c r="I1916" s="171"/>
      <c r="J1916" s="173"/>
      <c r="K1916" s="174"/>
      <c r="L1916" s="175"/>
      <c r="M1916" s="176"/>
      <c r="N1916" s="176"/>
      <c r="O1916" s="175"/>
      <c r="P1916" s="172"/>
      <c r="Q1916" s="177"/>
      <c r="R1916" s="172"/>
      <c r="S1916" s="178"/>
      <c r="T1916" s="173"/>
      <c r="U1916" s="11"/>
      <c r="V1916" s="11"/>
      <c r="W1916" s="49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"/>
      <c r="AH1916" s="1"/>
      <c r="AI1916" s="1"/>
      <c r="AJ1916" s="1"/>
      <c r="AK1916" s="1"/>
      <c r="AL1916" s="49"/>
      <c r="AM1916" s="49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</row>
    <row r="1917" spans="1:121" x14ac:dyDescent="0.15">
      <c r="A1917" s="168"/>
      <c r="B1917" s="169"/>
      <c r="C1917" s="170"/>
      <c r="D1917" s="171"/>
      <c r="E1917" s="172"/>
      <c r="F1917" s="172"/>
      <c r="G1917" s="172"/>
      <c r="H1917" s="172"/>
      <c r="I1917" s="171"/>
      <c r="J1917" s="173"/>
      <c r="K1917" s="174"/>
      <c r="L1917" s="175"/>
      <c r="M1917" s="176"/>
      <c r="N1917" s="176"/>
      <c r="O1917" s="175"/>
      <c r="P1917" s="172"/>
      <c r="Q1917" s="177"/>
      <c r="R1917" s="172"/>
      <c r="S1917" s="178"/>
      <c r="T1917" s="173"/>
      <c r="U1917" s="11"/>
      <c r="V1917" s="11"/>
      <c r="W1917" s="49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"/>
      <c r="AH1917" s="1"/>
      <c r="AI1917" s="1"/>
      <c r="AJ1917" s="1"/>
      <c r="AK1917" s="1"/>
      <c r="AL1917" s="49"/>
      <c r="AM1917" s="49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</row>
    <row r="1918" spans="1:121" x14ac:dyDescent="0.15">
      <c r="A1918" s="168"/>
      <c r="B1918" s="169"/>
      <c r="C1918" s="170"/>
      <c r="D1918" s="171"/>
      <c r="E1918" s="172"/>
      <c r="F1918" s="172"/>
      <c r="G1918" s="172"/>
      <c r="H1918" s="172"/>
      <c r="I1918" s="171"/>
      <c r="J1918" s="173"/>
      <c r="K1918" s="174"/>
      <c r="L1918" s="175"/>
      <c r="M1918" s="176"/>
      <c r="N1918" s="176"/>
      <c r="O1918" s="175"/>
      <c r="P1918" s="172"/>
      <c r="Q1918" s="177"/>
      <c r="R1918" s="172"/>
      <c r="S1918" s="178"/>
      <c r="T1918" s="173"/>
      <c r="U1918" s="11"/>
      <c r="V1918" s="11"/>
      <c r="W1918" s="49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"/>
      <c r="AH1918" s="1"/>
      <c r="AI1918" s="1"/>
      <c r="AJ1918" s="1"/>
      <c r="AK1918" s="1"/>
      <c r="AL1918" s="49"/>
      <c r="AM1918" s="49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</row>
    <row r="1919" spans="1:121" x14ac:dyDescent="0.15">
      <c r="A1919" s="168"/>
      <c r="B1919" s="169"/>
      <c r="C1919" s="170"/>
      <c r="D1919" s="171"/>
      <c r="E1919" s="172"/>
      <c r="F1919" s="172"/>
      <c r="G1919" s="172"/>
      <c r="H1919" s="172"/>
      <c r="I1919" s="171"/>
      <c r="J1919" s="173"/>
      <c r="K1919" s="174"/>
      <c r="L1919" s="175"/>
      <c r="M1919" s="176"/>
      <c r="N1919" s="176"/>
      <c r="O1919" s="175"/>
      <c r="P1919" s="172"/>
      <c r="Q1919" s="177"/>
      <c r="R1919" s="172"/>
      <c r="S1919" s="178"/>
      <c r="T1919" s="173"/>
      <c r="U1919" s="11"/>
      <c r="V1919" s="11"/>
      <c r="W1919" s="49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"/>
      <c r="AH1919" s="1"/>
      <c r="AI1919" s="1"/>
      <c r="AJ1919" s="1"/>
      <c r="AK1919" s="1"/>
      <c r="AL1919" s="49"/>
      <c r="AM1919" s="49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</row>
    <row r="1920" spans="1:121" x14ac:dyDescent="0.15">
      <c r="A1920" s="168"/>
      <c r="B1920" s="169"/>
      <c r="C1920" s="170"/>
      <c r="D1920" s="171"/>
      <c r="E1920" s="172"/>
      <c r="F1920" s="172"/>
      <c r="G1920" s="172"/>
      <c r="H1920" s="172"/>
      <c r="I1920" s="171"/>
      <c r="J1920" s="173"/>
      <c r="K1920" s="174"/>
      <c r="L1920" s="175"/>
      <c r="M1920" s="176"/>
      <c r="N1920" s="176"/>
      <c r="O1920" s="175"/>
      <c r="P1920" s="172"/>
      <c r="Q1920" s="177"/>
      <c r="R1920" s="172"/>
      <c r="S1920" s="178"/>
      <c r="T1920" s="173"/>
      <c r="U1920" s="11"/>
      <c r="V1920" s="11"/>
      <c r="W1920" s="49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"/>
      <c r="AH1920" s="1"/>
      <c r="AI1920" s="1"/>
      <c r="AJ1920" s="1"/>
      <c r="AK1920" s="1"/>
      <c r="AL1920" s="49"/>
      <c r="AM1920" s="49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</row>
    <row r="1921" spans="1:121" x14ac:dyDescent="0.15">
      <c r="A1921" s="168"/>
      <c r="B1921" s="169"/>
      <c r="C1921" s="170"/>
      <c r="D1921" s="171"/>
      <c r="E1921" s="172"/>
      <c r="F1921" s="172"/>
      <c r="G1921" s="172"/>
      <c r="H1921" s="172"/>
      <c r="I1921" s="171"/>
      <c r="J1921" s="173"/>
      <c r="K1921" s="174"/>
      <c r="L1921" s="175"/>
      <c r="M1921" s="176"/>
      <c r="N1921" s="176"/>
      <c r="O1921" s="175"/>
      <c r="P1921" s="172"/>
      <c r="Q1921" s="177"/>
      <c r="R1921" s="172"/>
      <c r="S1921" s="178"/>
      <c r="T1921" s="173"/>
      <c r="U1921" s="11"/>
      <c r="V1921" s="11"/>
      <c r="W1921" s="49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"/>
      <c r="AH1921" s="1"/>
      <c r="AI1921" s="1"/>
      <c r="AJ1921" s="1"/>
      <c r="AK1921" s="1"/>
      <c r="AL1921" s="49"/>
      <c r="AM1921" s="49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</row>
    <row r="1922" spans="1:121" x14ac:dyDescent="0.15">
      <c r="A1922" s="168"/>
      <c r="B1922" s="169"/>
      <c r="C1922" s="170"/>
      <c r="D1922" s="171"/>
      <c r="E1922" s="172"/>
      <c r="F1922" s="172"/>
      <c r="G1922" s="172"/>
      <c r="H1922" s="172"/>
      <c r="I1922" s="171"/>
      <c r="J1922" s="173"/>
      <c r="K1922" s="174"/>
      <c r="L1922" s="175"/>
      <c r="M1922" s="176"/>
      <c r="N1922" s="176"/>
      <c r="O1922" s="175"/>
      <c r="P1922" s="172"/>
      <c r="Q1922" s="177"/>
      <c r="R1922" s="172"/>
      <c r="S1922" s="178"/>
      <c r="T1922" s="173"/>
      <c r="U1922" s="11"/>
      <c r="V1922" s="11"/>
      <c r="W1922" s="49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"/>
      <c r="AH1922" s="1"/>
      <c r="AI1922" s="1"/>
      <c r="AJ1922" s="1"/>
      <c r="AK1922" s="1"/>
      <c r="AL1922" s="49"/>
      <c r="AM1922" s="49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</row>
    <row r="1923" spans="1:121" x14ac:dyDescent="0.15">
      <c r="A1923" s="168"/>
      <c r="B1923" s="169"/>
      <c r="C1923" s="170"/>
      <c r="D1923" s="171"/>
      <c r="E1923" s="172"/>
      <c r="F1923" s="172"/>
      <c r="G1923" s="172"/>
      <c r="H1923" s="172"/>
      <c r="I1923" s="171"/>
      <c r="J1923" s="173"/>
      <c r="K1923" s="174"/>
      <c r="L1923" s="175"/>
      <c r="M1923" s="176"/>
      <c r="N1923" s="176"/>
      <c r="O1923" s="175"/>
      <c r="P1923" s="172"/>
      <c r="Q1923" s="177"/>
      <c r="R1923" s="172"/>
      <c r="S1923" s="178"/>
      <c r="T1923" s="173"/>
      <c r="U1923" s="11"/>
      <c r="V1923" s="11"/>
      <c r="W1923" s="49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"/>
      <c r="AH1923" s="1"/>
      <c r="AI1923" s="1"/>
      <c r="AJ1923" s="1"/>
      <c r="AK1923" s="1"/>
      <c r="AL1923" s="49"/>
      <c r="AM1923" s="49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</row>
    <row r="1924" spans="1:121" x14ac:dyDescent="0.15">
      <c r="A1924" s="168"/>
      <c r="B1924" s="169"/>
      <c r="C1924" s="170"/>
      <c r="D1924" s="171"/>
      <c r="E1924" s="172"/>
      <c r="F1924" s="172"/>
      <c r="G1924" s="172"/>
      <c r="H1924" s="172"/>
      <c r="I1924" s="171"/>
      <c r="J1924" s="173"/>
      <c r="K1924" s="174"/>
      <c r="L1924" s="175"/>
      <c r="M1924" s="176"/>
      <c r="N1924" s="176"/>
      <c r="O1924" s="175"/>
      <c r="P1924" s="172"/>
      <c r="Q1924" s="177"/>
      <c r="R1924" s="172"/>
      <c r="S1924" s="178"/>
      <c r="T1924" s="173"/>
      <c r="U1924" s="11"/>
      <c r="V1924" s="11"/>
      <c r="W1924" s="49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"/>
      <c r="AH1924" s="1"/>
      <c r="AI1924" s="1"/>
      <c r="AJ1924" s="1"/>
      <c r="AK1924" s="1"/>
      <c r="AL1924" s="49"/>
      <c r="AM1924" s="49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</row>
    <row r="1925" spans="1:121" x14ac:dyDescent="0.15">
      <c r="A1925" s="168"/>
      <c r="B1925" s="169"/>
      <c r="C1925" s="170"/>
      <c r="D1925" s="171"/>
      <c r="E1925" s="172"/>
      <c r="F1925" s="172"/>
      <c r="G1925" s="172"/>
      <c r="H1925" s="172"/>
      <c r="I1925" s="171"/>
      <c r="J1925" s="173"/>
      <c r="K1925" s="174"/>
      <c r="L1925" s="175"/>
      <c r="M1925" s="176"/>
      <c r="N1925" s="176"/>
      <c r="O1925" s="175"/>
      <c r="P1925" s="172"/>
      <c r="Q1925" s="177"/>
      <c r="R1925" s="172"/>
      <c r="S1925" s="178"/>
      <c r="T1925" s="173"/>
      <c r="U1925" s="11"/>
      <c r="V1925" s="11"/>
      <c r="W1925" s="49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"/>
      <c r="AH1925" s="1"/>
      <c r="AI1925" s="1"/>
      <c r="AJ1925" s="1"/>
      <c r="AK1925" s="1"/>
      <c r="AL1925" s="49"/>
      <c r="AM1925" s="49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</row>
    <row r="1926" spans="1:121" x14ac:dyDescent="0.15">
      <c r="A1926" s="168"/>
      <c r="B1926" s="169"/>
      <c r="C1926" s="170"/>
      <c r="D1926" s="171"/>
      <c r="E1926" s="172"/>
      <c r="F1926" s="172"/>
      <c r="G1926" s="172"/>
      <c r="H1926" s="172"/>
      <c r="I1926" s="171"/>
      <c r="J1926" s="173"/>
      <c r="K1926" s="174"/>
      <c r="L1926" s="175"/>
      <c r="M1926" s="176"/>
      <c r="N1926" s="176"/>
      <c r="O1926" s="175"/>
      <c r="P1926" s="172"/>
      <c r="Q1926" s="177"/>
      <c r="R1926" s="172"/>
      <c r="S1926" s="178"/>
      <c r="T1926" s="173"/>
      <c r="U1926" s="11"/>
      <c r="V1926" s="11"/>
      <c r="W1926" s="49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"/>
      <c r="AH1926" s="1"/>
      <c r="AI1926" s="1"/>
      <c r="AJ1926" s="1"/>
      <c r="AK1926" s="1"/>
      <c r="AL1926" s="49"/>
      <c r="AM1926" s="49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</row>
    <row r="1927" spans="1:121" x14ac:dyDescent="0.15">
      <c r="A1927" s="168"/>
      <c r="B1927" s="169"/>
      <c r="C1927" s="170"/>
      <c r="D1927" s="171"/>
      <c r="E1927" s="172"/>
      <c r="F1927" s="172"/>
      <c r="G1927" s="172"/>
      <c r="H1927" s="172"/>
      <c r="I1927" s="171"/>
      <c r="J1927" s="173"/>
      <c r="K1927" s="174"/>
      <c r="L1927" s="175"/>
      <c r="M1927" s="176"/>
      <c r="N1927" s="176"/>
      <c r="O1927" s="175"/>
      <c r="P1927" s="172"/>
      <c r="Q1927" s="177"/>
      <c r="R1927" s="172"/>
      <c r="S1927" s="178"/>
      <c r="T1927" s="173"/>
      <c r="U1927" s="11"/>
      <c r="V1927" s="11"/>
      <c r="W1927" s="49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"/>
      <c r="AH1927" s="1"/>
      <c r="AI1927" s="1"/>
      <c r="AJ1927" s="1"/>
      <c r="AK1927" s="1"/>
      <c r="AL1927" s="49"/>
      <c r="AM1927" s="49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</row>
    <row r="1928" spans="1:121" x14ac:dyDescent="0.15">
      <c r="A1928" s="168"/>
      <c r="B1928" s="169"/>
      <c r="C1928" s="170"/>
      <c r="D1928" s="171"/>
      <c r="E1928" s="172"/>
      <c r="F1928" s="172"/>
      <c r="G1928" s="172"/>
      <c r="H1928" s="172"/>
      <c r="I1928" s="171"/>
      <c r="J1928" s="173"/>
      <c r="K1928" s="174"/>
      <c r="L1928" s="175"/>
      <c r="M1928" s="176"/>
      <c r="N1928" s="176"/>
      <c r="O1928" s="175"/>
      <c r="P1928" s="172"/>
      <c r="Q1928" s="177"/>
      <c r="R1928" s="172"/>
      <c r="S1928" s="178"/>
      <c r="T1928" s="173"/>
      <c r="U1928" s="11"/>
      <c r="V1928" s="11"/>
      <c r="W1928" s="49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"/>
      <c r="AH1928" s="1"/>
      <c r="AI1928" s="1"/>
      <c r="AJ1928" s="1"/>
      <c r="AK1928" s="1"/>
      <c r="AL1928" s="49"/>
      <c r="AM1928" s="49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</row>
    <row r="1929" spans="1:121" x14ac:dyDescent="0.15">
      <c r="A1929" s="168"/>
      <c r="B1929" s="169"/>
      <c r="C1929" s="170"/>
      <c r="D1929" s="171"/>
      <c r="E1929" s="172"/>
      <c r="F1929" s="172"/>
      <c r="G1929" s="172"/>
      <c r="H1929" s="172"/>
      <c r="I1929" s="171"/>
      <c r="J1929" s="173"/>
      <c r="K1929" s="174"/>
      <c r="L1929" s="175"/>
      <c r="M1929" s="176"/>
      <c r="N1929" s="176"/>
      <c r="O1929" s="175"/>
      <c r="P1929" s="172"/>
      <c r="Q1929" s="177"/>
      <c r="R1929" s="172"/>
      <c r="S1929" s="178"/>
      <c r="T1929" s="173"/>
      <c r="U1929" s="11"/>
      <c r="V1929" s="11"/>
      <c r="W1929" s="49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"/>
      <c r="AH1929" s="1"/>
      <c r="AI1929" s="1"/>
      <c r="AJ1929" s="1"/>
      <c r="AK1929" s="1"/>
      <c r="AL1929" s="49"/>
      <c r="AM1929" s="49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</row>
    <row r="1930" spans="1:121" x14ac:dyDescent="0.15">
      <c r="A1930" s="168"/>
      <c r="B1930" s="169"/>
      <c r="C1930" s="170"/>
      <c r="D1930" s="171"/>
      <c r="E1930" s="172"/>
      <c r="F1930" s="172"/>
      <c r="G1930" s="172"/>
      <c r="H1930" s="172"/>
      <c r="I1930" s="171"/>
      <c r="J1930" s="173"/>
      <c r="K1930" s="174"/>
      <c r="L1930" s="175"/>
      <c r="M1930" s="176"/>
      <c r="N1930" s="176"/>
      <c r="O1930" s="175"/>
      <c r="P1930" s="172"/>
      <c r="Q1930" s="177"/>
      <c r="R1930" s="172"/>
      <c r="S1930" s="178"/>
      <c r="T1930" s="173"/>
      <c r="U1930" s="11"/>
      <c r="V1930" s="11"/>
      <c r="W1930" s="49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"/>
      <c r="AH1930" s="1"/>
      <c r="AI1930" s="1"/>
      <c r="AJ1930" s="1"/>
      <c r="AK1930" s="1"/>
      <c r="AL1930" s="49"/>
      <c r="AM1930" s="49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</row>
    <row r="1931" spans="1:121" x14ac:dyDescent="0.15">
      <c r="A1931" s="168"/>
      <c r="B1931" s="169"/>
      <c r="C1931" s="170"/>
      <c r="D1931" s="171"/>
      <c r="E1931" s="172"/>
      <c r="F1931" s="172"/>
      <c r="G1931" s="172"/>
      <c r="H1931" s="172"/>
      <c r="I1931" s="171"/>
      <c r="J1931" s="173"/>
      <c r="K1931" s="174"/>
      <c r="L1931" s="175"/>
      <c r="M1931" s="176"/>
      <c r="N1931" s="176"/>
      <c r="O1931" s="175"/>
      <c r="P1931" s="172"/>
      <c r="Q1931" s="177"/>
      <c r="R1931" s="172"/>
      <c r="S1931" s="178"/>
      <c r="T1931" s="173"/>
      <c r="U1931" s="11"/>
      <c r="V1931" s="11"/>
      <c r="W1931" s="49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"/>
      <c r="AH1931" s="1"/>
      <c r="AI1931" s="1"/>
      <c r="AJ1931" s="1"/>
      <c r="AK1931" s="1"/>
      <c r="AL1931" s="49"/>
      <c r="AM1931" s="49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</row>
    <row r="1932" spans="1:121" x14ac:dyDescent="0.15">
      <c r="A1932" s="168"/>
      <c r="B1932" s="169"/>
      <c r="C1932" s="170"/>
      <c r="D1932" s="171"/>
      <c r="E1932" s="172"/>
      <c r="F1932" s="172"/>
      <c r="G1932" s="172"/>
      <c r="H1932" s="172"/>
      <c r="I1932" s="171"/>
      <c r="J1932" s="173"/>
      <c r="K1932" s="174"/>
      <c r="L1932" s="175"/>
      <c r="M1932" s="176"/>
      <c r="N1932" s="176"/>
      <c r="O1932" s="175"/>
      <c r="P1932" s="172"/>
      <c r="Q1932" s="177"/>
      <c r="R1932" s="172"/>
      <c r="S1932" s="178"/>
      <c r="T1932" s="173"/>
      <c r="U1932" s="11"/>
      <c r="V1932" s="11"/>
      <c r="W1932" s="49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"/>
      <c r="AH1932" s="1"/>
      <c r="AI1932" s="1"/>
      <c r="AJ1932" s="1"/>
      <c r="AK1932" s="1"/>
      <c r="AL1932" s="49"/>
      <c r="AM1932" s="49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</row>
    <row r="1933" spans="1:121" x14ac:dyDescent="0.15">
      <c r="A1933" s="168"/>
      <c r="B1933" s="169"/>
      <c r="C1933" s="170"/>
      <c r="D1933" s="171"/>
      <c r="E1933" s="172"/>
      <c r="F1933" s="172"/>
      <c r="G1933" s="172"/>
      <c r="H1933" s="172"/>
      <c r="I1933" s="171"/>
      <c r="J1933" s="173"/>
      <c r="K1933" s="174"/>
      <c r="L1933" s="175"/>
      <c r="M1933" s="176"/>
      <c r="N1933" s="176"/>
      <c r="O1933" s="175"/>
      <c r="P1933" s="172"/>
      <c r="Q1933" s="177"/>
      <c r="R1933" s="172"/>
      <c r="S1933" s="178"/>
      <c r="T1933" s="173"/>
      <c r="U1933" s="11"/>
      <c r="V1933" s="11"/>
      <c r="W1933" s="49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"/>
      <c r="AH1933" s="1"/>
      <c r="AI1933" s="1"/>
      <c r="AJ1933" s="1"/>
      <c r="AK1933" s="1"/>
      <c r="AL1933" s="49"/>
      <c r="AM1933" s="49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</row>
    <row r="1934" spans="1:121" x14ac:dyDescent="0.15">
      <c r="A1934" s="168"/>
      <c r="B1934" s="169"/>
      <c r="C1934" s="170"/>
      <c r="D1934" s="171"/>
      <c r="E1934" s="172"/>
      <c r="F1934" s="172"/>
      <c r="G1934" s="172"/>
      <c r="H1934" s="172"/>
      <c r="I1934" s="171"/>
      <c r="J1934" s="173"/>
      <c r="K1934" s="174"/>
      <c r="L1934" s="175"/>
      <c r="M1934" s="176"/>
      <c r="N1934" s="176"/>
      <c r="O1934" s="175"/>
      <c r="P1934" s="172"/>
      <c r="Q1934" s="177"/>
      <c r="R1934" s="172"/>
      <c r="S1934" s="178"/>
      <c r="T1934" s="173"/>
      <c r="U1934" s="11"/>
      <c r="V1934" s="11"/>
      <c r="W1934" s="49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"/>
      <c r="AH1934" s="1"/>
      <c r="AI1934" s="1"/>
      <c r="AJ1934" s="1"/>
      <c r="AK1934" s="1"/>
      <c r="AL1934" s="49"/>
      <c r="AM1934" s="49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</row>
    <row r="1935" spans="1:121" x14ac:dyDescent="0.15">
      <c r="A1935" s="168"/>
      <c r="B1935" s="169"/>
      <c r="C1935" s="170"/>
      <c r="D1935" s="171"/>
      <c r="E1935" s="172"/>
      <c r="F1935" s="172"/>
      <c r="G1935" s="172"/>
      <c r="H1935" s="172"/>
      <c r="I1935" s="171"/>
      <c r="J1935" s="173"/>
      <c r="K1935" s="174"/>
      <c r="L1935" s="175"/>
      <c r="M1935" s="176"/>
      <c r="N1935" s="176"/>
      <c r="O1935" s="175"/>
      <c r="P1935" s="172"/>
      <c r="Q1935" s="177"/>
      <c r="R1935" s="172"/>
      <c r="S1935" s="178"/>
      <c r="T1935" s="173"/>
      <c r="U1935" s="11"/>
      <c r="V1935" s="11"/>
      <c r="W1935" s="49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"/>
      <c r="AH1935" s="1"/>
      <c r="AI1935" s="1"/>
      <c r="AJ1935" s="1"/>
      <c r="AK1935" s="1"/>
      <c r="AL1935" s="49"/>
      <c r="AM1935" s="49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</row>
    <row r="1936" spans="1:121" x14ac:dyDescent="0.15">
      <c r="A1936" s="168"/>
      <c r="B1936" s="169"/>
      <c r="C1936" s="170"/>
      <c r="D1936" s="171"/>
      <c r="E1936" s="172"/>
      <c r="F1936" s="172"/>
      <c r="G1936" s="172"/>
      <c r="H1936" s="172"/>
      <c r="I1936" s="171"/>
      <c r="J1936" s="173"/>
      <c r="K1936" s="174"/>
      <c r="L1936" s="175"/>
      <c r="M1936" s="176"/>
      <c r="N1936" s="176"/>
      <c r="O1936" s="175"/>
      <c r="P1936" s="172"/>
      <c r="Q1936" s="177"/>
      <c r="R1936" s="172"/>
      <c r="S1936" s="178"/>
      <c r="T1936" s="173"/>
      <c r="U1936" s="11"/>
      <c r="V1936" s="11"/>
      <c r="W1936" s="49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"/>
      <c r="AH1936" s="1"/>
      <c r="AI1936" s="1"/>
      <c r="AJ1936" s="1"/>
      <c r="AK1936" s="1"/>
      <c r="AL1936" s="49"/>
      <c r="AM1936" s="49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</row>
    <row r="1937" spans="1:121" x14ac:dyDescent="0.15">
      <c r="A1937" s="168"/>
      <c r="B1937" s="169"/>
      <c r="C1937" s="170"/>
      <c r="D1937" s="171"/>
      <c r="E1937" s="172"/>
      <c r="F1937" s="172"/>
      <c r="G1937" s="172"/>
      <c r="H1937" s="172"/>
      <c r="I1937" s="171"/>
      <c r="J1937" s="173"/>
      <c r="K1937" s="174"/>
      <c r="L1937" s="175"/>
      <c r="M1937" s="176"/>
      <c r="N1937" s="176"/>
      <c r="O1937" s="175"/>
      <c r="P1937" s="172"/>
      <c r="Q1937" s="177"/>
      <c r="R1937" s="172"/>
      <c r="S1937" s="178"/>
      <c r="T1937" s="173"/>
      <c r="U1937" s="11"/>
      <c r="V1937" s="11"/>
      <c r="W1937" s="49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"/>
      <c r="AH1937" s="1"/>
      <c r="AI1937" s="1"/>
      <c r="AJ1937" s="1"/>
      <c r="AK1937" s="1"/>
      <c r="AL1937" s="49"/>
      <c r="AM1937" s="49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</row>
    <row r="1938" spans="1:121" x14ac:dyDescent="0.15">
      <c r="A1938" s="168"/>
      <c r="B1938" s="169"/>
      <c r="C1938" s="170"/>
      <c r="D1938" s="171"/>
      <c r="E1938" s="172"/>
      <c r="F1938" s="172"/>
      <c r="G1938" s="172"/>
      <c r="H1938" s="172"/>
      <c r="I1938" s="171"/>
      <c r="J1938" s="173"/>
      <c r="K1938" s="174"/>
      <c r="L1938" s="175"/>
      <c r="M1938" s="176"/>
      <c r="N1938" s="176"/>
      <c r="O1938" s="175"/>
      <c r="P1938" s="172"/>
      <c r="Q1938" s="177"/>
      <c r="R1938" s="172"/>
      <c r="S1938" s="178"/>
      <c r="T1938" s="173"/>
      <c r="U1938" s="11"/>
      <c r="V1938" s="11"/>
      <c r="W1938" s="49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"/>
      <c r="AH1938" s="1"/>
      <c r="AI1938" s="1"/>
      <c r="AJ1938" s="1"/>
      <c r="AK1938" s="1"/>
      <c r="AL1938" s="49"/>
      <c r="AM1938" s="49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</row>
    <row r="1939" spans="1:121" x14ac:dyDescent="0.15">
      <c r="A1939" s="168"/>
      <c r="B1939" s="169"/>
      <c r="C1939" s="170"/>
      <c r="D1939" s="171"/>
      <c r="E1939" s="172"/>
      <c r="F1939" s="172"/>
      <c r="G1939" s="172"/>
      <c r="H1939" s="172"/>
      <c r="I1939" s="171"/>
      <c r="J1939" s="173"/>
      <c r="K1939" s="174"/>
      <c r="L1939" s="175"/>
      <c r="M1939" s="176"/>
      <c r="N1939" s="176"/>
      <c r="O1939" s="175"/>
      <c r="P1939" s="172"/>
      <c r="Q1939" s="177"/>
      <c r="R1939" s="172"/>
      <c r="S1939" s="178"/>
      <c r="T1939" s="173"/>
      <c r="U1939" s="11"/>
      <c r="V1939" s="11"/>
      <c r="W1939" s="49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"/>
      <c r="AH1939" s="1"/>
      <c r="AI1939" s="1"/>
      <c r="AJ1939" s="1"/>
      <c r="AK1939" s="1"/>
      <c r="AL1939" s="49"/>
      <c r="AM1939" s="49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</row>
    <row r="1940" spans="1:121" x14ac:dyDescent="0.15">
      <c r="A1940" s="168"/>
      <c r="B1940" s="169"/>
      <c r="C1940" s="170"/>
      <c r="D1940" s="171"/>
      <c r="E1940" s="172"/>
      <c r="F1940" s="172"/>
      <c r="G1940" s="172"/>
      <c r="H1940" s="172"/>
      <c r="I1940" s="171"/>
      <c r="J1940" s="173"/>
      <c r="K1940" s="174"/>
      <c r="L1940" s="175"/>
      <c r="M1940" s="176"/>
      <c r="N1940" s="176"/>
      <c r="O1940" s="175"/>
      <c r="P1940" s="172"/>
      <c r="Q1940" s="177"/>
      <c r="R1940" s="172"/>
      <c r="S1940" s="178"/>
      <c r="T1940" s="173"/>
      <c r="U1940" s="11"/>
      <c r="V1940" s="11"/>
      <c r="W1940" s="49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"/>
      <c r="AH1940" s="1"/>
      <c r="AI1940" s="1"/>
      <c r="AJ1940" s="1"/>
      <c r="AK1940" s="1"/>
      <c r="AL1940" s="49"/>
      <c r="AM1940" s="49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</row>
    <row r="1941" spans="1:121" x14ac:dyDescent="0.15">
      <c r="A1941" s="168"/>
      <c r="B1941" s="169"/>
      <c r="C1941" s="170"/>
      <c r="D1941" s="171"/>
      <c r="E1941" s="172"/>
      <c r="F1941" s="172"/>
      <c r="G1941" s="172"/>
      <c r="H1941" s="172"/>
      <c r="I1941" s="171"/>
      <c r="J1941" s="173"/>
      <c r="K1941" s="174"/>
      <c r="L1941" s="175"/>
      <c r="M1941" s="176"/>
      <c r="N1941" s="176"/>
      <c r="O1941" s="175"/>
      <c r="P1941" s="172"/>
      <c r="Q1941" s="177"/>
      <c r="R1941" s="172"/>
      <c r="S1941" s="178"/>
      <c r="T1941" s="173"/>
      <c r="U1941" s="11"/>
      <c r="V1941" s="11"/>
      <c r="W1941" s="49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"/>
      <c r="AH1941" s="1"/>
      <c r="AI1941" s="1"/>
      <c r="AJ1941" s="1"/>
      <c r="AK1941" s="1"/>
      <c r="AL1941" s="49"/>
      <c r="AM1941" s="49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</row>
    <row r="1942" spans="1:121" x14ac:dyDescent="0.15">
      <c r="A1942" s="168"/>
      <c r="B1942" s="169"/>
      <c r="C1942" s="170"/>
      <c r="D1942" s="171"/>
      <c r="E1942" s="172"/>
      <c r="F1942" s="172"/>
      <c r="G1942" s="172"/>
      <c r="H1942" s="172"/>
      <c r="I1942" s="171"/>
      <c r="J1942" s="173"/>
      <c r="K1942" s="174"/>
      <c r="L1942" s="175"/>
      <c r="M1942" s="176"/>
      <c r="N1942" s="176"/>
      <c r="O1942" s="175"/>
      <c r="P1942" s="172"/>
      <c r="Q1942" s="177"/>
      <c r="R1942" s="172"/>
      <c r="S1942" s="178"/>
      <c r="T1942" s="173"/>
      <c r="U1942" s="11"/>
      <c r="V1942" s="11"/>
      <c r="W1942" s="49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"/>
      <c r="AH1942" s="1"/>
      <c r="AI1942" s="1"/>
      <c r="AJ1942" s="1"/>
      <c r="AK1942" s="1"/>
      <c r="AL1942" s="49"/>
      <c r="AM1942" s="49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</row>
    <row r="1943" spans="1:121" x14ac:dyDescent="0.15">
      <c r="A1943" s="168"/>
      <c r="B1943" s="169"/>
      <c r="C1943" s="170"/>
      <c r="D1943" s="171"/>
      <c r="E1943" s="172"/>
      <c r="F1943" s="172"/>
      <c r="G1943" s="172"/>
      <c r="H1943" s="172"/>
      <c r="I1943" s="171"/>
      <c r="J1943" s="173"/>
      <c r="K1943" s="174"/>
      <c r="L1943" s="175"/>
      <c r="M1943" s="176"/>
      <c r="N1943" s="176"/>
      <c r="O1943" s="175"/>
      <c r="P1943" s="172"/>
      <c r="Q1943" s="177"/>
      <c r="R1943" s="172"/>
      <c r="S1943" s="178"/>
      <c r="T1943" s="173"/>
      <c r="U1943" s="11"/>
      <c r="V1943" s="11"/>
      <c r="W1943" s="49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"/>
      <c r="AH1943" s="1"/>
      <c r="AI1943" s="1"/>
      <c r="AJ1943" s="1"/>
      <c r="AK1943" s="1"/>
      <c r="AL1943" s="49"/>
      <c r="AM1943" s="49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</row>
    <row r="1944" spans="1:121" x14ac:dyDescent="0.15">
      <c r="A1944" s="168"/>
      <c r="B1944" s="169"/>
      <c r="C1944" s="170"/>
      <c r="D1944" s="171"/>
      <c r="E1944" s="172"/>
      <c r="F1944" s="172"/>
      <c r="G1944" s="172"/>
      <c r="H1944" s="172"/>
      <c r="I1944" s="171"/>
      <c r="J1944" s="173"/>
      <c r="K1944" s="174"/>
      <c r="L1944" s="175"/>
      <c r="M1944" s="176"/>
      <c r="N1944" s="176"/>
      <c r="O1944" s="175"/>
      <c r="P1944" s="172"/>
      <c r="Q1944" s="177"/>
      <c r="R1944" s="172"/>
      <c r="S1944" s="178"/>
      <c r="T1944" s="173"/>
      <c r="U1944" s="11"/>
      <c r="V1944" s="11"/>
      <c r="W1944" s="49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"/>
      <c r="AH1944" s="1"/>
      <c r="AI1944" s="1"/>
      <c r="AJ1944" s="1"/>
      <c r="AK1944" s="1"/>
      <c r="AL1944" s="49"/>
      <c r="AM1944" s="49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</row>
    <row r="1945" spans="1:121" x14ac:dyDescent="0.15">
      <c r="A1945" s="168"/>
      <c r="B1945" s="169"/>
      <c r="C1945" s="170"/>
      <c r="D1945" s="171"/>
      <c r="E1945" s="172"/>
      <c r="F1945" s="172"/>
      <c r="G1945" s="172"/>
      <c r="H1945" s="172"/>
      <c r="I1945" s="171"/>
      <c r="J1945" s="173"/>
      <c r="K1945" s="174"/>
      <c r="L1945" s="175"/>
      <c r="M1945" s="176"/>
      <c r="N1945" s="176"/>
      <c r="O1945" s="175"/>
      <c r="P1945" s="172"/>
      <c r="Q1945" s="177"/>
      <c r="R1945" s="172"/>
      <c r="S1945" s="178"/>
      <c r="T1945" s="173"/>
      <c r="U1945" s="11"/>
      <c r="V1945" s="11"/>
      <c r="W1945" s="49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"/>
      <c r="AH1945" s="1"/>
      <c r="AI1945" s="1"/>
      <c r="AJ1945" s="1"/>
      <c r="AK1945" s="1"/>
      <c r="AL1945" s="49"/>
      <c r="AM1945" s="49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</row>
    <row r="1946" spans="1:121" x14ac:dyDescent="0.15">
      <c r="A1946" s="168"/>
      <c r="B1946" s="169"/>
      <c r="C1946" s="170"/>
      <c r="D1946" s="171"/>
      <c r="E1946" s="172"/>
      <c r="F1946" s="172"/>
      <c r="G1946" s="172"/>
      <c r="H1946" s="172"/>
      <c r="I1946" s="171"/>
      <c r="J1946" s="173"/>
      <c r="K1946" s="174"/>
      <c r="L1946" s="175"/>
      <c r="M1946" s="176"/>
      <c r="N1946" s="176"/>
      <c r="O1946" s="175"/>
      <c r="P1946" s="172"/>
      <c r="Q1946" s="177"/>
      <c r="R1946" s="172"/>
      <c r="S1946" s="178"/>
      <c r="T1946" s="173"/>
      <c r="U1946" s="11"/>
      <c r="V1946" s="11"/>
      <c r="W1946" s="49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"/>
      <c r="AH1946" s="1"/>
      <c r="AI1946" s="1"/>
      <c r="AJ1946" s="1"/>
      <c r="AK1946" s="1"/>
      <c r="AL1946" s="49"/>
      <c r="AM1946" s="49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</row>
    <row r="1947" spans="1:121" x14ac:dyDescent="0.15">
      <c r="A1947" s="168"/>
      <c r="B1947" s="169"/>
      <c r="C1947" s="170"/>
      <c r="D1947" s="171"/>
      <c r="E1947" s="172"/>
      <c r="F1947" s="172"/>
      <c r="G1947" s="172"/>
      <c r="H1947" s="172"/>
      <c r="I1947" s="171"/>
      <c r="J1947" s="173"/>
      <c r="K1947" s="174"/>
      <c r="L1947" s="175"/>
      <c r="M1947" s="176"/>
      <c r="N1947" s="176"/>
      <c r="O1947" s="175"/>
      <c r="P1947" s="172"/>
      <c r="Q1947" s="177"/>
      <c r="R1947" s="172"/>
      <c r="S1947" s="178"/>
      <c r="T1947" s="173"/>
      <c r="U1947" s="11"/>
      <c r="V1947" s="11"/>
      <c r="W1947" s="49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"/>
      <c r="AH1947" s="1"/>
      <c r="AI1947" s="1"/>
      <c r="AJ1947" s="1"/>
      <c r="AK1947" s="1"/>
      <c r="AL1947" s="49"/>
      <c r="AM1947" s="49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</row>
    <row r="1948" spans="1:121" x14ac:dyDescent="0.15">
      <c r="A1948" s="168"/>
      <c r="B1948" s="169"/>
      <c r="C1948" s="170"/>
      <c r="D1948" s="171"/>
      <c r="E1948" s="172"/>
      <c r="F1948" s="172"/>
      <c r="G1948" s="172"/>
      <c r="H1948" s="172"/>
      <c r="I1948" s="171"/>
      <c r="J1948" s="173"/>
      <c r="K1948" s="174"/>
      <c r="L1948" s="175"/>
      <c r="M1948" s="176"/>
      <c r="N1948" s="176"/>
      <c r="O1948" s="175"/>
      <c r="P1948" s="172"/>
      <c r="Q1948" s="177"/>
      <c r="R1948" s="172"/>
      <c r="S1948" s="178"/>
      <c r="T1948" s="173"/>
      <c r="U1948" s="11"/>
      <c r="V1948" s="11"/>
      <c r="W1948" s="49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"/>
      <c r="AH1948" s="1"/>
      <c r="AI1948" s="1"/>
      <c r="AJ1948" s="1"/>
      <c r="AK1948" s="1"/>
      <c r="AL1948" s="49"/>
      <c r="AM1948" s="49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</row>
    <row r="1949" spans="1:121" x14ac:dyDescent="0.15">
      <c r="A1949" s="168"/>
      <c r="B1949" s="169"/>
      <c r="C1949" s="170"/>
      <c r="D1949" s="171"/>
      <c r="E1949" s="172"/>
      <c r="F1949" s="172"/>
      <c r="G1949" s="172"/>
      <c r="H1949" s="172"/>
      <c r="I1949" s="171"/>
      <c r="J1949" s="173"/>
      <c r="K1949" s="174"/>
      <c r="L1949" s="175"/>
      <c r="M1949" s="176"/>
      <c r="N1949" s="176"/>
      <c r="O1949" s="175"/>
      <c r="P1949" s="172"/>
      <c r="Q1949" s="177"/>
      <c r="R1949" s="172"/>
      <c r="S1949" s="178"/>
      <c r="T1949" s="173"/>
      <c r="U1949" s="11"/>
      <c r="V1949" s="11"/>
      <c r="W1949" s="49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"/>
      <c r="AH1949" s="1"/>
      <c r="AI1949" s="1"/>
      <c r="AJ1949" s="1"/>
      <c r="AK1949" s="1"/>
      <c r="AL1949" s="49"/>
      <c r="AM1949" s="49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</row>
    <row r="1950" spans="1:121" x14ac:dyDescent="0.15">
      <c r="A1950" s="168"/>
      <c r="B1950" s="169"/>
      <c r="C1950" s="170"/>
      <c r="D1950" s="171"/>
      <c r="E1950" s="172"/>
      <c r="F1950" s="172"/>
      <c r="G1950" s="172"/>
      <c r="H1950" s="172"/>
      <c r="I1950" s="171"/>
      <c r="J1950" s="173"/>
      <c r="K1950" s="174"/>
      <c r="L1950" s="175"/>
      <c r="M1950" s="176"/>
      <c r="N1950" s="176"/>
      <c r="O1950" s="175"/>
      <c r="P1950" s="172"/>
      <c r="Q1950" s="177"/>
      <c r="R1950" s="172"/>
      <c r="S1950" s="178"/>
      <c r="T1950" s="173"/>
      <c r="U1950" s="11"/>
      <c r="V1950" s="11"/>
      <c r="W1950" s="49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"/>
      <c r="AH1950" s="1"/>
      <c r="AI1950" s="1"/>
      <c r="AJ1950" s="1"/>
      <c r="AK1950" s="1"/>
      <c r="AL1950" s="49"/>
      <c r="AM1950" s="49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</row>
    <row r="1951" spans="1:121" x14ac:dyDescent="0.15">
      <c r="A1951" s="168"/>
      <c r="B1951" s="169"/>
      <c r="C1951" s="170"/>
      <c r="D1951" s="171"/>
      <c r="E1951" s="172"/>
      <c r="F1951" s="172"/>
      <c r="G1951" s="172"/>
      <c r="H1951" s="172"/>
      <c r="I1951" s="171"/>
      <c r="J1951" s="173"/>
      <c r="K1951" s="174"/>
      <c r="L1951" s="175"/>
      <c r="M1951" s="176"/>
      <c r="N1951" s="176"/>
      <c r="O1951" s="175"/>
      <c r="P1951" s="172"/>
      <c r="Q1951" s="177"/>
      <c r="R1951" s="172"/>
      <c r="S1951" s="178"/>
      <c r="T1951" s="173"/>
      <c r="U1951" s="11"/>
      <c r="V1951" s="11"/>
      <c r="W1951" s="49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"/>
      <c r="AH1951" s="1"/>
      <c r="AI1951" s="1"/>
      <c r="AJ1951" s="1"/>
      <c r="AK1951" s="1"/>
      <c r="AL1951" s="49"/>
      <c r="AM1951" s="49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</row>
    <row r="1952" spans="1:121" x14ac:dyDescent="0.15">
      <c r="A1952" s="168"/>
      <c r="B1952" s="169"/>
      <c r="C1952" s="170"/>
      <c r="D1952" s="171"/>
      <c r="E1952" s="172"/>
      <c r="F1952" s="172"/>
      <c r="G1952" s="172"/>
      <c r="H1952" s="172"/>
      <c r="I1952" s="171"/>
      <c r="J1952" s="173"/>
      <c r="K1952" s="174"/>
      <c r="L1952" s="175"/>
      <c r="M1952" s="176"/>
      <c r="N1952" s="176"/>
      <c r="O1952" s="175"/>
      <c r="P1952" s="172"/>
      <c r="Q1952" s="177"/>
      <c r="R1952" s="172"/>
      <c r="S1952" s="178"/>
      <c r="T1952" s="173"/>
      <c r="U1952" s="11"/>
      <c r="V1952" s="11"/>
      <c r="W1952" s="49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"/>
      <c r="AH1952" s="1"/>
      <c r="AI1952" s="1"/>
      <c r="AJ1952" s="1"/>
      <c r="AK1952" s="1"/>
      <c r="AL1952" s="49"/>
      <c r="AM1952" s="49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</row>
    <row r="1953" spans="1:121" x14ac:dyDescent="0.15">
      <c r="A1953" s="168"/>
      <c r="B1953" s="169"/>
      <c r="C1953" s="170"/>
      <c r="D1953" s="171"/>
      <c r="E1953" s="172"/>
      <c r="F1953" s="172"/>
      <c r="G1953" s="172"/>
      <c r="H1953" s="172"/>
      <c r="I1953" s="171"/>
      <c r="J1953" s="173"/>
      <c r="K1953" s="174"/>
      <c r="L1953" s="175"/>
      <c r="M1953" s="176"/>
      <c r="N1953" s="176"/>
      <c r="O1953" s="175"/>
      <c r="P1953" s="172"/>
      <c r="Q1953" s="177"/>
      <c r="R1953" s="172"/>
      <c r="S1953" s="178"/>
      <c r="T1953" s="173"/>
      <c r="U1953" s="11"/>
      <c r="V1953" s="11"/>
      <c r="W1953" s="49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"/>
      <c r="AH1953" s="1"/>
      <c r="AI1953" s="1"/>
      <c r="AJ1953" s="1"/>
      <c r="AK1953" s="1"/>
      <c r="AL1953" s="49"/>
      <c r="AM1953" s="49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</row>
    <row r="1954" spans="1:121" x14ac:dyDescent="0.15">
      <c r="A1954" s="168"/>
      <c r="B1954" s="169"/>
      <c r="C1954" s="170"/>
      <c r="D1954" s="171"/>
      <c r="E1954" s="172"/>
      <c r="F1954" s="172"/>
      <c r="G1954" s="172"/>
      <c r="H1954" s="172"/>
      <c r="I1954" s="171"/>
      <c r="J1954" s="173"/>
      <c r="K1954" s="174"/>
      <c r="L1954" s="175"/>
      <c r="M1954" s="176"/>
      <c r="N1954" s="176"/>
      <c r="O1954" s="175"/>
      <c r="P1954" s="172"/>
      <c r="Q1954" s="177"/>
      <c r="R1954" s="172"/>
      <c r="S1954" s="178"/>
      <c r="T1954" s="173"/>
      <c r="U1954" s="11"/>
      <c r="V1954" s="11"/>
      <c r="W1954" s="49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"/>
      <c r="AH1954" s="1"/>
      <c r="AI1954" s="1"/>
      <c r="AJ1954" s="1"/>
      <c r="AK1954" s="1"/>
      <c r="AL1954" s="49"/>
      <c r="AM1954" s="49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</row>
    <row r="1955" spans="1:121" x14ac:dyDescent="0.15">
      <c r="A1955" s="168"/>
      <c r="B1955" s="169"/>
      <c r="C1955" s="170"/>
      <c r="D1955" s="171"/>
      <c r="E1955" s="172"/>
      <c r="F1955" s="172"/>
      <c r="G1955" s="172"/>
      <c r="H1955" s="172"/>
      <c r="I1955" s="171"/>
      <c r="J1955" s="173"/>
      <c r="K1955" s="174"/>
      <c r="L1955" s="175"/>
      <c r="M1955" s="176"/>
      <c r="N1955" s="176"/>
      <c r="O1955" s="175"/>
      <c r="P1955" s="172"/>
      <c r="Q1955" s="177"/>
      <c r="R1955" s="172"/>
      <c r="S1955" s="178"/>
      <c r="T1955" s="173"/>
      <c r="U1955" s="11"/>
      <c r="V1955" s="11"/>
      <c r="W1955" s="49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"/>
      <c r="AH1955" s="1"/>
      <c r="AI1955" s="1"/>
      <c r="AJ1955" s="1"/>
      <c r="AK1955" s="1"/>
      <c r="AL1955" s="49"/>
      <c r="AM1955" s="49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</row>
    <row r="1956" spans="1:121" x14ac:dyDescent="0.15">
      <c r="A1956" s="168"/>
      <c r="B1956" s="169"/>
      <c r="C1956" s="170"/>
      <c r="D1956" s="171"/>
      <c r="E1956" s="172"/>
      <c r="F1956" s="172"/>
      <c r="G1956" s="172"/>
      <c r="H1956" s="172"/>
      <c r="I1956" s="171"/>
      <c r="J1956" s="173"/>
      <c r="K1956" s="174"/>
      <c r="L1956" s="175"/>
      <c r="M1956" s="176"/>
      <c r="N1956" s="176"/>
      <c r="O1956" s="175"/>
      <c r="P1956" s="172"/>
      <c r="Q1956" s="177"/>
      <c r="R1956" s="172"/>
      <c r="S1956" s="178"/>
      <c r="T1956" s="173"/>
      <c r="U1956" s="11"/>
      <c r="V1956" s="11"/>
      <c r="W1956" s="49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"/>
      <c r="AH1956" s="1"/>
      <c r="AI1956" s="1"/>
      <c r="AJ1956" s="1"/>
      <c r="AK1956" s="1"/>
      <c r="AL1956" s="49"/>
      <c r="AM1956" s="49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</row>
    <row r="1957" spans="1:121" x14ac:dyDescent="0.15">
      <c r="A1957" s="168"/>
      <c r="B1957" s="169"/>
      <c r="C1957" s="170"/>
      <c r="D1957" s="171"/>
      <c r="E1957" s="172"/>
      <c r="F1957" s="172"/>
      <c r="G1957" s="172"/>
      <c r="H1957" s="172"/>
      <c r="I1957" s="171"/>
      <c r="J1957" s="173"/>
      <c r="K1957" s="174"/>
      <c r="L1957" s="175"/>
      <c r="M1957" s="176"/>
      <c r="N1957" s="176"/>
      <c r="O1957" s="175"/>
      <c r="P1957" s="172"/>
      <c r="Q1957" s="177"/>
      <c r="R1957" s="172"/>
      <c r="S1957" s="178"/>
      <c r="T1957" s="173"/>
      <c r="U1957" s="11"/>
      <c r="V1957" s="11"/>
      <c r="W1957" s="49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"/>
      <c r="AH1957" s="1"/>
      <c r="AI1957" s="1"/>
      <c r="AJ1957" s="1"/>
      <c r="AK1957" s="1"/>
      <c r="AL1957" s="49"/>
      <c r="AM1957" s="49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</row>
    <row r="1958" spans="1:121" x14ac:dyDescent="0.15">
      <c r="A1958" s="168"/>
      <c r="B1958" s="169"/>
      <c r="C1958" s="170"/>
      <c r="D1958" s="171"/>
      <c r="E1958" s="172"/>
      <c r="F1958" s="172"/>
      <c r="G1958" s="172"/>
      <c r="H1958" s="172"/>
      <c r="I1958" s="171"/>
      <c r="J1958" s="173"/>
      <c r="K1958" s="174"/>
      <c r="L1958" s="175"/>
      <c r="M1958" s="176"/>
      <c r="N1958" s="176"/>
      <c r="O1958" s="175"/>
      <c r="P1958" s="172"/>
      <c r="Q1958" s="177"/>
      <c r="R1958" s="172"/>
      <c r="S1958" s="178"/>
      <c r="T1958" s="173"/>
      <c r="U1958" s="11"/>
      <c r="V1958" s="11"/>
      <c r="W1958" s="49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"/>
      <c r="AH1958" s="1"/>
      <c r="AI1958" s="1"/>
      <c r="AJ1958" s="1"/>
      <c r="AK1958" s="1"/>
      <c r="AL1958" s="49"/>
      <c r="AM1958" s="49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</row>
    <row r="1959" spans="1:121" x14ac:dyDescent="0.15">
      <c r="A1959" s="168"/>
      <c r="B1959" s="169"/>
      <c r="C1959" s="170"/>
      <c r="D1959" s="171"/>
      <c r="E1959" s="172"/>
      <c r="F1959" s="172"/>
      <c r="G1959" s="172"/>
      <c r="H1959" s="172"/>
      <c r="I1959" s="171"/>
      <c r="J1959" s="173"/>
      <c r="K1959" s="174"/>
      <c r="L1959" s="175"/>
      <c r="M1959" s="176"/>
      <c r="N1959" s="176"/>
      <c r="O1959" s="175"/>
      <c r="P1959" s="172"/>
      <c r="Q1959" s="177"/>
      <c r="R1959" s="172"/>
      <c r="S1959" s="178"/>
      <c r="T1959" s="173"/>
      <c r="U1959" s="11"/>
      <c r="V1959" s="11"/>
      <c r="W1959" s="49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"/>
      <c r="AH1959" s="1"/>
      <c r="AI1959" s="1"/>
      <c r="AJ1959" s="1"/>
      <c r="AK1959" s="1"/>
      <c r="AL1959" s="49"/>
      <c r="AM1959" s="49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</row>
    <row r="1960" spans="1:121" x14ac:dyDescent="0.15">
      <c r="A1960" s="168"/>
      <c r="B1960" s="169"/>
      <c r="C1960" s="170"/>
      <c r="D1960" s="171"/>
      <c r="E1960" s="172"/>
      <c r="F1960" s="172"/>
      <c r="G1960" s="172"/>
      <c r="H1960" s="172"/>
      <c r="I1960" s="171"/>
      <c r="J1960" s="173"/>
      <c r="K1960" s="174"/>
      <c r="L1960" s="175"/>
      <c r="M1960" s="176"/>
      <c r="N1960" s="176"/>
      <c r="O1960" s="175"/>
      <c r="P1960" s="172"/>
      <c r="Q1960" s="177"/>
      <c r="R1960" s="172"/>
      <c r="S1960" s="178"/>
      <c r="T1960" s="173"/>
      <c r="U1960" s="11"/>
      <c r="V1960" s="11"/>
      <c r="W1960" s="49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"/>
      <c r="AH1960" s="1"/>
      <c r="AI1960" s="1"/>
      <c r="AJ1960" s="1"/>
      <c r="AK1960" s="1"/>
      <c r="AL1960" s="49"/>
      <c r="AM1960" s="49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</row>
    <row r="1961" spans="1:121" x14ac:dyDescent="0.15">
      <c r="A1961" s="168"/>
      <c r="B1961" s="169"/>
      <c r="C1961" s="170"/>
      <c r="D1961" s="171"/>
      <c r="E1961" s="172"/>
      <c r="F1961" s="172"/>
      <c r="G1961" s="172"/>
      <c r="H1961" s="172"/>
      <c r="I1961" s="171"/>
      <c r="J1961" s="173"/>
      <c r="K1961" s="174"/>
      <c r="L1961" s="175"/>
      <c r="M1961" s="176"/>
      <c r="N1961" s="176"/>
      <c r="O1961" s="175"/>
      <c r="P1961" s="172"/>
      <c r="Q1961" s="177"/>
      <c r="R1961" s="172"/>
      <c r="S1961" s="178"/>
      <c r="T1961" s="173"/>
      <c r="U1961" s="11"/>
      <c r="V1961" s="11"/>
      <c r="W1961" s="49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"/>
      <c r="AH1961" s="1"/>
      <c r="AI1961" s="1"/>
      <c r="AJ1961" s="1"/>
      <c r="AK1961" s="1"/>
      <c r="AL1961" s="49"/>
      <c r="AM1961" s="49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</row>
    <row r="1962" spans="1:121" x14ac:dyDescent="0.15">
      <c r="A1962" s="168"/>
      <c r="B1962" s="169"/>
      <c r="C1962" s="170"/>
      <c r="D1962" s="171"/>
      <c r="E1962" s="172"/>
      <c r="F1962" s="172"/>
      <c r="G1962" s="172"/>
      <c r="H1962" s="172"/>
      <c r="I1962" s="171"/>
      <c r="J1962" s="173"/>
      <c r="K1962" s="174"/>
      <c r="L1962" s="175"/>
      <c r="M1962" s="176"/>
      <c r="N1962" s="176"/>
      <c r="O1962" s="175"/>
      <c r="P1962" s="172"/>
      <c r="Q1962" s="177"/>
      <c r="R1962" s="172"/>
      <c r="S1962" s="178"/>
      <c r="T1962" s="173"/>
      <c r="U1962" s="11"/>
      <c r="V1962" s="11"/>
      <c r="W1962" s="49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"/>
      <c r="AH1962" s="1"/>
      <c r="AI1962" s="1"/>
      <c r="AJ1962" s="1"/>
      <c r="AK1962" s="1"/>
      <c r="AL1962" s="49"/>
      <c r="AM1962" s="49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</row>
    <row r="1963" spans="1:121" x14ac:dyDescent="0.15">
      <c r="A1963" s="168"/>
      <c r="B1963" s="169"/>
      <c r="C1963" s="170"/>
      <c r="D1963" s="171"/>
      <c r="E1963" s="172"/>
      <c r="F1963" s="172"/>
      <c r="G1963" s="172"/>
      <c r="H1963" s="172"/>
      <c r="I1963" s="171"/>
      <c r="J1963" s="173"/>
      <c r="K1963" s="174"/>
      <c r="L1963" s="175"/>
      <c r="M1963" s="176"/>
      <c r="N1963" s="176"/>
      <c r="O1963" s="175"/>
      <c r="P1963" s="172"/>
      <c r="Q1963" s="177"/>
      <c r="R1963" s="172"/>
      <c r="S1963" s="178"/>
      <c r="T1963" s="173"/>
      <c r="U1963" s="11"/>
      <c r="V1963" s="11"/>
      <c r="W1963" s="49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"/>
      <c r="AH1963" s="1"/>
      <c r="AI1963" s="1"/>
      <c r="AJ1963" s="1"/>
      <c r="AK1963" s="1"/>
      <c r="AL1963" s="49"/>
      <c r="AM1963" s="49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</row>
    <row r="1964" spans="1:121" x14ac:dyDescent="0.15">
      <c r="A1964" s="168"/>
      <c r="B1964" s="169"/>
      <c r="C1964" s="170"/>
      <c r="D1964" s="171"/>
      <c r="E1964" s="172"/>
      <c r="F1964" s="172"/>
      <c r="G1964" s="172"/>
      <c r="H1964" s="172"/>
      <c r="I1964" s="171"/>
      <c r="J1964" s="173"/>
      <c r="K1964" s="174"/>
      <c r="L1964" s="175"/>
      <c r="M1964" s="176"/>
      <c r="N1964" s="176"/>
      <c r="O1964" s="175"/>
      <c r="P1964" s="172"/>
      <c r="Q1964" s="177"/>
      <c r="R1964" s="172"/>
      <c r="S1964" s="178"/>
      <c r="T1964" s="173"/>
      <c r="U1964" s="11"/>
      <c r="V1964" s="11"/>
      <c r="W1964" s="49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"/>
      <c r="AH1964" s="1"/>
      <c r="AI1964" s="1"/>
      <c r="AJ1964" s="1"/>
      <c r="AK1964" s="1"/>
      <c r="AL1964" s="49"/>
      <c r="AM1964" s="49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</row>
    <row r="1965" spans="1:121" x14ac:dyDescent="0.15">
      <c r="A1965" s="168"/>
      <c r="B1965" s="169"/>
      <c r="C1965" s="170"/>
      <c r="D1965" s="171"/>
      <c r="E1965" s="172"/>
      <c r="F1965" s="172"/>
      <c r="G1965" s="172"/>
      <c r="H1965" s="172"/>
      <c r="I1965" s="171"/>
      <c r="J1965" s="173"/>
      <c r="K1965" s="174"/>
      <c r="L1965" s="175"/>
      <c r="M1965" s="176"/>
      <c r="N1965" s="176"/>
      <c r="O1965" s="175"/>
      <c r="P1965" s="172"/>
      <c r="Q1965" s="177"/>
      <c r="R1965" s="172"/>
      <c r="S1965" s="178"/>
      <c r="T1965" s="173"/>
      <c r="U1965" s="11"/>
      <c r="V1965" s="11"/>
      <c r="W1965" s="49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"/>
      <c r="AH1965" s="1"/>
      <c r="AI1965" s="1"/>
      <c r="AJ1965" s="1"/>
      <c r="AK1965" s="1"/>
      <c r="AL1965" s="49"/>
      <c r="AM1965" s="49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</row>
    <row r="1966" spans="1:121" x14ac:dyDescent="0.15">
      <c r="A1966" s="168"/>
      <c r="B1966" s="169"/>
      <c r="C1966" s="170"/>
      <c r="D1966" s="171"/>
      <c r="E1966" s="172"/>
      <c r="F1966" s="172"/>
      <c r="G1966" s="172"/>
      <c r="H1966" s="172"/>
      <c r="I1966" s="171"/>
      <c r="J1966" s="173"/>
      <c r="K1966" s="174"/>
      <c r="L1966" s="175"/>
      <c r="M1966" s="176"/>
      <c r="N1966" s="176"/>
      <c r="O1966" s="175"/>
      <c r="P1966" s="172"/>
      <c r="Q1966" s="177"/>
      <c r="R1966" s="172"/>
      <c r="S1966" s="178"/>
      <c r="T1966" s="173"/>
      <c r="U1966" s="11"/>
      <c r="V1966" s="11"/>
      <c r="W1966" s="49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"/>
      <c r="AH1966" s="1"/>
      <c r="AI1966" s="1"/>
      <c r="AJ1966" s="1"/>
      <c r="AK1966" s="1"/>
      <c r="AL1966" s="49"/>
      <c r="AM1966" s="49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</row>
    <row r="1967" spans="1:121" x14ac:dyDescent="0.15">
      <c r="A1967" s="168"/>
      <c r="B1967" s="169"/>
      <c r="C1967" s="170"/>
      <c r="D1967" s="171"/>
      <c r="E1967" s="172"/>
      <c r="F1967" s="172"/>
      <c r="G1967" s="172"/>
      <c r="H1967" s="172"/>
      <c r="I1967" s="171"/>
      <c r="J1967" s="173"/>
      <c r="K1967" s="174"/>
      <c r="L1967" s="175"/>
      <c r="M1967" s="176"/>
      <c r="N1967" s="176"/>
      <c r="O1967" s="175"/>
      <c r="P1967" s="172"/>
      <c r="Q1967" s="177"/>
      <c r="R1967" s="172"/>
      <c r="S1967" s="178"/>
      <c r="T1967" s="173"/>
      <c r="U1967" s="11"/>
      <c r="V1967" s="11"/>
      <c r="W1967" s="49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"/>
      <c r="AH1967" s="1"/>
      <c r="AI1967" s="1"/>
      <c r="AJ1967" s="1"/>
      <c r="AK1967" s="1"/>
      <c r="AL1967" s="49"/>
      <c r="AM1967" s="49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</row>
    <row r="1968" spans="1:121" x14ac:dyDescent="0.15">
      <c r="A1968" s="168"/>
      <c r="B1968" s="169"/>
      <c r="C1968" s="170"/>
      <c r="D1968" s="171"/>
      <c r="E1968" s="172"/>
      <c r="F1968" s="172"/>
      <c r="G1968" s="172"/>
      <c r="H1968" s="172"/>
      <c r="I1968" s="171"/>
      <c r="J1968" s="173"/>
      <c r="K1968" s="174"/>
      <c r="L1968" s="175"/>
      <c r="M1968" s="176"/>
      <c r="N1968" s="176"/>
      <c r="O1968" s="175"/>
      <c r="P1968" s="172"/>
      <c r="Q1968" s="177"/>
      <c r="R1968" s="172"/>
      <c r="S1968" s="178"/>
      <c r="T1968" s="173"/>
      <c r="U1968" s="11"/>
      <c r="V1968" s="11"/>
      <c r="W1968" s="49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"/>
      <c r="AH1968" s="1"/>
      <c r="AI1968" s="1"/>
      <c r="AJ1968" s="1"/>
      <c r="AK1968" s="1"/>
      <c r="AL1968" s="49"/>
      <c r="AM1968" s="49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</row>
    <row r="1969" spans="1:121" x14ac:dyDescent="0.15">
      <c r="A1969" s="168"/>
      <c r="B1969" s="169"/>
      <c r="C1969" s="170"/>
      <c r="D1969" s="171"/>
      <c r="E1969" s="172"/>
      <c r="F1969" s="172"/>
      <c r="G1969" s="172"/>
      <c r="H1969" s="172"/>
      <c r="I1969" s="171"/>
      <c r="J1969" s="173"/>
      <c r="K1969" s="174"/>
      <c r="L1969" s="175"/>
      <c r="M1969" s="176"/>
      <c r="N1969" s="176"/>
      <c r="O1969" s="175"/>
      <c r="P1969" s="172"/>
      <c r="Q1969" s="177"/>
      <c r="R1969" s="172"/>
      <c r="S1969" s="178"/>
      <c r="T1969" s="173"/>
      <c r="U1969" s="11"/>
      <c r="V1969" s="11"/>
      <c r="W1969" s="49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"/>
      <c r="AH1969" s="1"/>
      <c r="AI1969" s="1"/>
      <c r="AJ1969" s="1"/>
      <c r="AK1969" s="1"/>
      <c r="AL1969" s="49"/>
      <c r="AM1969" s="49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</row>
    <row r="1970" spans="1:121" x14ac:dyDescent="0.15">
      <c r="A1970" s="168"/>
      <c r="B1970" s="169"/>
      <c r="C1970" s="170"/>
      <c r="D1970" s="171"/>
      <c r="E1970" s="172"/>
      <c r="F1970" s="172"/>
      <c r="G1970" s="172"/>
      <c r="H1970" s="172"/>
      <c r="I1970" s="171"/>
      <c r="J1970" s="173"/>
      <c r="K1970" s="174"/>
      <c r="L1970" s="175"/>
      <c r="M1970" s="176"/>
      <c r="N1970" s="176"/>
      <c r="O1970" s="175"/>
      <c r="P1970" s="172"/>
      <c r="Q1970" s="177"/>
      <c r="R1970" s="172"/>
      <c r="S1970" s="178"/>
      <c r="T1970" s="173"/>
      <c r="U1970" s="11"/>
      <c r="V1970" s="11"/>
      <c r="W1970" s="49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"/>
      <c r="AH1970" s="1"/>
      <c r="AI1970" s="1"/>
      <c r="AJ1970" s="1"/>
      <c r="AK1970" s="1"/>
      <c r="AL1970" s="49"/>
      <c r="AM1970" s="49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</row>
    <row r="1971" spans="1:121" x14ac:dyDescent="0.15">
      <c r="A1971" s="168"/>
      <c r="B1971" s="169"/>
      <c r="C1971" s="170"/>
      <c r="D1971" s="171"/>
      <c r="E1971" s="172"/>
      <c r="F1971" s="172"/>
      <c r="G1971" s="172"/>
      <c r="H1971" s="172"/>
      <c r="I1971" s="171"/>
      <c r="J1971" s="173"/>
      <c r="K1971" s="174"/>
      <c r="L1971" s="175"/>
      <c r="M1971" s="176"/>
      <c r="N1971" s="176"/>
      <c r="O1971" s="175"/>
      <c r="P1971" s="172"/>
      <c r="Q1971" s="177"/>
      <c r="R1971" s="172"/>
      <c r="S1971" s="178"/>
      <c r="T1971" s="173"/>
      <c r="U1971" s="11"/>
      <c r="V1971" s="11"/>
      <c r="W1971" s="49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"/>
      <c r="AH1971" s="1"/>
      <c r="AI1971" s="1"/>
      <c r="AJ1971" s="1"/>
      <c r="AK1971" s="1"/>
      <c r="AL1971" s="49"/>
      <c r="AM1971" s="49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</row>
    <row r="1972" spans="1:121" x14ac:dyDescent="0.15">
      <c r="A1972" s="168"/>
      <c r="B1972" s="169"/>
      <c r="C1972" s="170"/>
      <c r="D1972" s="171"/>
      <c r="E1972" s="172"/>
      <c r="F1972" s="172"/>
      <c r="G1972" s="172"/>
      <c r="H1972" s="172"/>
      <c r="I1972" s="171"/>
      <c r="J1972" s="173"/>
      <c r="K1972" s="174"/>
      <c r="L1972" s="175"/>
      <c r="M1972" s="176"/>
      <c r="N1972" s="176"/>
      <c r="O1972" s="175"/>
      <c r="P1972" s="172"/>
      <c r="Q1972" s="177"/>
      <c r="R1972" s="172"/>
      <c r="S1972" s="178"/>
      <c r="T1972" s="173"/>
      <c r="U1972" s="11"/>
      <c r="V1972" s="11"/>
      <c r="W1972" s="49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"/>
      <c r="AH1972" s="1"/>
      <c r="AI1972" s="1"/>
      <c r="AJ1972" s="1"/>
      <c r="AK1972" s="1"/>
      <c r="AL1972" s="49"/>
      <c r="AM1972" s="49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</row>
    <row r="1973" spans="1:121" x14ac:dyDescent="0.15">
      <c r="A1973" s="168"/>
      <c r="B1973" s="169"/>
      <c r="C1973" s="170"/>
      <c r="D1973" s="171"/>
      <c r="E1973" s="172"/>
      <c r="F1973" s="172"/>
      <c r="G1973" s="172"/>
      <c r="H1973" s="172"/>
      <c r="I1973" s="171"/>
      <c r="J1973" s="173"/>
      <c r="K1973" s="174"/>
      <c r="L1973" s="175"/>
      <c r="M1973" s="176"/>
      <c r="N1973" s="176"/>
      <c r="O1973" s="175"/>
      <c r="P1973" s="172"/>
      <c r="Q1973" s="177"/>
      <c r="R1973" s="172"/>
      <c r="S1973" s="178"/>
      <c r="T1973" s="173"/>
      <c r="U1973" s="11"/>
      <c r="V1973" s="11"/>
      <c r="W1973" s="49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"/>
      <c r="AH1973" s="1"/>
      <c r="AI1973" s="1"/>
      <c r="AJ1973" s="1"/>
      <c r="AK1973" s="1"/>
      <c r="AL1973" s="49"/>
      <c r="AM1973" s="49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</row>
    <row r="1974" spans="1:121" x14ac:dyDescent="0.15">
      <c r="A1974" s="168"/>
      <c r="B1974" s="169"/>
      <c r="C1974" s="170"/>
      <c r="D1974" s="171"/>
      <c r="E1974" s="172"/>
      <c r="F1974" s="172"/>
      <c r="G1974" s="172"/>
      <c r="H1974" s="172"/>
      <c r="I1974" s="171"/>
      <c r="J1974" s="173"/>
      <c r="K1974" s="174"/>
      <c r="L1974" s="175"/>
      <c r="M1974" s="176"/>
      <c r="N1974" s="176"/>
      <c r="O1974" s="175"/>
      <c r="P1974" s="172"/>
      <c r="Q1974" s="177"/>
      <c r="R1974" s="172"/>
      <c r="S1974" s="178"/>
      <c r="T1974" s="173"/>
      <c r="U1974" s="11"/>
      <c r="V1974" s="11"/>
      <c r="W1974" s="49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"/>
      <c r="AH1974" s="1"/>
      <c r="AI1974" s="1"/>
      <c r="AJ1974" s="1"/>
      <c r="AK1974" s="1"/>
      <c r="AL1974" s="49"/>
      <c r="AM1974" s="49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</row>
    <row r="1975" spans="1:121" x14ac:dyDescent="0.15">
      <c r="A1975" s="168"/>
      <c r="B1975" s="169"/>
      <c r="C1975" s="170"/>
      <c r="D1975" s="171"/>
      <c r="E1975" s="172"/>
      <c r="F1975" s="172"/>
      <c r="G1975" s="172"/>
      <c r="H1975" s="172"/>
      <c r="I1975" s="171"/>
      <c r="J1975" s="173"/>
      <c r="K1975" s="174"/>
      <c r="L1975" s="175"/>
      <c r="M1975" s="176"/>
      <c r="N1975" s="176"/>
      <c r="O1975" s="175"/>
      <c r="P1975" s="172"/>
      <c r="Q1975" s="177"/>
      <c r="R1975" s="172"/>
      <c r="S1975" s="178"/>
      <c r="T1975" s="173"/>
      <c r="U1975" s="11"/>
      <c r="V1975" s="11"/>
      <c r="W1975" s="49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"/>
      <c r="AH1975" s="1"/>
      <c r="AI1975" s="1"/>
      <c r="AJ1975" s="1"/>
      <c r="AK1975" s="1"/>
      <c r="AL1975" s="49"/>
      <c r="AM1975" s="49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</row>
    <row r="1976" spans="1:121" x14ac:dyDescent="0.15">
      <c r="A1976" s="168"/>
      <c r="B1976" s="169"/>
      <c r="C1976" s="170"/>
      <c r="D1976" s="171"/>
      <c r="E1976" s="172"/>
      <c r="F1976" s="172"/>
      <c r="G1976" s="172"/>
      <c r="H1976" s="172"/>
      <c r="I1976" s="171"/>
      <c r="J1976" s="173"/>
      <c r="K1976" s="174"/>
      <c r="L1976" s="175"/>
      <c r="M1976" s="176"/>
      <c r="N1976" s="176"/>
      <c r="O1976" s="175"/>
      <c r="P1976" s="172"/>
      <c r="Q1976" s="177"/>
      <c r="R1976" s="172"/>
      <c r="S1976" s="178"/>
      <c r="T1976" s="173"/>
      <c r="U1976" s="11"/>
      <c r="V1976" s="11"/>
      <c r="W1976" s="49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"/>
      <c r="AH1976" s="1"/>
      <c r="AI1976" s="1"/>
      <c r="AJ1976" s="1"/>
      <c r="AK1976" s="1"/>
      <c r="AL1976" s="49"/>
      <c r="AM1976" s="49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</row>
    <row r="1977" spans="1:121" x14ac:dyDescent="0.15">
      <c r="A1977" s="168"/>
      <c r="B1977" s="169"/>
      <c r="C1977" s="170"/>
      <c r="D1977" s="171"/>
      <c r="E1977" s="172"/>
      <c r="F1977" s="172"/>
      <c r="G1977" s="172"/>
      <c r="H1977" s="172"/>
      <c r="I1977" s="171"/>
      <c r="J1977" s="173"/>
      <c r="K1977" s="174"/>
      <c r="L1977" s="175"/>
      <c r="M1977" s="176"/>
      <c r="N1977" s="176"/>
      <c r="O1977" s="175"/>
      <c r="P1977" s="172"/>
      <c r="Q1977" s="177"/>
      <c r="R1977" s="172"/>
      <c r="S1977" s="178"/>
      <c r="T1977" s="173"/>
      <c r="U1977" s="11"/>
      <c r="V1977" s="11"/>
      <c r="W1977" s="49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"/>
      <c r="AH1977" s="1"/>
      <c r="AI1977" s="1"/>
      <c r="AJ1977" s="1"/>
      <c r="AK1977" s="1"/>
      <c r="AL1977" s="49"/>
      <c r="AM1977" s="49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</row>
    <row r="1978" spans="1:121" x14ac:dyDescent="0.15">
      <c r="A1978" s="168"/>
      <c r="B1978" s="169"/>
      <c r="C1978" s="170"/>
      <c r="D1978" s="171"/>
      <c r="E1978" s="172"/>
      <c r="F1978" s="172"/>
      <c r="G1978" s="172"/>
      <c r="H1978" s="172"/>
      <c r="I1978" s="171"/>
      <c r="J1978" s="173"/>
      <c r="K1978" s="174"/>
      <c r="L1978" s="175"/>
      <c r="M1978" s="176"/>
      <c r="N1978" s="176"/>
      <c r="O1978" s="175"/>
      <c r="P1978" s="172"/>
      <c r="Q1978" s="177"/>
      <c r="R1978" s="172"/>
      <c r="S1978" s="178"/>
      <c r="T1978" s="173"/>
      <c r="U1978" s="11"/>
      <c r="V1978" s="11"/>
      <c r="W1978" s="49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"/>
      <c r="AH1978" s="1"/>
      <c r="AI1978" s="1"/>
      <c r="AJ1978" s="1"/>
      <c r="AK1978" s="1"/>
      <c r="AL1978" s="49"/>
      <c r="AM1978" s="49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</row>
    <row r="1979" spans="1:121" x14ac:dyDescent="0.15">
      <c r="A1979" s="168"/>
      <c r="B1979" s="169"/>
      <c r="C1979" s="170"/>
      <c r="D1979" s="171"/>
      <c r="E1979" s="172"/>
      <c r="F1979" s="172"/>
      <c r="G1979" s="172"/>
      <c r="H1979" s="172"/>
      <c r="I1979" s="171"/>
      <c r="J1979" s="173"/>
      <c r="K1979" s="174"/>
      <c r="L1979" s="175"/>
      <c r="M1979" s="176"/>
      <c r="N1979" s="176"/>
      <c r="O1979" s="175"/>
      <c r="P1979" s="172"/>
      <c r="Q1979" s="177"/>
      <c r="R1979" s="172"/>
      <c r="S1979" s="178"/>
      <c r="T1979" s="173"/>
      <c r="U1979" s="11"/>
      <c r="V1979" s="11"/>
      <c r="W1979" s="49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"/>
      <c r="AH1979" s="1"/>
      <c r="AI1979" s="1"/>
      <c r="AJ1979" s="1"/>
      <c r="AK1979" s="1"/>
      <c r="AL1979" s="49"/>
      <c r="AM1979" s="49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</row>
    <row r="1980" spans="1:121" x14ac:dyDescent="0.15">
      <c r="A1980" s="168"/>
      <c r="B1980" s="169"/>
      <c r="C1980" s="170"/>
      <c r="D1980" s="171"/>
      <c r="E1980" s="172"/>
      <c r="F1980" s="172"/>
      <c r="G1980" s="172"/>
      <c r="H1980" s="172"/>
      <c r="I1980" s="171"/>
      <c r="J1980" s="173"/>
      <c r="K1980" s="174"/>
      <c r="L1980" s="175"/>
      <c r="M1980" s="176"/>
      <c r="N1980" s="176"/>
      <c r="O1980" s="175"/>
      <c r="P1980" s="172"/>
      <c r="Q1980" s="177"/>
      <c r="R1980" s="172"/>
      <c r="S1980" s="178"/>
      <c r="T1980" s="173"/>
      <c r="U1980" s="11"/>
      <c r="V1980" s="11"/>
      <c r="W1980" s="49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"/>
      <c r="AH1980" s="1"/>
      <c r="AI1980" s="1"/>
      <c r="AJ1980" s="1"/>
      <c r="AK1980" s="1"/>
      <c r="AL1980" s="49"/>
      <c r="AM1980" s="49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</row>
    <row r="1981" spans="1:121" x14ac:dyDescent="0.15">
      <c r="A1981" s="168"/>
      <c r="B1981" s="169"/>
      <c r="C1981" s="170"/>
      <c r="D1981" s="171"/>
      <c r="E1981" s="172"/>
      <c r="F1981" s="172"/>
      <c r="G1981" s="172"/>
      <c r="H1981" s="172"/>
      <c r="I1981" s="171"/>
      <c r="J1981" s="173"/>
      <c r="K1981" s="174"/>
      <c r="L1981" s="175"/>
      <c r="M1981" s="176"/>
      <c r="N1981" s="176"/>
      <c r="O1981" s="175"/>
      <c r="P1981" s="172"/>
      <c r="Q1981" s="177"/>
      <c r="R1981" s="172"/>
      <c r="S1981" s="178"/>
      <c r="T1981" s="173"/>
      <c r="U1981" s="11"/>
      <c r="V1981" s="11"/>
      <c r="W1981" s="49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"/>
      <c r="AH1981" s="1"/>
      <c r="AI1981" s="1"/>
      <c r="AJ1981" s="1"/>
      <c r="AK1981" s="1"/>
      <c r="AL1981" s="49"/>
      <c r="AM1981" s="49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</row>
    <row r="1982" spans="1:121" x14ac:dyDescent="0.15">
      <c r="A1982" s="168"/>
      <c r="B1982" s="169"/>
      <c r="C1982" s="170"/>
      <c r="D1982" s="171"/>
      <c r="E1982" s="172"/>
      <c r="F1982" s="172"/>
      <c r="G1982" s="172"/>
      <c r="H1982" s="172"/>
      <c r="I1982" s="171"/>
      <c r="J1982" s="173"/>
      <c r="K1982" s="174"/>
      <c r="L1982" s="175"/>
      <c r="M1982" s="176"/>
      <c r="N1982" s="176"/>
      <c r="O1982" s="175"/>
      <c r="P1982" s="172"/>
      <c r="Q1982" s="177"/>
      <c r="R1982" s="172"/>
      <c r="S1982" s="178"/>
      <c r="T1982" s="173"/>
      <c r="U1982" s="11"/>
      <c r="V1982" s="11"/>
      <c r="W1982" s="49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"/>
      <c r="AH1982" s="1"/>
      <c r="AI1982" s="1"/>
      <c r="AJ1982" s="1"/>
      <c r="AK1982" s="1"/>
      <c r="AL1982" s="49"/>
      <c r="AM1982" s="49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</row>
    <row r="1983" spans="1:121" x14ac:dyDescent="0.15">
      <c r="A1983" s="168"/>
      <c r="B1983" s="169"/>
      <c r="C1983" s="170"/>
      <c r="D1983" s="171"/>
      <c r="E1983" s="172"/>
      <c r="F1983" s="172"/>
      <c r="G1983" s="172"/>
      <c r="H1983" s="172"/>
      <c r="I1983" s="171"/>
      <c r="J1983" s="173"/>
      <c r="K1983" s="174"/>
      <c r="L1983" s="175"/>
      <c r="M1983" s="176"/>
      <c r="N1983" s="176"/>
      <c r="O1983" s="175"/>
      <c r="P1983" s="172"/>
      <c r="Q1983" s="177"/>
      <c r="R1983" s="172"/>
      <c r="S1983" s="178"/>
      <c r="T1983" s="173"/>
      <c r="U1983" s="11"/>
      <c r="V1983" s="11"/>
      <c r="W1983" s="49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"/>
      <c r="AH1983" s="1"/>
      <c r="AI1983" s="1"/>
      <c r="AJ1983" s="1"/>
      <c r="AK1983" s="1"/>
      <c r="AL1983" s="49"/>
      <c r="AM1983" s="49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</row>
    <row r="1984" spans="1:121" x14ac:dyDescent="0.15">
      <c r="A1984" s="168"/>
      <c r="B1984" s="169"/>
      <c r="C1984" s="170"/>
      <c r="D1984" s="171"/>
      <c r="E1984" s="172"/>
      <c r="F1984" s="172"/>
      <c r="G1984" s="172"/>
      <c r="H1984" s="172"/>
      <c r="I1984" s="171"/>
      <c r="J1984" s="173"/>
      <c r="K1984" s="174"/>
      <c r="L1984" s="175"/>
      <c r="M1984" s="176"/>
      <c r="N1984" s="176"/>
      <c r="O1984" s="175"/>
      <c r="P1984" s="172"/>
      <c r="Q1984" s="177"/>
      <c r="R1984" s="172"/>
      <c r="S1984" s="178"/>
      <c r="T1984" s="173"/>
      <c r="U1984" s="11"/>
      <c r="V1984" s="11"/>
      <c r="W1984" s="49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"/>
      <c r="AH1984" s="1"/>
      <c r="AI1984" s="1"/>
      <c r="AJ1984" s="1"/>
      <c r="AK1984" s="1"/>
      <c r="AL1984" s="49"/>
      <c r="AM1984" s="49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</row>
    <row r="1985" spans="1:121" x14ac:dyDescent="0.15">
      <c r="A1985" s="168"/>
      <c r="B1985" s="169"/>
      <c r="C1985" s="170"/>
      <c r="D1985" s="171"/>
      <c r="E1985" s="172"/>
      <c r="F1985" s="172"/>
      <c r="G1985" s="172"/>
      <c r="H1985" s="172"/>
      <c r="I1985" s="171"/>
      <c r="J1985" s="173"/>
      <c r="K1985" s="174"/>
      <c r="L1985" s="175"/>
      <c r="M1985" s="176"/>
      <c r="N1985" s="176"/>
      <c r="O1985" s="175"/>
      <c r="P1985" s="172"/>
      <c r="Q1985" s="177"/>
      <c r="R1985" s="172"/>
      <c r="S1985" s="178"/>
      <c r="T1985" s="173"/>
      <c r="U1985" s="11"/>
      <c r="V1985" s="11"/>
      <c r="W1985" s="49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"/>
      <c r="AH1985" s="1"/>
      <c r="AI1985" s="1"/>
      <c r="AJ1985" s="1"/>
      <c r="AK1985" s="1"/>
      <c r="AL1985" s="49"/>
      <c r="AM1985" s="49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</row>
    <row r="1986" spans="1:121" x14ac:dyDescent="0.15">
      <c r="A1986" s="168"/>
      <c r="B1986" s="169"/>
      <c r="C1986" s="170"/>
      <c r="D1986" s="171"/>
      <c r="E1986" s="172"/>
      <c r="F1986" s="172"/>
      <c r="G1986" s="172"/>
      <c r="H1986" s="172"/>
      <c r="I1986" s="171"/>
      <c r="J1986" s="173"/>
      <c r="K1986" s="174"/>
      <c r="L1986" s="175"/>
      <c r="M1986" s="176"/>
      <c r="N1986" s="176"/>
      <c r="O1986" s="175"/>
      <c r="P1986" s="172"/>
      <c r="Q1986" s="177"/>
      <c r="R1986" s="172"/>
      <c r="S1986" s="178"/>
      <c r="T1986" s="173"/>
      <c r="U1986" s="11"/>
      <c r="V1986" s="11"/>
      <c r="W1986" s="49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"/>
      <c r="AH1986" s="1"/>
      <c r="AI1986" s="1"/>
      <c r="AJ1986" s="1"/>
      <c r="AK1986" s="1"/>
      <c r="AL1986" s="49"/>
      <c r="AM1986" s="49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</row>
    <row r="1987" spans="1:121" x14ac:dyDescent="0.15">
      <c r="A1987" s="168"/>
      <c r="B1987" s="169"/>
      <c r="C1987" s="170"/>
      <c r="D1987" s="171"/>
      <c r="E1987" s="172"/>
      <c r="F1987" s="172"/>
      <c r="G1987" s="172"/>
      <c r="H1987" s="172"/>
      <c r="I1987" s="171"/>
      <c r="J1987" s="173"/>
      <c r="K1987" s="174"/>
      <c r="L1987" s="175"/>
      <c r="M1987" s="176"/>
      <c r="N1987" s="176"/>
      <c r="O1987" s="175"/>
      <c r="P1987" s="172"/>
      <c r="Q1987" s="177"/>
      <c r="R1987" s="172"/>
      <c r="S1987" s="178"/>
      <c r="T1987" s="173"/>
      <c r="U1987" s="11"/>
      <c r="V1987" s="11"/>
      <c r="W1987" s="49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"/>
      <c r="AH1987" s="1"/>
      <c r="AI1987" s="1"/>
      <c r="AJ1987" s="1"/>
      <c r="AK1987" s="1"/>
      <c r="AL1987" s="49"/>
      <c r="AM1987" s="49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</row>
    <row r="1988" spans="1:121" x14ac:dyDescent="0.15">
      <c r="A1988" s="168"/>
      <c r="B1988" s="169"/>
      <c r="C1988" s="170"/>
      <c r="D1988" s="171"/>
      <c r="E1988" s="172"/>
      <c r="F1988" s="172"/>
      <c r="G1988" s="172"/>
      <c r="H1988" s="172"/>
      <c r="I1988" s="171"/>
      <c r="J1988" s="173"/>
      <c r="K1988" s="174"/>
      <c r="L1988" s="175"/>
      <c r="M1988" s="176"/>
      <c r="N1988" s="176"/>
      <c r="O1988" s="175"/>
      <c r="P1988" s="172"/>
      <c r="Q1988" s="177"/>
      <c r="R1988" s="172"/>
      <c r="S1988" s="178"/>
      <c r="T1988" s="173"/>
      <c r="U1988" s="11"/>
      <c r="V1988" s="11"/>
      <c r="W1988" s="49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"/>
      <c r="AH1988" s="1"/>
      <c r="AI1988" s="1"/>
      <c r="AJ1988" s="1"/>
      <c r="AK1988" s="1"/>
      <c r="AL1988" s="49"/>
      <c r="AM1988" s="49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</row>
    <row r="1989" spans="1:121" x14ac:dyDescent="0.15">
      <c r="A1989" s="168"/>
      <c r="B1989" s="169"/>
      <c r="C1989" s="170"/>
      <c r="D1989" s="171"/>
      <c r="E1989" s="172"/>
      <c r="F1989" s="172"/>
      <c r="G1989" s="172"/>
      <c r="H1989" s="172"/>
      <c r="I1989" s="171"/>
      <c r="J1989" s="173"/>
      <c r="K1989" s="174"/>
      <c r="L1989" s="175"/>
      <c r="M1989" s="176"/>
      <c r="N1989" s="176"/>
      <c r="O1989" s="175"/>
      <c r="P1989" s="172"/>
      <c r="Q1989" s="177"/>
      <c r="R1989" s="172"/>
      <c r="S1989" s="178"/>
      <c r="T1989" s="173"/>
      <c r="U1989" s="11"/>
      <c r="V1989" s="11"/>
      <c r="W1989" s="49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"/>
      <c r="AH1989" s="1"/>
      <c r="AI1989" s="1"/>
      <c r="AJ1989" s="1"/>
      <c r="AK1989" s="1"/>
      <c r="AL1989" s="49"/>
      <c r="AM1989" s="49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</row>
    <row r="1990" spans="1:121" x14ac:dyDescent="0.15">
      <c r="A1990" s="168"/>
      <c r="B1990" s="169"/>
      <c r="C1990" s="170"/>
      <c r="D1990" s="171"/>
      <c r="E1990" s="172"/>
      <c r="F1990" s="172"/>
      <c r="G1990" s="172"/>
      <c r="H1990" s="172"/>
      <c r="I1990" s="171"/>
      <c r="J1990" s="173"/>
      <c r="K1990" s="174"/>
      <c r="L1990" s="175"/>
      <c r="M1990" s="176"/>
      <c r="N1990" s="176"/>
      <c r="O1990" s="175"/>
      <c r="P1990" s="172"/>
      <c r="Q1990" s="177"/>
      <c r="R1990" s="172"/>
      <c r="S1990" s="178"/>
      <c r="T1990" s="173"/>
      <c r="U1990" s="11"/>
      <c r="V1990" s="11"/>
      <c r="W1990" s="49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"/>
      <c r="AH1990" s="1"/>
      <c r="AI1990" s="1"/>
      <c r="AJ1990" s="1"/>
      <c r="AK1990" s="1"/>
      <c r="AL1990" s="49"/>
      <c r="AM1990" s="49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</row>
    <row r="1991" spans="1:121" x14ac:dyDescent="0.15">
      <c r="A1991" s="168"/>
      <c r="B1991" s="169"/>
      <c r="C1991" s="170"/>
      <c r="D1991" s="171"/>
      <c r="E1991" s="172"/>
      <c r="F1991" s="172"/>
      <c r="G1991" s="172"/>
      <c r="H1991" s="172"/>
      <c r="I1991" s="171"/>
      <c r="J1991" s="173"/>
      <c r="K1991" s="174"/>
      <c r="L1991" s="175"/>
      <c r="M1991" s="176"/>
      <c r="N1991" s="176"/>
      <c r="O1991" s="175"/>
      <c r="P1991" s="172"/>
      <c r="Q1991" s="177"/>
      <c r="R1991" s="172"/>
      <c r="S1991" s="178"/>
      <c r="T1991" s="173"/>
      <c r="U1991" s="11"/>
      <c r="V1991" s="11"/>
      <c r="W1991" s="49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"/>
      <c r="AH1991" s="1"/>
      <c r="AI1991" s="1"/>
      <c r="AJ1991" s="1"/>
      <c r="AK1991" s="1"/>
      <c r="AL1991" s="49"/>
      <c r="AM1991" s="49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</row>
    <row r="1992" spans="1:121" x14ac:dyDescent="0.15">
      <c r="A1992" s="168"/>
      <c r="B1992" s="169"/>
      <c r="C1992" s="170"/>
      <c r="D1992" s="171"/>
      <c r="E1992" s="172"/>
      <c r="F1992" s="172"/>
      <c r="G1992" s="172"/>
      <c r="H1992" s="172"/>
      <c r="I1992" s="171"/>
      <c r="J1992" s="173"/>
      <c r="K1992" s="174"/>
      <c r="L1992" s="175"/>
      <c r="M1992" s="176"/>
      <c r="N1992" s="176"/>
      <c r="O1992" s="175"/>
      <c r="P1992" s="172"/>
      <c r="Q1992" s="177"/>
      <c r="R1992" s="172"/>
      <c r="S1992" s="178"/>
      <c r="T1992" s="173"/>
      <c r="U1992" s="11"/>
      <c r="V1992" s="11"/>
      <c r="W1992" s="49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"/>
      <c r="AH1992" s="1"/>
      <c r="AI1992" s="1"/>
      <c r="AJ1992" s="1"/>
      <c r="AK1992" s="1"/>
      <c r="AL1992" s="49"/>
      <c r="AM1992" s="49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</row>
    <row r="1993" spans="1:121" x14ac:dyDescent="0.15">
      <c r="A1993" s="168"/>
      <c r="B1993" s="169"/>
      <c r="C1993" s="170"/>
      <c r="D1993" s="171"/>
      <c r="E1993" s="172"/>
      <c r="F1993" s="172"/>
      <c r="G1993" s="172"/>
      <c r="H1993" s="172"/>
      <c r="I1993" s="171"/>
      <c r="J1993" s="173"/>
      <c r="K1993" s="174"/>
      <c r="L1993" s="175"/>
      <c r="M1993" s="176"/>
      <c r="N1993" s="176"/>
      <c r="O1993" s="175"/>
      <c r="P1993" s="172"/>
      <c r="Q1993" s="177"/>
      <c r="R1993" s="172"/>
      <c r="S1993" s="178"/>
      <c r="T1993" s="173"/>
      <c r="U1993" s="11"/>
      <c r="V1993" s="11"/>
      <c r="W1993" s="49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"/>
      <c r="AH1993" s="1"/>
      <c r="AI1993" s="1"/>
      <c r="AJ1993" s="1"/>
      <c r="AK1993" s="1"/>
      <c r="AL1993" s="49"/>
      <c r="AM1993" s="49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</row>
    <row r="1994" spans="1:121" x14ac:dyDescent="0.15">
      <c r="A1994" s="168"/>
      <c r="B1994" s="169"/>
      <c r="C1994" s="170"/>
      <c r="D1994" s="171"/>
      <c r="E1994" s="172"/>
      <c r="F1994" s="172"/>
      <c r="G1994" s="172"/>
      <c r="H1994" s="172"/>
      <c r="I1994" s="171"/>
      <c r="J1994" s="173"/>
      <c r="K1994" s="174"/>
      <c r="L1994" s="175"/>
      <c r="M1994" s="176"/>
      <c r="N1994" s="176"/>
      <c r="O1994" s="175"/>
      <c r="P1994" s="172"/>
      <c r="Q1994" s="177"/>
      <c r="R1994" s="172"/>
      <c r="S1994" s="178"/>
      <c r="T1994" s="173"/>
      <c r="U1994" s="11"/>
      <c r="V1994" s="11"/>
      <c r="W1994" s="49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"/>
      <c r="AH1994" s="1"/>
      <c r="AI1994" s="1"/>
      <c r="AJ1994" s="1"/>
      <c r="AK1994" s="1"/>
      <c r="AL1994" s="49"/>
      <c r="AM1994" s="49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</row>
    <row r="1995" spans="1:121" x14ac:dyDescent="0.15">
      <c r="A1995" s="168"/>
      <c r="B1995" s="169"/>
      <c r="C1995" s="170"/>
      <c r="D1995" s="171"/>
      <c r="E1995" s="172"/>
      <c r="F1995" s="172"/>
      <c r="G1995" s="172"/>
      <c r="H1995" s="172"/>
      <c r="I1995" s="171"/>
      <c r="J1995" s="173"/>
      <c r="K1995" s="174"/>
      <c r="L1995" s="175"/>
      <c r="M1995" s="176"/>
      <c r="N1995" s="176"/>
      <c r="O1995" s="175"/>
      <c r="P1995" s="172"/>
      <c r="Q1995" s="177"/>
      <c r="R1995" s="172"/>
      <c r="S1995" s="178"/>
      <c r="T1995" s="173"/>
      <c r="U1995" s="11"/>
      <c r="V1995" s="11"/>
      <c r="W1995" s="49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"/>
      <c r="AH1995" s="1"/>
      <c r="AI1995" s="1"/>
      <c r="AJ1995" s="1"/>
      <c r="AK1995" s="1"/>
      <c r="AL1995" s="49"/>
      <c r="AM1995" s="49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</row>
    <row r="1996" spans="1:121" x14ac:dyDescent="0.15">
      <c r="A1996" s="168"/>
      <c r="B1996" s="169"/>
      <c r="C1996" s="170"/>
      <c r="D1996" s="171"/>
      <c r="E1996" s="172"/>
      <c r="F1996" s="172"/>
      <c r="G1996" s="172"/>
      <c r="H1996" s="172"/>
      <c r="I1996" s="171"/>
      <c r="J1996" s="173"/>
      <c r="K1996" s="174"/>
      <c r="L1996" s="175"/>
      <c r="M1996" s="176"/>
      <c r="N1996" s="176"/>
      <c r="O1996" s="175"/>
      <c r="P1996" s="172"/>
      <c r="Q1996" s="177"/>
      <c r="R1996" s="172"/>
      <c r="S1996" s="178"/>
      <c r="T1996" s="173"/>
      <c r="U1996" s="11"/>
      <c r="V1996" s="11"/>
      <c r="W1996" s="49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"/>
      <c r="AH1996" s="1"/>
      <c r="AI1996" s="1"/>
      <c r="AJ1996" s="1"/>
      <c r="AK1996" s="1"/>
      <c r="AL1996" s="49"/>
      <c r="AM1996" s="49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</row>
    <row r="1997" spans="1:121" x14ac:dyDescent="0.15">
      <c r="A1997" s="168"/>
      <c r="B1997" s="169"/>
      <c r="C1997" s="170"/>
      <c r="D1997" s="171"/>
      <c r="E1997" s="172"/>
      <c r="F1997" s="172"/>
      <c r="G1997" s="172"/>
      <c r="H1997" s="172"/>
      <c r="I1997" s="171"/>
      <c r="J1997" s="173"/>
      <c r="K1997" s="174"/>
      <c r="L1997" s="175"/>
      <c r="M1997" s="176"/>
      <c r="N1997" s="176"/>
      <c r="O1997" s="175"/>
      <c r="P1997" s="172"/>
      <c r="Q1997" s="177"/>
      <c r="R1997" s="172"/>
      <c r="S1997" s="178"/>
      <c r="T1997" s="173"/>
      <c r="U1997" s="11"/>
      <c r="V1997" s="11"/>
      <c r="W1997" s="49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"/>
      <c r="AH1997" s="1"/>
      <c r="AI1997" s="1"/>
      <c r="AJ1997" s="1"/>
      <c r="AK1997" s="1"/>
      <c r="AL1997" s="49"/>
      <c r="AM1997" s="49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</row>
    <row r="1998" spans="1:121" x14ac:dyDescent="0.15">
      <c r="A1998" s="168"/>
      <c r="B1998" s="169"/>
      <c r="C1998" s="170"/>
      <c r="D1998" s="171"/>
      <c r="E1998" s="172"/>
      <c r="F1998" s="172"/>
      <c r="G1998" s="172"/>
      <c r="H1998" s="172"/>
      <c r="I1998" s="171"/>
      <c r="J1998" s="173"/>
      <c r="K1998" s="174"/>
      <c r="L1998" s="175"/>
      <c r="M1998" s="176"/>
      <c r="N1998" s="176"/>
      <c r="O1998" s="175"/>
      <c r="P1998" s="172"/>
      <c r="Q1998" s="177"/>
      <c r="R1998" s="172"/>
      <c r="S1998" s="178"/>
      <c r="T1998" s="173"/>
      <c r="U1998" s="11"/>
      <c r="V1998" s="11"/>
      <c r="W1998" s="49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"/>
      <c r="AH1998" s="1"/>
      <c r="AI1998" s="1"/>
      <c r="AJ1998" s="1"/>
      <c r="AK1998" s="1"/>
      <c r="AL1998" s="49"/>
      <c r="AM1998" s="49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</row>
    <row r="1999" spans="1:121" x14ac:dyDescent="0.15">
      <c r="A1999" s="168"/>
      <c r="B1999" s="169"/>
      <c r="C1999" s="170"/>
      <c r="D1999" s="171"/>
      <c r="E1999" s="172"/>
      <c r="F1999" s="172"/>
      <c r="G1999" s="172"/>
      <c r="H1999" s="172"/>
      <c r="I1999" s="171"/>
      <c r="J1999" s="173"/>
      <c r="K1999" s="174"/>
      <c r="L1999" s="175"/>
      <c r="M1999" s="176"/>
      <c r="N1999" s="176"/>
      <c r="O1999" s="175"/>
      <c r="P1999" s="172"/>
      <c r="Q1999" s="177"/>
      <c r="R1999" s="172"/>
      <c r="S1999" s="178"/>
      <c r="T1999" s="173"/>
      <c r="U1999" s="11"/>
      <c r="V1999" s="11"/>
      <c r="W1999" s="49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"/>
      <c r="AH1999" s="1"/>
      <c r="AI1999" s="1"/>
      <c r="AJ1999" s="1"/>
      <c r="AK1999" s="1"/>
      <c r="AL1999" s="49"/>
      <c r="AM1999" s="49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</row>
    <row r="2000" spans="1:121" x14ac:dyDescent="0.15">
      <c r="A2000" s="168"/>
      <c r="B2000" s="169"/>
      <c r="C2000" s="170"/>
      <c r="D2000" s="171"/>
      <c r="E2000" s="172"/>
      <c r="F2000" s="172"/>
      <c r="G2000" s="172"/>
      <c r="H2000" s="172"/>
      <c r="I2000" s="171"/>
      <c r="J2000" s="173"/>
      <c r="K2000" s="174"/>
      <c r="L2000" s="175"/>
      <c r="M2000" s="176"/>
      <c r="N2000" s="176"/>
      <c r="O2000" s="175"/>
      <c r="P2000" s="172"/>
      <c r="Q2000" s="177"/>
      <c r="R2000" s="172"/>
      <c r="S2000" s="178"/>
      <c r="T2000" s="173"/>
      <c r="U2000" s="11"/>
      <c r="V2000" s="11"/>
      <c r="W2000" s="49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"/>
      <c r="AH2000" s="1"/>
      <c r="AI2000" s="1"/>
      <c r="AJ2000" s="1"/>
      <c r="AK2000" s="1"/>
      <c r="AL2000" s="49"/>
      <c r="AM2000" s="49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</row>
    <row r="2001" spans="1:121" x14ac:dyDescent="0.15">
      <c r="A2001" s="168"/>
      <c r="B2001" s="169"/>
      <c r="C2001" s="170"/>
      <c r="D2001" s="171"/>
      <c r="E2001" s="172"/>
      <c r="F2001" s="172"/>
      <c r="G2001" s="172"/>
      <c r="H2001" s="172"/>
      <c r="I2001" s="171"/>
      <c r="J2001" s="173"/>
      <c r="K2001" s="174"/>
      <c r="L2001" s="175"/>
      <c r="M2001" s="176"/>
      <c r="N2001" s="176"/>
      <c r="O2001" s="175"/>
      <c r="P2001" s="172"/>
      <c r="Q2001" s="177"/>
      <c r="R2001" s="172"/>
      <c r="S2001" s="178"/>
      <c r="T2001" s="173"/>
      <c r="U2001" s="11"/>
      <c r="V2001" s="11"/>
      <c r="W2001" s="49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"/>
      <c r="AH2001" s="1"/>
      <c r="AI2001" s="1"/>
      <c r="AJ2001" s="1"/>
      <c r="AK2001" s="1"/>
      <c r="AL2001" s="49"/>
      <c r="AM2001" s="49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</row>
    <row r="2002" spans="1:121" x14ac:dyDescent="0.15">
      <c r="A2002" s="168"/>
      <c r="B2002" s="169"/>
      <c r="C2002" s="170"/>
      <c r="D2002" s="171"/>
      <c r="E2002" s="172"/>
      <c r="F2002" s="172"/>
      <c r="G2002" s="172"/>
      <c r="H2002" s="172"/>
      <c r="I2002" s="171"/>
      <c r="J2002" s="173"/>
      <c r="K2002" s="174"/>
      <c r="L2002" s="175"/>
      <c r="M2002" s="176"/>
      <c r="N2002" s="176"/>
      <c r="O2002" s="175"/>
      <c r="P2002" s="172"/>
      <c r="Q2002" s="177"/>
      <c r="R2002" s="172"/>
      <c r="S2002" s="178"/>
      <c r="T2002" s="173"/>
      <c r="U2002" s="11"/>
      <c r="V2002" s="11"/>
      <c r="W2002" s="49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"/>
      <c r="AH2002" s="1"/>
      <c r="AI2002" s="1"/>
      <c r="AJ2002" s="1"/>
      <c r="AK2002" s="1"/>
      <c r="AL2002" s="49"/>
      <c r="AM2002" s="49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</row>
    <row r="2003" spans="1:121" x14ac:dyDescent="0.15">
      <c r="A2003" s="168"/>
      <c r="B2003" s="169"/>
      <c r="C2003" s="170"/>
      <c r="D2003" s="171"/>
      <c r="E2003" s="172"/>
      <c r="F2003" s="172"/>
      <c r="G2003" s="172"/>
      <c r="H2003" s="172"/>
      <c r="I2003" s="171"/>
      <c r="J2003" s="173"/>
      <c r="K2003" s="174"/>
      <c r="L2003" s="175"/>
      <c r="M2003" s="176"/>
      <c r="N2003" s="176"/>
      <c r="O2003" s="175"/>
      <c r="P2003" s="172"/>
      <c r="Q2003" s="177"/>
      <c r="R2003" s="172"/>
      <c r="S2003" s="178"/>
      <c r="T2003" s="173"/>
      <c r="U2003" s="11"/>
      <c r="V2003" s="11"/>
      <c r="W2003" s="49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"/>
      <c r="AH2003" s="1"/>
      <c r="AI2003" s="1"/>
      <c r="AJ2003" s="1"/>
      <c r="AK2003" s="1"/>
      <c r="AL2003" s="49"/>
      <c r="AM2003" s="49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</row>
    <row r="2004" spans="1:121" x14ac:dyDescent="0.15">
      <c r="A2004" s="168"/>
      <c r="B2004" s="169"/>
      <c r="C2004" s="170"/>
      <c r="D2004" s="171"/>
      <c r="E2004" s="172"/>
      <c r="F2004" s="172"/>
      <c r="G2004" s="172"/>
      <c r="H2004" s="172"/>
      <c r="I2004" s="171"/>
      <c r="J2004" s="173"/>
      <c r="K2004" s="174"/>
      <c r="L2004" s="175"/>
      <c r="M2004" s="176"/>
      <c r="N2004" s="176"/>
      <c r="O2004" s="175"/>
      <c r="P2004" s="172"/>
      <c r="Q2004" s="177"/>
      <c r="R2004" s="172"/>
      <c r="S2004" s="178"/>
      <c r="T2004" s="173"/>
      <c r="U2004" s="11"/>
      <c r="V2004" s="11"/>
      <c r="W2004" s="49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"/>
      <c r="AH2004" s="1"/>
      <c r="AI2004" s="1"/>
      <c r="AJ2004" s="1"/>
      <c r="AK2004" s="1"/>
      <c r="AL2004" s="49"/>
      <c r="AM2004" s="49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</row>
    <row r="2005" spans="1:121" x14ac:dyDescent="0.15">
      <c r="A2005" s="168"/>
      <c r="B2005" s="169"/>
      <c r="C2005" s="170"/>
      <c r="D2005" s="171"/>
      <c r="E2005" s="172"/>
      <c r="F2005" s="172"/>
      <c r="G2005" s="172"/>
      <c r="H2005" s="172"/>
      <c r="I2005" s="171"/>
      <c r="J2005" s="173"/>
      <c r="K2005" s="174"/>
      <c r="L2005" s="175"/>
      <c r="M2005" s="176"/>
      <c r="N2005" s="176"/>
      <c r="O2005" s="175"/>
      <c r="P2005" s="172"/>
      <c r="Q2005" s="177"/>
      <c r="R2005" s="172"/>
      <c r="S2005" s="178"/>
      <c r="T2005" s="173"/>
      <c r="U2005" s="11"/>
      <c r="V2005" s="11"/>
      <c r="W2005" s="49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"/>
      <c r="AH2005" s="1"/>
      <c r="AI2005" s="1"/>
      <c r="AJ2005" s="1"/>
      <c r="AK2005" s="1"/>
      <c r="AL2005" s="49"/>
      <c r="AM2005" s="49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</row>
    <row r="2006" spans="1:121" x14ac:dyDescent="0.15">
      <c r="A2006" s="168"/>
      <c r="B2006" s="169"/>
      <c r="C2006" s="170"/>
      <c r="D2006" s="171"/>
      <c r="E2006" s="172"/>
      <c r="F2006" s="172"/>
      <c r="G2006" s="172"/>
      <c r="H2006" s="172"/>
      <c r="I2006" s="171"/>
      <c r="J2006" s="173"/>
      <c r="K2006" s="174"/>
      <c r="L2006" s="175"/>
      <c r="M2006" s="176"/>
      <c r="N2006" s="176"/>
      <c r="O2006" s="175"/>
      <c r="P2006" s="172"/>
      <c r="Q2006" s="177"/>
      <c r="R2006" s="172"/>
      <c r="S2006" s="178"/>
      <c r="T2006" s="173"/>
      <c r="U2006" s="11"/>
      <c r="V2006" s="11"/>
      <c r="W2006" s="49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"/>
      <c r="AH2006" s="1"/>
      <c r="AI2006" s="1"/>
      <c r="AJ2006" s="1"/>
      <c r="AK2006" s="1"/>
      <c r="AL2006" s="49"/>
      <c r="AM2006" s="49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</row>
    <row r="2007" spans="1:121" x14ac:dyDescent="0.15">
      <c r="A2007" s="168"/>
      <c r="B2007" s="169"/>
      <c r="C2007" s="170"/>
      <c r="D2007" s="171"/>
      <c r="E2007" s="172"/>
      <c r="F2007" s="172"/>
      <c r="G2007" s="172"/>
      <c r="H2007" s="172"/>
      <c r="I2007" s="171"/>
      <c r="J2007" s="173"/>
      <c r="K2007" s="174"/>
      <c r="L2007" s="175"/>
      <c r="M2007" s="176"/>
      <c r="N2007" s="176"/>
      <c r="O2007" s="175"/>
      <c r="P2007" s="172"/>
      <c r="Q2007" s="177"/>
      <c r="R2007" s="172"/>
      <c r="S2007" s="178"/>
      <c r="T2007" s="173"/>
      <c r="U2007" s="11"/>
      <c r="V2007" s="11"/>
      <c r="W2007" s="49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"/>
      <c r="AH2007" s="1"/>
      <c r="AI2007" s="1"/>
      <c r="AJ2007" s="1"/>
      <c r="AK2007" s="1"/>
      <c r="AL2007" s="49"/>
      <c r="AM2007" s="49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</row>
    <row r="2008" spans="1:121" x14ac:dyDescent="0.15">
      <c r="A2008" s="168"/>
      <c r="B2008" s="169"/>
      <c r="C2008" s="170"/>
      <c r="D2008" s="171"/>
      <c r="E2008" s="172"/>
      <c r="F2008" s="172"/>
      <c r="G2008" s="172"/>
      <c r="H2008" s="172"/>
      <c r="I2008" s="171"/>
      <c r="J2008" s="173"/>
      <c r="K2008" s="174"/>
      <c r="L2008" s="175"/>
      <c r="M2008" s="176"/>
      <c r="N2008" s="176"/>
      <c r="O2008" s="175"/>
      <c r="P2008" s="172"/>
      <c r="Q2008" s="177"/>
      <c r="R2008" s="172"/>
      <c r="S2008" s="178"/>
      <c r="T2008" s="173"/>
      <c r="U2008" s="11"/>
      <c r="V2008" s="11"/>
      <c r="W2008" s="49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"/>
      <c r="AH2008" s="1"/>
      <c r="AI2008" s="1"/>
      <c r="AJ2008" s="1"/>
      <c r="AK2008" s="1"/>
      <c r="AL2008" s="49"/>
      <c r="AM2008" s="49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</row>
    <row r="2009" spans="1:121" x14ac:dyDescent="0.15">
      <c r="A2009" s="168"/>
      <c r="B2009" s="169"/>
      <c r="C2009" s="170"/>
      <c r="D2009" s="171"/>
      <c r="E2009" s="172"/>
      <c r="F2009" s="172"/>
      <c r="G2009" s="172"/>
      <c r="H2009" s="172"/>
      <c r="I2009" s="171"/>
      <c r="J2009" s="173"/>
      <c r="K2009" s="174"/>
      <c r="L2009" s="175"/>
      <c r="M2009" s="176"/>
      <c r="N2009" s="176"/>
      <c r="O2009" s="175"/>
      <c r="P2009" s="172"/>
      <c r="Q2009" s="177"/>
      <c r="R2009" s="172"/>
      <c r="S2009" s="178"/>
      <c r="T2009" s="173"/>
      <c r="U2009" s="11"/>
      <c r="V2009" s="11"/>
      <c r="W2009" s="49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"/>
      <c r="AH2009" s="1"/>
      <c r="AI2009" s="1"/>
      <c r="AJ2009" s="1"/>
      <c r="AK2009" s="1"/>
      <c r="AL2009" s="49"/>
      <c r="AM2009" s="49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</row>
    <row r="2010" spans="1:121" x14ac:dyDescent="0.15">
      <c r="A2010" s="168"/>
      <c r="B2010" s="169"/>
      <c r="C2010" s="170"/>
      <c r="D2010" s="171"/>
      <c r="E2010" s="172"/>
      <c r="F2010" s="172"/>
      <c r="G2010" s="172"/>
      <c r="H2010" s="172"/>
      <c r="I2010" s="171"/>
      <c r="J2010" s="173"/>
      <c r="K2010" s="174"/>
      <c r="L2010" s="175"/>
      <c r="M2010" s="176"/>
      <c r="N2010" s="176"/>
      <c r="O2010" s="175"/>
      <c r="P2010" s="172"/>
      <c r="Q2010" s="177"/>
      <c r="R2010" s="172"/>
      <c r="S2010" s="178"/>
      <c r="T2010" s="173"/>
      <c r="U2010" s="11"/>
      <c r="V2010" s="11"/>
      <c r="W2010" s="49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"/>
      <c r="AH2010" s="1"/>
      <c r="AI2010" s="1"/>
      <c r="AJ2010" s="1"/>
      <c r="AK2010" s="1"/>
      <c r="AL2010" s="49"/>
      <c r="AM2010" s="49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</row>
    <row r="2011" spans="1:121" x14ac:dyDescent="0.15">
      <c r="A2011" s="168"/>
      <c r="B2011" s="169"/>
      <c r="C2011" s="170"/>
      <c r="D2011" s="171"/>
      <c r="E2011" s="172"/>
      <c r="F2011" s="172"/>
      <c r="G2011" s="172"/>
      <c r="H2011" s="172"/>
      <c r="I2011" s="171"/>
      <c r="J2011" s="173"/>
      <c r="K2011" s="174"/>
      <c r="L2011" s="175"/>
      <c r="M2011" s="176"/>
      <c r="N2011" s="176"/>
      <c r="O2011" s="175"/>
      <c r="P2011" s="172"/>
      <c r="Q2011" s="177"/>
      <c r="R2011" s="172"/>
      <c r="S2011" s="178"/>
      <c r="T2011" s="173"/>
      <c r="U2011" s="11"/>
      <c r="V2011" s="11"/>
      <c r="W2011" s="49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"/>
      <c r="AH2011" s="1"/>
      <c r="AI2011" s="1"/>
      <c r="AJ2011" s="1"/>
      <c r="AK2011" s="1"/>
      <c r="AL2011" s="49"/>
      <c r="AM2011" s="49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</row>
    <row r="2012" spans="1:121" x14ac:dyDescent="0.15">
      <c r="A2012" s="168"/>
      <c r="B2012" s="169"/>
      <c r="C2012" s="170"/>
      <c r="D2012" s="171"/>
      <c r="E2012" s="172"/>
      <c r="F2012" s="172"/>
      <c r="G2012" s="172"/>
      <c r="H2012" s="172"/>
      <c r="I2012" s="171"/>
      <c r="J2012" s="173"/>
      <c r="K2012" s="174"/>
      <c r="L2012" s="175"/>
      <c r="M2012" s="176"/>
      <c r="N2012" s="176"/>
      <c r="O2012" s="175"/>
      <c r="P2012" s="172"/>
      <c r="Q2012" s="177"/>
      <c r="R2012" s="172"/>
      <c r="S2012" s="178"/>
      <c r="T2012" s="173"/>
      <c r="U2012" s="11"/>
      <c r="V2012" s="11"/>
      <c r="W2012" s="49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"/>
      <c r="AH2012" s="1"/>
      <c r="AI2012" s="1"/>
      <c r="AJ2012" s="1"/>
      <c r="AK2012" s="1"/>
      <c r="AL2012" s="49"/>
      <c r="AM2012" s="49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</row>
    <row r="2013" spans="1:121" x14ac:dyDescent="0.15">
      <c r="A2013" s="168"/>
      <c r="B2013" s="169"/>
      <c r="C2013" s="170"/>
      <c r="D2013" s="171"/>
      <c r="E2013" s="172"/>
      <c r="F2013" s="172"/>
      <c r="G2013" s="172"/>
      <c r="H2013" s="172"/>
      <c r="I2013" s="171"/>
      <c r="J2013" s="173"/>
      <c r="K2013" s="174"/>
      <c r="L2013" s="175"/>
      <c r="M2013" s="176"/>
      <c r="N2013" s="176"/>
      <c r="O2013" s="175"/>
      <c r="P2013" s="172"/>
      <c r="Q2013" s="177"/>
      <c r="R2013" s="172"/>
      <c r="S2013" s="178"/>
      <c r="T2013" s="173"/>
      <c r="U2013" s="11"/>
      <c r="V2013" s="11"/>
      <c r="W2013" s="49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"/>
      <c r="AH2013" s="1"/>
      <c r="AI2013" s="1"/>
      <c r="AJ2013" s="1"/>
      <c r="AK2013" s="1"/>
      <c r="AL2013" s="49"/>
      <c r="AM2013" s="49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</row>
    <row r="2014" spans="1:121" x14ac:dyDescent="0.15">
      <c r="A2014" s="168"/>
      <c r="B2014" s="169"/>
      <c r="C2014" s="170"/>
      <c r="D2014" s="171"/>
      <c r="E2014" s="172"/>
      <c r="F2014" s="172"/>
      <c r="G2014" s="172"/>
      <c r="H2014" s="172"/>
      <c r="I2014" s="171"/>
      <c r="J2014" s="173"/>
      <c r="K2014" s="174"/>
      <c r="L2014" s="175"/>
      <c r="M2014" s="176"/>
      <c r="N2014" s="176"/>
      <c r="O2014" s="175"/>
      <c r="P2014" s="172"/>
      <c r="Q2014" s="177"/>
      <c r="R2014" s="172"/>
      <c r="S2014" s="178"/>
      <c r="T2014" s="173"/>
      <c r="U2014" s="11"/>
      <c r="V2014" s="11"/>
      <c r="W2014" s="49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"/>
      <c r="AH2014" s="1"/>
      <c r="AI2014" s="1"/>
      <c r="AJ2014" s="1"/>
      <c r="AK2014" s="1"/>
      <c r="AL2014" s="49"/>
      <c r="AM2014" s="49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</row>
    <row r="2015" spans="1:121" x14ac:dyDescent="0.15">
      <c r="A2015" s="168"/>
      <c r="B2015" s="169"/>
      <c r="C2015" s="170"/>
      <c r="D2015" s="171"/>
      <c r="E2015" s="172"/>
      <c r="F2015" s="172"/>
      <c r="G2015" s="172"/>
      <c r="H2015" s="172"/>
      <c r="I2015" s="171"/>
      <c r="J2015" s="173"/>
      <c r="K2015" s="174"/>
      <c r="L2015" s="175"/>
      <c r="M2015" s="176"/>
      <c r="N2015" s="176"/>
      <c r="O2015" s="175"/>
      <c r="P2015" s="172"/>
      <c r="Q2015" s="177"/>
      <c r="R2015" s="172"/>
      <c r="S2015" s="178"/>
      <c r="T2015" s="173"/>
      <c r="U2015" s="11"/>
      <c r="V2015" s="11"/>
      <c r="W2015" s="49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"/>
      <c r="AH2015" s="1"/>
      <c r="AI2015" s="1"/>
      <c r="AJ2015" s="1"/>
      <c r="AK2015" s="1"/>
      <c r="AL2015" s="49"/>
      <c r="AM2015" s="49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</row>
    <row r="2016" spans="1:121" x14ac:dyDescent="0.15">
      <c r="A2016" s="168"/>
      <c r="B2016" s="169"/>
      <c r="C2016" s="170"/>
      <c r="D2016" s="171"/>
      <c r="E2016" s="172"/>
      <c r="F2016" s="172"/>
      <c r="G2016" s="172"/>
      <c r="H2016" s="172"/>
      <c r="I2016" s="171"/>
      <c r="J2016" s="173"/>
      <c r="K2016" s="174"/>
      <c r="L2016" s="175"/>
      <c r="M2016" s="176"/>
      <c r="N2016" s="176"/>
      <c r="O2016" s="175"/>
      <c r="P2016" s="172"/>
      <c r="Q2016" s="177"/>
      <c r="R2016" s="172"/>
      <c r="S2016" s="178"/>
      <c r="T2016" s="173"/>
      <c r="U2016" s="11"/>
      <c r="V2016" s="11"/>
      <c r="W2016" s="49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"/>
      <c r="AH2016" s="1"/>
      <c r="AI2016" s="1"/>
      <c r="AJ2016" s="1"/>
      <c r="AK2016" s="1"/>
      <c r="AL2016" s="49"/>
      <c r="AM2016" s="49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</row>
    <row r="2017" spans="1:121" x14ac:dyDescent="0.15">
      <c r="A2017" s="168"/>
      <c r="B2017" s="169"/>
      <c r="C2017" s="170"/>
      <c r="D2017" s="171"/>
      <c r="E2017" s="172"/>
      <c r="F2017" s="172"/>
      <c r="G2017" s="172"/>
      <c r="H2017" s="172"/>
      <c r="I2017" s="171"/>
      <c r="J2017" s="173"/>
      <c r="K2017" s="174"/>
      <c r="L2017" s="175"/>
      <c r="M2017" s="176"/>
      <c r="N2017" s="176"/>
      <c r="O2017" s="175"/>
      <c r="P2017" s="172"/>
      <c r="Q2017" s="177"/>
      <c r="R2017" s="172"/>
      <c r="S2017" s="178"/>
      <c r="T2017" s="173"/>
      <c r="U2017" s="11"/>
      <c r="V2017" s="11"/>
      <c r="W2017" s="49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"/>
      <c r="AH2017" s="1"/>
      <c r="AI2017" s="1"/>
      <c r="AJ2017" s="1"/>
      <c r="AK2017" s="1"/>
      <c r="AL2017" s="49"/>
      <c r="AM2017" s="49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</row>
    <row r="2018" spans="1:121" x14ac:dyDescent="0.15">
      <c r="A2018" s="168"/>
      <c r="B2018" s="169"/>
      <c r="C2018" s="170"/>
      <c r="D2018" s="171"/>
      <c r="E2018" s="172"/>
      <c r="F2018" s="172"/>
      <c r="G2018" s="172"/>
      <c r="H2018" s="172"/>
      <c r="I2018" s="171"/>
      <c r="J2018" s="173"/>
      <c r="K2018" s="174"/>
      <c r="L2018" s="175"/>
      <c r="M2018" s="176"/>
      <c r="N2018" s="176"/>
      <c r="O2018" s="175"/>
      <c r="P2018" s="172"/>
      <c r="Q2018" s="177"/>
      <c r="R2018" s="172"/>
      <c r="S2018" s="178"/>
      <c r="T2018" s="173"/>
      <c r="U2018" s="11"/>
      <c r="V2018" s="11"/>
      <c r="W2018" s="49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"/>
      <c r="AH2018" s="1"/>
      <c r="AI2018" s="1"/>
      <c r="AJ2018" s="1"/>
      <c r="AK2018" s="1"/>
      <c r="AL2018" s="49"/>
      <c r="AM2018" s="49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</row>
    <row r="2019" spans="1:121" x14ac:dyDescent="0.15">
      <c r="A2019" s="168"/>
      <c r="B2019" s="169"/>
      <c r="C2019" s="170"/>
      <c r="D2019" s="171"/>
      <c r="E2019" s="172"/>
      <c r="F2019" s="172"/>
      <c r="G2019" s="172"/>
      <c r="H2019" s="172"/>
      <c r="I2019" s="171"/>
      <c r="J2019" s="173"/>
      <c r="K2019" s="174"/>
      <c r="L2019" s="175"/>
      <c r="M2019" s="176"/>
      <c r="N2019" s="176"/>
      <c r="O2019" s="175"/>
      <c r="P2019" s="172"/>
      <c r="Q2019" s="177"/>
      <c r="R2019" s="172"/>
      <c r="S2019" s="178"/>
      <c r="T2019" s="173"/>
      <c r="U2019" s="11"/>
      <c r="V2019" s="11"/>
      <c r="W2019" s="49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"/>
      <c r="AH2019" s="1"/>
      <c r="AI2019" s="1"/>
      <c r="AJ2019" s="1"/>
      <c r="AK2019" s="1"/>
      <c r="AL2019" s="49"/>
      <c r="AM2019" s="49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</row>
    <row r="2020" spans="1:121" ht="15" x14ac:dyDescent="0.2">
      <c r="A2020" s="179"/>
      <c r="B2020" s="180"/>
      <c r="C2020" s="181"/>
      <c r="D2020" s="182"/>
      <c r="E2020" s="183"/>
      <c r="F2020" s="183"/>
      <c r="G2020" s="183"/>
      <c r="H2020" s="183"/>
      <c r="I2020" s="182"/>
      <c r="J2020" s="184"/>
      <c r="K2020" s="185"/>
      <c r="L2020" s="186"/>
      <c r="M2020" s="187"/>
      <c r="N2020" s="187"/>
      <c r="O2020" s="186"/>
      <c r="P2020" s="183"/>
      <c r="Q2020" s="188"/>
      <c r="R2020" s="183"/>
      <c r="S2020" s="189"/>
      <c r="T2020" s="184"/>
      <c r="U2020" s="11"/>
      <c r="V2020" s="11"/>
      <c r="W2020" s="49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"/>
      <c r="AH2020" s="1"/>
      <c r="AI2020" s="1"/>
      <c r="AJ2020" s="1"/>
      <c r="AK2020" s="1"/>
      <c r="AL2020" s="49"/>
      <c r="AM2020" s="49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</row>
    <row r="2021" spans="1:121" x14ac:dyDescent="0.15">
      <c r="A2021" s="168"/>
      <c r="B2021" s="169"/>
      <c r="C2021" s="170"/>
      <c r="D2021" s="171"/>
      <c r="E2021" s="172"/>
      <c r="F2021" s="172"/>
      <c r="G2021" s="172"/>
      <c r="H2021" s="172"/>
      <c r="I2021" s="171"/>
      <c r="J2021" s="173"/>
      <c r="K2021" s="174"/>
      <c r="L2021" s="175"/>
      <c r="M2021" s="176"/>
      <c r="N2021" s="176"/>
      <c r="O2021" s="175"/>
      <c r="P2021" s="172"/>
      <c r="Q2021" s="177"/>
      <c r="R2021" s="172"/>
      <c r="S2021" s="178"/>
      <c r="T2021" s="173"/>
      <c r="U2021" s="47"/>
      <c r="V2021" s="47"/>
      <c r="W2021" s="57"/>
      <c r="X2021" s="38"/>
      <c r="Y2021" s="41"/>
      <c r="Z2021" s="47"/>
      <c r="AA2021" s="38"/>
      <c r="AB2021" s="38"/>
      <c r="AC2021" s="38"/>
      <c r="AD2021" s="47"/>
      <c r="AE2021" s="39"/>
      <c r="AF2021" s="47"/>
      <c r="AG2021" s="41"/>
      <c r="AH2021" s="41"/>
      <c r="AI2021" s="41"/>
      <c r="AJ2021" s="41"/>
      <c r="AK2021" s="41"/>
      <c r="AL2021" s="57"/>
      <c r="AM2021" s="57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  <c r="CO2021" s="41"/>
      <c r="CP2021" s="41"/>
      <c r="CQ2021" s="41"/>
      <c r="CR2021" s="41"/>
      <c r="CS2021" s="41"/>
      <c r="CT2021" s="41"/>
      <c r="CU2021" s="41"/>
      <c r="CV2021" s="41"/>
      <c r="CW2021" s="41"/>
      <c r="CX2021" s="41"/>
      <c r="CY2021" s="41"/>
      <c r="CZ2021" s="41"/>
      <c r="DA2021" s="41"/>
      <c r="DB2021" s="41"/>
      <c r="DC2021" s="41"/>
      <c r="DD2021" s="41"/>
      <c r="DE2021" s="41"/>
      <c r="DF2021" s="41"/>
      <c r="DG2021" s="41"/>
      <c r="DH2021" s="41"/>
      <c r="DI2021" s="41"/>
      <c r="DJ2021" s="41"/>
      <c r="DK2021" s="41"/>
      <c r="DL2021" s="41"/>
      <c r="DM2021" s="41"/>
      <c r="DN2021" s="41"/>
      <c r="DO2021" s="41"/>
      <c r="DP2021" s="41"/>
      <c r="DQ2021" s="41"/>
    </row>
    <row r="2022" spans="1:121" x14ac:dyDescent="0.15">
      <c r="A2022" s="168"/>
      <c r="B2022" s="169"/>
      <c r="C2022" s="170"/>
      <c r="D2022" s="171"/>
      <c r="E2022" s="172"/>
      <c r="F2022" s="172"/>
      <c r="G2022" s="172"/>
      <c r="H2022" s="172"/>
      <c r="I2022" s="171"/>
      <c r="J2022" s="173"/>
      <c r="K2022" s="174"/>
      <c r="L2022" s="175"/>
      <c r="M2022" s="176"/>
      <c r="N2022" s="176"/>
      <c r="O2022" s="175"/>
      <c r="P2022" s="172"/>
      <c r="Q2022" s="177"/>
      <c r="R2022" s="172"/>
      <c r="S2022" s="178"/>
      <c r="T2022" s="173"/>
      <c r="U2022" s="47"/>
      <c r="V2022" s="47"/>
      <c r="W2022" s="57"/>
      <c r="X2022" s="38"/>
      <c r="Y2022" s="41"/>
      <c r="Z2022" s="47"/>
      <c r="AA2022" s="38"/>
      <c r="AB2022" s="38"/>
      <c r="AC2022" s="38"/>
      <c r="AD2022" s="47"/>
      <c r="AE2022" s="39"/>
      <c r="AF2022" s="47"/>
      <c r="AG2022" s="41"/>
      <c r="AH2022" s="41"/>
      <c r="AI2022" s="41"/>
      <c r="AJ2022" s="41"/>
      <c r="AK2022" s="41"/>
      <c r="AL2022" s="57"/>
      <c r="AM2022" s="57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  <c r="CO2022" s="41"/>
      <c r="CP2022" s="41"/>
      <c r="CQ2022" s="41"/>
      <c r="CR2022" s="41"/>
      <c r="CS2022" s="41"/>
      <c r="CT2022" s="41"/>
      <c r="CU2022" s="41"/>
      <c r="CV2022" s="41"/>
      <c r="CW2022" s="41"/>
      <c r="CX2022" s="41"/>
      <c r="CY2022" s="41"/>
      <c r="CZ2022" s="41"/>
      <c r="DA2022" s="41"/>
      <c r="DB2022" s="41"/>
      <c r="DC2022" s="41"/>
      <c r="DD2022" s="41"/>
      <c r="DE2022" s="41"/>
      <c r="DF2022" s="41"/>
      <c r="DG2022" s="41"/>
      <c r="DH2022" s="41"/>
      <c r="DI2022" s="41"/>
      <c r="DJ2022" s="41"/>
      <c r="DK2022" s="41"/>
      <c r="DL2022" s="41"/>
      <c r="DM2022" s="41"/>
      <c r="DN2022" s="41"/>
      <c r="DO2022" s="41"/>
      <c r="DP2022" s="41"/>
      <c r="DQ2022" s="41"/>
    </row>
    <row r="2023" spans="1:121" x14ac:dyDescent="0.15">
      <c r="A2023" s="168"/>
      <c r="B2023" s="169"/>
      <c r="C2023" s="170"/>
      <c r="D2023" s="171"/>
      <c r="E2023" s="172"/>
      <c r="F2023" s="172"/>
      <c r="G2023" s="172"/>
      <c r="H2023" s="172"/>
      <c r="I2023" s="171"/>
      <c r="J2023" s="173"/>
      <c r="K2023" s="174"/>
      <c r="L2023" s="175"/>
      <c r="M2023" s="176"/>
      <c r="N2023" s="176"/>
      <c r="O2023" s="175"/>
      <c r="P2023" s="172"/>
      <c r="Q2023" s="177"/>
      <c r="R2023" s="172"/>
      <c r="S2023" s="178"/>
      <c r="T2023" s="173"/>
      <c r="U2023" s="11"/>
      <c r="V2023" s="11"/>
      <c r="W2023" s="49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"/>
      <c r="AH2023" s="1"/>
      <c r="AI2023" s="1"/>
      <c r="AJ2023" s="1"/>
      <c r="AK2023" s="1"/>
      <c r="AL2023" s="49"/>
      <c r="AM2023" s="49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</row>
    <row r="2024" spans="1:121" x14ac:dyDescent="0.15">
      <c r="A2024" s="168"/>
      <c r="B2024" s="169"/>
      <c r="C2024" s="170"/>
      <c r="D2024" s="171"/>
      <c r="E2024" s="172"/>
      <c r="F2024" s="172"/>
      <c r="G2024" s="172"/>
      <c r="H2024" s="172"/>
      <c r="I2024" s="171"/>
      <c r="J2024" s="173"/>
      <c r="K2024" s="174"/>
      <c r="L2024" s="175"/>
      <c r="M2024" s="176"/>
      <c r="N2024" s="176"/>
      <c r="O2024" s="175"/>
      <c r="P2024" s="172"/>
      <c r="Q2024" s="177"/>
      <c r="R2024" s="172"/>
      <c r="S2024" s="178"/>
      <c r="T2024" s="173"/>
      <c r="U2024" s="11"/>
      <c r="V2024" s="11"/>
      <c r="W2024" s="49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"/>
      <c r="AH2024" s="1"/>
      <c r="AI2024" s="1"/>
      <c r="AJ2024" s="1"/>
      <c r="AK2024" s="1"/>
      <c r="AL2024" s="49"/>
      <c r="AM2024" s="49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</row>
    <row r="2025" spans="1:121" x14ac:dyDescent="0.15">
      <c r="A2025" s="168"/>
      <c r="B2025" s="169"/>
      <c r="C2025" s="170"/>
      <c r="D2025" s="171"/>
      <c r="E2025" s="172"/>
      <c r="F2025" s="172"/>
      <c r="G2025" s="172"/>
      <c r="H2025" s="172"/>
      <c r="I2025" s="171"/>
      <c r="J2025" s="173"/>
      <c r="K2025" s="174"/>
      <c r="L2025" s="175"/>
      <c r="M2025" s="176"/>
      <c r="N2025" s="176"/>
      <c r="O2025" s="175"/>
      <c r="P2025" s="172"/>
      <c r="Q2025" s="177"/>
      <c r="R2025" s="172"/>
      <c r="S2025" s="178"/>
      <c r="T2025" s="173"/>
      <c r="U2025" s="11"/>
      <c r="V2025" s="11"/>
      <c r="W2025" s="49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"/>
      <c r="AH2025" s="1"/>
      <c r="AI2025" s="1"/>
      <c r="AJ2025" s="1"/>
      <c r="AK2025" s="1"/>
      <c r="AL2025" s="49"/>
      <c r="AM2025" s="49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</row>
    <row r="2026" spans="1:121" x14ac:dyDescent="0.15">
      <c r="A2026" s="168"/>
      <c r="B2026" s="169"/>
      <c r="C2026" s="170"/>
      <c r="D2026" s="171"/>
      <c r="E2026" s="172"/>
      <c r="F2026" s="172"/>
      <c r="G2026" s="172"/>
      <c r="H2026" s="172"/>
      <c r="I2026" s="171"/>
      <c r="J2026" s="173"/>
      <c r="K2026" s="174"/>
      <c r="L2026" s="175"/>
      <c r="M2026" s="176"/>
      <c r="N2026" s="176"/>
      <c r="O2026" s="175"/>
      <c r="P2026" s="172"/>
      <c r="Q2026" s="177"/>
      <c r="R2026" s="172"/>
      <c r="S2026" s="178"/>
      <c r="T2026" s="173"/>
      <c r="U2026" s="11"/>
      <c r="V2026" s="11"/>
      <c r="W2026" s="49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"/>
      <c r="AH2026" s="1"/>
      <c r="AI2026" s="1"/>
      <c r="AJ2026" s="1"/>
      <c r="AK2026" s="1"/>
      <c r="AL2026" s="49"/>
      <c r="AM2026" s="49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</row>
    <row r="2027" spans="1:121" x14ac:dyDescent="0.15">
      <c r="A2027" s="168"/>
      <c r="B2027" s="169"/>
      <c r="C2027" s="170"/>
      <c r="D2027" s="171"/>
      <c r="E2027" s="172"/>
      <c r="F2027" s="172"/>
      <c r="G2027" s="172"/>
      <c r="H2027" s="172"/>
      <c r="I2027" s="171"/>
      <c r="J2027" s="173"/>
      <c r="K2027" s="174"/>
      <c r="L2027" s="175"/>
      <c r="M2027" s="176"/>
      <c r="N2027" s="176"/>
      <c r="O2027" s="175"/>
      <c r="P2027" s="172"/>
      <c r="Q2027" s="177"/>
      <c r="R2027" s="172"/>
      <c r="S2027" s="178"/>
      <c r="T2027" s="173"/>
      <c r="U2027" s="11"/>
      <c r="V2027" s="11"/>
      <c r="W2027" s="49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"/>
      <c r="AH2027" s="1"/>
      <c r="AI2027" s="1"/>
      <c r="AJ2027" s="1"/>
      <c r="AK2027" s="1"/>
      <c r="AL2027" s="49"/>
      <c r="AM2027" s="49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</row>
    <row r="2028" spans="1:121" x14ac:dyDescent="0.15">
      <c r="A2028" s="168"/>
      <c r="B2028" s="169"/>
      <c r="C2028" s="170"/>
      <c r="D2028" s="171"/>
      <c r="E2028" s="172"/>
      <c r="F2028" s="172"/>
      <c r="G2028" s="172"/>
      <c r="H2028" s="172"/>
      <c r="I2028" s="171"/>
      <c r="J2028" s="173"/>
      <c r="K2028" s="174"/>
      <c r="L2028" s="175"/>
      <c r="M2028" s="176"/>
      <c r="N2028" s="176"/>
      <c r="O2028" s="175"/>
      <c r="P2028" s="172"/>
      <c r="Q2028" s="177"/>
      <c r="R2028" s="172"/>
      <c r="S2028" s="178"/>
      <c r="T2028" s="173"/>
      <c r="U2028" s="11"/>
      <c r="V2028" s="11"/>
      <c r="W2028" s="49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"/>
      <c r="AH2028" s="1"/>
      <c r="AI2028" s="1"/>
      <c r="AJ2028" s="1"/>
      <c r="AK2028" s="1"/>
      <c r="AL2028" s="49"/>
      <c r="AM2028" s="49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</row>
    <row r="2029" spans="1:121" x14ac:dyDescent="0.15">
      <c r="A2029" s="168"/>
      <c r="B2029" s="169"/>
      <c r="C2029" s="170"/>
      <c r="D2029" s="171"/>
      <c r="E2029" s="172"/>
      <c r="F2029" s="172"/>
      <c r="G2029" s="172"/>
      <c r="H2029" s="172"/>
      <c r="I2029" s="171"/>
      <c r="J2029" s="173"/>
      <c r="K2029" s="174"/>
      <c r="L2029" s="175"/>
      <c r="M2029" s="176"/>
      <c r="N2029" s="176"/>
      <c r="O2029" s="175"/>
      <c r="P2029" s="172"/>
      <c r="Q2029" s="177"/>
      <c r="R2029" s="172"/>
      <c r="S2029" s="178"/>
      <c r="T2029" s="173"/>
      <c r="U2029" s="11"/>
      <c r="V2029" s="11"/>
      <c r="W2029" s="49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"/>
      <c r="AH2029" s="1"/>
      <c r="AI2029" s="1"/>
      <c r="AJ2029" s="1"/>
      <c r="AK2029" s="1"/>
      <c r="AL2029" s="49"/>
      <c r="AM2029" s="49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</row>
    <row r="2030" spans="1:121" x14ac:dyDescent="0.15">
      <c r="A2030" s="168"/>
      <c r="B2030" s="169"/>
      <c r="C2030" s="170"/>
      <c r="D2030" s="171"/>
      <c r="E2030" s="172"/>
      <c r="F2030" s="172"/>
      <c r="G2030" s="172"/>
      <c r="H2030" s="172"/>
      <c r="I2030" s="171"/>
      <c r="J2030" s="173"/>
      <c r="K2030" s="174"/>
      <c r="L2030" s="175"/>
      <c r="M2030" s="176"/>
      <c r="N2030" s="176"/>
      <c r="O2030" s="175"/>
      <c r="P2030" s="172"/>
      <c r="Q2030" s="177"/>
      <c r="R2030" s="172"/>
      <c r="S2030" s="178"/>
      <c r="T2030" s="173"/>
      <c r="U2030" s="11"/>
      <c r="V2030" s="11"/>
      <c r="W2030" s="49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"/>
      <c r="AH2030" s="1"/>
      <c r="AI2030" s="1"/>
      <c r="AJ2030" s="1"/>
      <c r="AK2030" s="1"/>
      <c r="AL2030" s="49"/>
      <c r="AM2030" s="49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</row>
    <row r="2031" spans="1:121" x14ac:dyDescent="0.15">
      <c r="A2031" s="168"/>
      <c r="B2031" s="169"/>
      <c r="C2031" s="170"/>
      <c r="D2031" s="171"/>
      <c r="E2031" s="172"/>
      <c r="F2031" s="172"/>
      <c r="G2031" s="172"/>
      <c r="H2031" s="172"/>
      <c r="I2031" s="171"/>
      <c r="J2031" s="173"/>
      <c r="K2031" s="174"/>
      <c r="L2031" s="175"/>
      <c r="M2031" s="176"/>
      <c r="N2031" s="176"/>
      <c r="O2031" s="175"/>
      <c r="P2031" s="172"/>
      <c r="Q2031" s="177"/>
      <c r="R2031" s="172"/>
      <c r="S2031" s="178"/>
      <c r="T2031" s="173"/>
      <c r="U2031" s="11"/>
      <c r="V2031" s="11"/>
      <c r="W2031" s="49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"/>
      <c r="AH2031" s="1"/>
      <c r="AI2031" s="1"/>
      <c r="AJ2031" s="1"/>
      <c r="AK2031" s="1"/>
      <c r="AL2031" s="49"/>
      <c r="AM2031" s="49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</row>
    <row r="2032" spans="1:121" x14ac:dyDescent="0.15">
      <c r="A2032" s="168"/>
      <c r="B2032" s="169"/>
      <c r="C2032" s="170"/>
      <c r="D2032" s="171"/>
      <c r="E2032" s="172"/>
      <c r="F2032" s="172"/>
      <c r="G2032" s="172"/>
      <c r="H2032" s="172"/>
      <c r="I2032" s="171"/>
      <c r="J2032" s="173"/>
      <c r="K2032" s="174"/>
      <c r="L2032" s="175"/>
      <c r="M2032" s="176"/>
      <c r="N2032" s="176"/>
      <c r="O2032" s="175"/>
      <c r="P2032" s="172"/>
      <c r="Q2032" s="177"/>
      <c r="R2032" s="172"/>
      <c r="S2032" s="178"/>
      <c r="T2032" s="173"/>
      <c r="U2032" s="11"/>
      <c r="V2032" s="11"/>
      <c r="W2032" s="49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"/>
      <c r="AH2032" s="1"/>
      <c r="AI2032" s="1"/>
      <c r="AJ2032" s="1"/>
      <c r="AK2032" s="1"/>
      <c r="AL2032" s="49"/>
      <c r="AM2032" s="49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</row>
    <row r="2033" spans="1:121" x14ac:dyDescent="0.15">
      <c r="A2033" s="168"/>
      <c r="B2033" s="169"/>
      <c r="C2033" s="170"/>
      <c r="D2033" s="171"/>
      <c r="E2033" s="172"/>
      <c r="F2033" s="172"/>
      <c r="G2033" s="172"/>
      <c r="H2033" s="172"/>
      <c r="I2033" s="171"/>
      <c r="J2033" s="173"/>
      <c r="K2033" s="174"/>
      <c r="L2033" s="175"/>
      <c r="M2033" s="176"/>
      <c r="N2033" s="176"/>
      <c r="O2033" s="175"/>
      <c r="P2033" s="172"/>
      <c r="Q2033" s="177"/>
      <c r="R2033" s="172"/>
      <c r="S2033" s="178"/>
      <c r="T2033" s="173"/>
      <c r="U2033" s="11"/>
      <c r="V2033" s="11"/>
      <c r="W2033" s="49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"/>
      <c r="AH2033" s="1"/>
      <c r="AI2033" s="1"/>
      <c r="AJ2033" s="1"/>
      <c r="AK2033" s="1"/>
      <c r="AL2033" s="49"/>
      <c r="AM2033" s="49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</row>
    <row r="2034" spans="1:121" x14ac:dyDescent="0.15">
      <c r="A2034" s="168"/>
      <c r="B2034" s="169"/>
      <c r="C2034" s="170"/>
      <c r="D2034" s="171"/>
      <c r="E2034" s="172"/>
      <c r="F2034" s="172"/>
      <c r="G2034" s="172"/>
      <c r="H2034" s="172"/>
      <c r="I2034" s="171"/>
      <c r="J2034" s="173"/>
      <c r="K2034" s="174"/>
      <c r="L2034" s="175"/>
      <c r="M2034" s="176"/>
      <c r="N2034" s="176"/>
      <c r="O2034" s="175"/>
      <c r="P2034" s="172"/>
      <c r="Q2034" s="177"/>
      <c r="R2034" s="172"/>
      <c r="S2034" s="178"/>
      <c r="T2034" s="173"/>
      <c r="U2034" s="11"/>
      <c r="V2034" s="11"/>
      <c r="W2034" s="49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"/>
      <c r="AH2034" s="1"/>
      <c r="AI2034" s="1"/>
      <c r="AJ2034" s="1"/>
      <c r="AK2034" s="1"/>
      <c r="AL2034" s="49"/>
      <c r="AM2034" s="49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</row>
    <row r="2035" spans="1:121" x14ac:dyDescent="0.15">
      <c r="A2035" s="168"/>
      <c r="B2035" s="169"/>
      <c r="C2035" s="170"/>
      <c r="D2035" s="171"/>
      <c r="E2035" s="172"/>
      <c r="F2035" s="172"/>
      <c r="G2035" s="172"/>
      <c r="H2035" s="172"/>
      <c r="I2035" s="171"/>
      <c r="J2035" s="173"/>
      <c r="K2035" s="174"/>
      <c r="L2035" s="175"/>
      <c r="M2035" s="176"/>
      <c r="N2035" s="176"/>
      <c r="O2035" s="175"/>
      <c r="P2035" s="172"/>
      <c r="Q2035" s="177"/>
      <c r="R2035" s="172"/>
      <c r="S2035" s="178"/>
      <c r="T2035" s="173"/>
      <c r="U2035" s="11"/>
      <c r="V2035" s="11"/>
      <c r="W2035" s="49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"/>
      <c r="AH2035" s="1"/>
      <c r="AI2035" s="1"/>
      <c r="AJ2035" s="1"/>
      <c r="AK2035" s="1"/>
      <c r="AL2035" s="49"/>
      <c r="AM2035" s="49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</row>
    <row r="2036" spans="1:121" x14ac:dyDescent="0.15">
      <c r="A2036" s="168"/>
      <c r="B2036" s="169"/>
      <c r="C2036" s="170"/>
      <c r="D2036" s="171"/>
      <c r="E2036" s="172"/>
      <c r="F2036" s="172"/>
      <c r="G2036" s="172"/>
      <c r="H2036" s="172"/>
      <c r="I2036" s="171"/>
      <c r="J2036" s="173"/>
      <c r="K2036" s="174"/>
      <c r="L2036" s="175"/>
      <c r="M2036" s="176"/>
      <c r="N2036" s="176"/>
      <c r="O2036" s="175"/>
      <c r="P2036" s="172"/>
      <c r="Q2036" s="177"/>
      <c r="R2036" s="172"/>
      <c r="S2036" s="178"/>
      <c r="T2036" s="173"/>
      <c r="U2036" s="11"/>
      <c r="V2036" s="11"/>
      <c r="W2036" s="49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"/>
      <c r="AH2036" s="1"/>
      <c r="AI2036" s="1"/>
      <c r="AJ2036" s="1"/>
      <c r="AK2036" s="1"/>
      <c r="AL2036" s="49"/>
      <c r="AM2036" s="49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</row>
    <row r="2037" spans="1:121" x14ac:dyDescent="0.15">
      <c r="A2037" s="168"/>
      <c r="B2037" s="169"/>
      <c r="C2037" s="170"/>
      <c r="D2037" s="171"/>
      <c r="E2037" s="172"/>
      <c r="F2037" s="172"/>
      <c r="G2037" s="172"/>
      <c r="H2037" s="172"/>
      <c r="I2037" s="171"/>
      <c r="J2037" s="173"/>
      <c r="K2037" s="174"/>
      <c r="L2037" s="175"/>
      <c r="M2037" s="176"/>
      <c r="N2037" s="176"/>
      <c r="O2037" s="175"/>
      <c r="P2037" s="172"/>
      <c r="Q2037" s="177"/>
      <c r="R2037" s="172"/>
      <c r="S2037" s="178"/>
      <c r="T2037" s="173"/>
      <c r="U2037" s="11"/>
      <c r="V2037" s="11"/>
      <c r="W2037" s="49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"/>
      <c r="AH2037" s="1"/>
      <c r="AI2037" s="1"/>
      <c r="AJ2037" s="1"/>
      <c r="AK2037" s="1"/>
      <c r="AL2037" s="49"/>
      <c r="AM2037" s="49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</row>
    <row r="2038" spans="1:121" x14ac:dyDescent="0.15">
      <c r="A2038" s="168"/>
      <c r="B2038" s="169"/>
      <c r="C2038" s="170"/>
      <c r="D2038" s="171"/>
      <c r="E2038" s="172"/>
      <c r="F2038" s="172"/>
      <c r="G2038" s="172"/>
      <c r="H2038" s="172"/>
      <c r="I2038" s="171"/>
      <c r="J2038" s="173"/>
      <c r="K2038" s="174"/>
      <c r="L2038" s="175"/>
      <c r="M2038" s="176"/>
      <c r="N2038" s="176"/>
      <c r="O2038" s="175"/>
      <c r="P2038" s="172"/>
      <c r="Q2038" s="177"/>
      <c r="R2038" s="172"/>
      <c r="S2038" s="178"/>
      <c r="T2038" s="173"/>
      <c r="U2038" s="11"/>
      <c r="V2038" s="11"/>
      <c r="W2038" s="49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"/>
      <c r="AH2038" s="1"/>
      <c r="AI2038" s="1"/>
      <c r="AJ2038" s="1"/>
      <c r="AK2038" s="1"/>
      <c r="AL2038" s="49"/>
      <c r="AM2038" s="49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</row>
    <row r="2039" spans="1:121" x14ac:dyDescent="0.15">
      <c r="A2039" s="168"/>
      <c r="B2039" s="169"/>
      <c r="C2039" s="170"/>
      <c r="D2039" s="171"/>
      <c r="E2039" s="172"/>
      <c r="F2039" s="172"/>
      <c r="G2039" s="172"/>
      <c r="H2039" s="172"/>
      <c r="I2039" s="171"/>
      <c r="J2039" s="173"/>
      <c r="K2039" s="174"/>
      <c r="L2039" s="175"/>
      <c r="M2039" s="176"/>
      <c r="N2039" s="176"/>
      <c r="O2039" s="175"/>
      <c r="P2039" s="172"/>
      <c r="Q2039" s="177"/>
      <c r="R2039" s="172"/>
      <c r="S2039" s="178"/>
      <c r="T2039" s="173"/>
      <c r="U2039" s="11"/>
      <c r="V2039" s="11"/>
      <c r="W2039" s="49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"/>
      <c r="AH2039" s="1"/>
      <c r="AI2039" s="1"/>
      <c r="AJ2039" s="1"/>
      <c r="AK2039" s="1"/>
      <c r="AL2039" s="49"/>
      <c r="AM2039" s="49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</row>
    <row r="2040" spans="1:121" x14ac:dyDescent="0.15">
      <c r="A2040" s="168"/>
      <c r="B2040" s="169"/>
      <c r="C2040" s="170"/>
      <c r="D2040" s="171"/>
      <c r="E2040" s="172"/>
      <c r="F2040" s="172"/>
      <c r="G2040" s="172"/>
      <c r="H2040" s="172"/>
      <c r="I2040" s="171"/>
      <c r="J2040" s="173"/>
      <c r="K2040" s="174"/>
      <c r="L2040" s="175"/>
      <c r="M2040" s="176"/>
      <c r="N2040" s="176"/>
      <c r="O2040" s="175"/>
      <c r="P2040" s="172"/>
      <c r="Q2040" s="177"/>
      <c r="R2040" s="172"/>
      <c r="S2040" s="178"/>
      <c r="T2040" s="173"/>
      <c r="U2040" s="11"/>
      <c r="V2040" s="11"/>
      <c r="W2040" s="49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"/>
      <c r="AH2040" s="1"/>
      <c r="AI2040" s="1"/>
      <c r="AJ2040" s="1"/>
      <c r="AK2040" s="1"/>
      <c r="AL2040" s="49"/>
      <c r="AM2040" s="49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</row>
    <row r="2041" spans="1:121" x14ac:dyDescent="0.15">
      <c r="A2041" s="168"/>
      <c r="B2041" s="169"/>
      <c r="C2041" s="170"/>
      <c r="D2041" s="171"/>
      <c r="E2041" s="172"/>
      <c r="F2041" s="172"/>
      <c r="G2041" s="172"/>
      <c r="H2041" s="172"/>
      <c r="I2041" s="171"/>
      <c r="J2041" s="173"/>
      <c r="K2041" s="174"/>
      <c r="L2041" s="175"/>
      <c r="M2041" s="176"/>
      <c r="N2041" s="176"/>
      <c r="O2041" s="175"/>
      <c r="P2041" s="172"/>
      <c r="Q2041" s="177"/>
      <c r="R2041" s="172"/>
      <c r="S2041" s="178"/>
      <c r="T2041" s="173"/>
      <c r="U2041" s="11"/>
      <c r="V2041" s="11"/>
      <c r="W2041" s="49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"/>
      <c r="AH2041" s="1"/>
      <c r="AI2041" s="1"/>
      <c r="AJ2041" s="1"/>
      <c r="AK2041" s="1"/>
      <c r="AL2041" s="49"/>
      <c r="AM2041" s="49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</row>
    <row r="2042" spans="1:121" x14ac:dyDescent="0.15">
      <c r="A2042" s="168"/>
      <c r="B2042" s="169"/>
      <c r="C2042" s="170"/>
      <c r="D2042" s="171"/>
      <c r="E2042" s="172"/>
      <c r="F2042" s="172"/>
      <c r="G2042" s="172"/>
      <c r="H2042" s="172"/>
      <c r="I2042" s="171"/>
      <c r="J2042" s="173"/>
      <c r="K2042" s="174"/>
      <c r="L2042" s="175"/>
      <c r="M2042" s="176"/>
      <c r="N2042" s="176"/>
      <c r="O2042" s="175"/>
      <c r="P2042" s="172"/>
      <c r="Q2042" s="177"/>
      <c r="R2042" s="172"/>
      <c r="S2042" s="178"/>
      <c r="T2042" s="173"/>
      <c r="U2042" s="11"/>
      <c r="V2042" s="11"/>
      <c r="W2042" s="49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"/>
      <c r="AH2042" s="1"/>
      <c r="AI2042" s="1"/>
      <c r="AJ2042" s="1"/>
      <c r="AK2042" s="1"/>
      <c r="AL2042" s="49"/>
      <c r="AM2042" s="49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</row>
    <row r="2043" spans="1:121" x14ac:dyDescent="0.15">
      <c r="A2043" s="168"/>
      <c r="B2043" s="169"/>
      <c r="C2043" s="170"/>
      <c r="D2043" s="171"/>
      <c r="E2043" s="172"/>
      <c r="F2043" s="172"/>
      <c r="G2043" s="172"/>
      <c r="H2043" s="172"/>
      <c r="I2043" s="171"/>
      <c r="J2043" s="173"/>
      <c r="K2043" s="174"/>
      <c r="L2043" s="175"/>
      <c r="M2043" s="176"/>
      <c r="N2043" s="176"/>
      <c r="O2043" s="175"/>
      <c r="P2043" s="172"/>
      <c r="Q2043" s="177"/>
      <c r="R2043" s="172"/>
      <c r="S2043" s="178"/>
      <c r="T2043" s="173"/>
      <c r="U2043" s="11"/>
      <c r="V2043" s="11"/>
      <c r="W2043" s="49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"/>
      <c r="AH2043" s="1"/>
      <c r="AI2043" s="1"/>
      <c r="AJ2043" s="1"/>
      <c r="AK2043" s="1"/>
      <c r="AL2043" s="49"/>
      <c r="AM2043" s="49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</row>
    <row r="2044" spans="1:121" x14ac:dyDescent="0.15">
      <c r="A2044" s="168"/>
      <c r="B2044" s="169"/>
      <c r="C2044" s="170"/>
      <c r="D2044" s="171"/>
      <c r="E2044" s="172"/>
      <c r="F2044" s="172"/>
      <c r="G2044" s="172"/>
      <c r="H2044" s="172"/>
      <c r="I2044" s="171"/>
      <c r="J2044" s="173"/>
      <c r="K2044" s="174"/>
      <c r="L2044" s="175"/>
      <c r="M2044" s="176"/>
      <c r="N2044" s="176"/>
      <c r="O2044" s="175"/>
      <c r="P2044" s="172"/>
      <c r="Q2044" s="177"/>
      <c r="R2044" s="172"/>
      <c r="S2044" s="178"/>
      <c r="T2044" s="173"/>
      <c r="U2044" s="11"/>
      <c r="V2044" s="11"/>
      <c r="W2044" s="49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"/>
      <c r="AH2044" s="1"/>
      <c r="AI2044" s="1"/>
      <c r="AJ2044" s="1"/>
      <c r="AK2044" s="1"/>
      <c r="AL2044" s="49"/>
      <c r="AM2044" s="49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</row>
    <row r="2045" spans="1:121" x14ac:dyDescent="0.15">
      <c r="A2045" s="168"/>
      <c r="B2045" s="169"/>
      <c r="C2045" s="170"/>
      <c r="D2045" s="171"/>
      <c r="E2045" s="172"/>
      <c r="F2045" s="172"/>
      <c r="G2045" s="172"/>
      <c r="H2045" s="172"/>
      <c r="I2045" s="171"/>
      <c r="J2045" s="173"/>
      <c r="K2045" s="174"/>
      <c r="L2045" s="175"/>
      <c r="M2045" s="176"/>
      <c r="N2045" s="176"/>
      <c r="O2045" s="175"/>
      <c r="P2045" s="172"/>
      <c r="Q2045" s="177"/>
      <c r="R2045" s="172"/>
      <c r="S2045" s="178"/>
      <c r="T2045" s="173"/>
      <c r="U2045" s="11"/>
      <c r="V2045" s="11"/>
      <c r="W2045" s="49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"/>
      <c r="AH2045" s="1"/>
      <c r="AI2045" s="1"/>
      <c r="AJ2045" s="1"/>
      <c r="AK2045" s="1"/>
      <c r="AL2045" s="49"/>
      <c r="AM2045" s="49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</row>
    <row r="2046" spans="1:121" x14ac:dyDescent="0.15">
      <c r="A2046" s="168"/>
      <c r="B2046" s="169"/>
      <c r="C2046" s="170"/>
      <c r="D2046" s="171"/>
      <c r="E2046" s="172"/>
      <c r="F2046" s="172"/>
      <c r="G2046" s="172"/>
      <c r="H2046" s="172"/>
      <c r="I2046" s="171"/>
      <c r="J2046" s="173"/>
      <c r="K2046" s="174"/>
      <c r="L2046" s="175"/>
      <c r="M2046" s="176"/>
      <c r="N2046" s="176"/>
      <c r="O2046" s="175"/>
      <c r="P2046" s="172"/>
      <c r="Q2046" s="177"/>
      <c r="R2046" s="172"/>
      <c r="S2046" s="178"/>
      <c r="T2046" s="173"/>
      <c r="U2046" s="11"/>
      <c r="V2046" s="11"/>
      <c r="W2046" s="49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"/>
      <c r="AH2046" s="1"/>
      <c r="AI2046" s="1"/>
      <c r="AJ2046" s="1"/>
      <c r="AK2046" s="1"/>
      <c r="AL2046" s="49"/>
      <c r="AM2046" s="49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</row>
    <row r="2047" spans="1:121" x14ac:dyDescent="0.15">
      <c r="A2047" s="168"/>
      <c r="B2047" s="169"/>
      <c r="C2047" s="170"/>
      <c r="D2047" s="171"/>
      <c r="E2047" s="172"/>
      <c r="F2047" s="172"/>
      <c r="G2047" s="172"/>
      <c r="H2047" s="172"/>
      <c r="I2047" s="171"/>
      <c r="J2047" s="173"/>
      <c r="K2047" s="174"/>
      <c r="L2047" s="175"/>
      <c r="M2047" s="176"/>
      <c r="N2047" s="176"/>
      <c r="O2047" s="175"/>
      <c r="P2047" s="172"/>
      <c r="Q2047" s="177"/>
      <c r="R2047" s="172"/>
      <c r="S2047" s="178"/>
      <c r="T2047" s="173"/>
      <c r="U2047" s="11"/>
      <c r="V2047" s="11"/>
      <c r="W2047" s="49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"/>
      <c r="AH2047" s="1"/>
      <c r="AI2047" s="1"/>
      <c r="AJ2047" s="1"/>
      <c r="AK2047" s="1"/>
      <c r="AL2047" s="49"/>
      <c r="AM2047" s="49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</row>
    <row r="2048" spans="1:121" x14ac:dyDescent="0.15">
      <c r="A2048" s="168"/>
      <c r="B2048" s="169"/>
      <c r="C2048" s="170"/>
      <c r="D2048" s="171"/>
      <c r="E2048" s="172"/>
      <c r="F2048" s="172"/>
      <c r="G2048" s="172"/>
      <c r="H2048" s="172"/>
      <c r="I2048" s="171"/>
      <c r="J2048" s="173"/>
      <c r="K2048" s="174"/>
      <c r="L2048" s="175"/>
      <c r="M2048" s="176"/>
      <c r="N2048" s="176"/>
      <c r="O2048" s="175"/>
      <c r="P2048" s="172"/>
      <c r="Q2048" s="177"/>
      <c r="R2048" s="172"/>
      <c r="S2048" s="178"/>
      <c r="T2048" s="173"/>
      <c r="U2048" s="11"/>
      <c r="V2048" s="11"/>
      <c r="W2048" s="49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"/>
      <c r="AH2048" s="1"/>
      <c r="AI2048" s="1"/>
      <c r="AJ2048" s="1"/>
      <c r="AK2048" s="1"/>
      <c r="AL2048" s="49"/>
      <c r="AM2048" s="49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</row>
    <row r="2049" spans="1:121" x14ac:dyDescent="0.15">
      <c r="A2049" s="168"/>
      <c r="B2049" s="169"/>
      <c r="C2049" s="170"/>
      <c r="D2049" s="171"/>
      <c r="E2049" s="172"/>
      <c r="F2049" s="172"/>
      <c r="G2049" s="172"/>
      <c r="H2049" s="172"/>
      <c r="I2049" s="171"/>
      <c r="J2049" s="173"/>
      <c r="K2049" s="174"/>
      <c r="L2049" s="175"/>
      <c r="M2049" s="176"/>
      <c r="N2049" s="176"/>
      <c r="O2049" s="175"/>
      <c r="P2049" s="172"/>
      <c r="Q2049" s="177"/>
      <c r="R2049" s="172"/>
      <c r="S2049" s="178"/>
      <c r="T2049" s="173"/>
      <c r="U2049" s="11"/>
      <c r="V2049" s="11"/>
      <c r="W2049" s="49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"/>
      <c r="AH2049" s="1"/>
      <c r="AI2049" s="1"/>
      <c r="AJ2049" s="1"/>
      <c r="AK2049" s="1"/>
      <c r="AL2049" s="49"/>
      <c r="AM2049" s="49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</row>
    <row r="2050" spans="1:121" x14ac:dyDescent="0.15">
      <c r="A2050" s="168"/>
      <c r="B2050" s="169"/>
      <c r="C2050" s="170"/>
      <c r="D2050" s="171"/>
      <c r="E2050" s="172"/>
      <c r="F2050" s="172"/>
      <c r="G2050" s="172"/>
      <c r="H2050" s="172"/>
      <c r="I2050" s="171"/>
      <c r="J2050" s="173"/>
      <c r="K2050" s="174"/>
      <c r="L2050" s="175"/>
      <c r="M2050" s="176"/>
      <c r="N2050" s="176"/>
      <c r="O2050" s="175"/>
      <c r="P2050" s="172"/>
      <c r="Q2050" s="177"/>
      <c r="R2050" s="172"/>
      <c r="S2050" s="178"/>
      <c r="T2050" s="173"/>
      <c r="U2050" s="11"/>
      <c r="V2050" s="11"/>
      <c r="W2050" s="49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"/>
      <c r="AH2050" s="1"/>
      <c r="AI2050" s="1"/>
      <c r="AJ2050" s="1"/>
      <c r="AK2050" s="1"/>
      <c r="AL2050" s="49"/>
      <c r="AM2050" s="49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</row>
    <row r="2051" spans="1:121" x14ac:dyDescent="0.15">
      <c r="A2051" s="168"/>
      <c r="B2051" s="169"/>
      <c r="C2051" s="170"/>
      <c r="D2051" s="171"/>
      <c r="E2051" s="172"/>
      <c r="F2051" s="172"/>
      <c r="G2051" s="172"/>
      <c r="H2051" s="172"/>
      <c r="I2051" s="171"/>
      <c r="J2051" s="173"/>
      <c r="K2051" s="174"/>
      <c r="L2051" s="175"/>
      <c r="M2051" s="176"/>
      <c r="N2051" s="176"/>
      <c r="O2051" s="175"/>
      <c r="P2051" s="172"/>
      <c r="Q2051" s="177"/>
      <c r="R2051" s="172"/>
      <c r="S2051" s="178"/>
      <c r="T2051" s="173"/>
      <c r="U2051" s="11"/>
      <c r="V2051" s="11"/>
      <c r="W2051" s="49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"/>
      <c r="AH2051" s="1"/>
      <c r="AI2051" s="1"/>
      <c r="AJ2051" s="1"/>
      <c r="AK2051" s="1"/>
      <c r="AL2051" s="49"/>
      <c r="AM2051" s="49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</row>
    <row r="2052" spans="1:121" x14ac:dyDescent="0.15">
      <c r="A2052" s="168"/>
      <c r="B2052" s="169"/>
      <c r="C2052" s="170"/>
      <c r="D2052" s="171"/>
      <c r="E2052" s="172"/>
      <c r="F2052" s="172"/>
      <c r="G2052" s="172"/>
      <c r="H2052" s="172"/>
      <c r="I2052" s="171"/>
      <c r="J2052" s="173"/>
      <c r="K2052" s="174"/>
      <c r="L2052" s="175"/>
      <c r="M2052" s="176"/>
      <c r="N2052" s="176"/>
      <c r="O2052" s="175"/>
      <c r="P2052" s="172"/>
      <c r="Q2052" s="177"/>
      <c r="R2052" s="172"/>
      <c r="S2052" s="178"/>
      <c r="T2052" s="173"/>
      <c r="U2052" s="11"/>
      <c r="V2052" s="11"/>
      <c r="W2052" s="49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"/>
      <c r="AH2052" s="1"/>
      <c r="AI2052" s="1"/>
      <c r="AJ2052" s="1"/>
      <c r="AK2052" s="1"/>
      <c r="AL2052" s="49"/>
      <c r="AM2052" s="49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</row>
    <row r="2053" spans="1:121" x14ac:dyDescent="0.15">
      <c r="A2053" s="168"/>
      <c r="B2053" s="169"/>
      <c r="C2053" s="170"/>
      <c r="D2053" s="171"/>
      <c r="E2053" s="172"/>
      <c r="F2053" s="172"/>
      <c r="G2053" s="172"/>
      <c r="H2053" s="172"/>
      <c r="I2053" s="171"/>
      <c r="J2053" s="173"/>
      <c r="K2053" s="174"/>
      <c r="L2053" s="175"/>
      <c r="M2053" s="176"/>
      <c r="N2053" s="176"/>
      <c r="O2053" s="175"/>
      <c r="P2053" s="172"/>
      <c r="Q2053" s="177"/>
      <c r="R2053" s="172"/>
      <c r="S2053" s="178"/>
      <c r="T2053" s="173"/>
      <c r="U2053" s="11"/>
      <c r="V2053" s="11"/>
      <c r="W2053" s="49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"/>
      <c r="AH2053" s="1"/>
      <c r="AI2053" s="1"/>
      <c r="AJ2053" s="1"/>
      <c r="AK2053" s="1"/>
      <c r="AL2053" s="49"/>
      <c r="AM2053" s="49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</row>
    <row r="2054" spans="1:121" x14ac:dyDescent="0.15">
      <c r="A2054" s="168"/>
      <c r="B2054" s="169"/>
      <c r="C2054" s="170"/>
      <c r="D2054" s="171"/>
      <c r="E2054" s="172"/>
      <c r="F2054" s="172"/>
      <c r="G2054" s="172"/>
      <c r="H2054" s="172"/>
      <c r="I2054" s="171"/>
      <c r="J2054" s="173"/>
      <c r="K2054" s="174"/>
      <c r="L2054" s="175"/>
      <c r="M2054" s="176"/>
      <c r="N2054" s="176"/>
      <c r="O2054" s="175"/>
      <c r="P2054" s="172"/>
      <c r="Q2054" s="177"/>
      <c r="R2054" s="172"/>
      <c r="S2054" s="178"/>
      <c r="T2054" s="173"/>
      <c r="U2054" s="11"/>
      <c r="V2054" s="11"/>
      <c r="W2054" s="49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"/>
      <c r="AH2054" s="1"/>
      <c r="AI2054" s="1"/>
      <c r="AJ2054" s="1"/>
      <c r="AK2054" s="1"/>
      <c r="AL2054" s="49"/>
      <c r="AM2054" s="49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</row>
    <row r="2055" spans="1:121" x14ac:dyDescent="0.15">
      <c r="A2055" s="168"/>
      <c r="B2055" s="169"/>
      <c r="C2055" s="170"/>
      <c r="D2055" s="171"/>
      <c r="E2055" s="172"/>
      <c r="F2055" s="172"/>
      <c r="G2055" s="172"/>
      <c r="H2055" s="172"/>
      <c r="I2055" s="171"/>
      <c r="J2055" s="173"/>
      <c r="K2055" s="174"/>
      <c r="L2055" s="175"/>
      <c r="M2055" s="176"/>
      <c r="N2055" s="176"/>
      <c r="O2055" s="175"/>
      <c r="P2055" s="172"/>
      <c r="Q2055" s="177"/>
      <c r="R2055" s="172"/>
      <c r="S2055" s="178"/>
      <c r="T2055" s="173"/>
      <c r="U2055" s="11"/>
      <c r="V2055" s="11"/>
      <c r="W2055" s="49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"/>
      <c r="AH2055" s="1"/>
      <c r="AI2055" s="1"/>
      <c r="AJ2055" s="1"/>
      <c r="AK2055" s="1"/>
      <c r="AL2055" s="49"/>
      <c r="AM2055" s="49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</row>
    <row r="2056" spans="1:121" x14ac:dyDescent="0.15">
      <c r="A2056" s="168"/>
      <c r="B2056" s="169"/>
      <c r="C2056" s="170"/>
      <c r="D2056" s="171"/>
      <c r="E2056" s="172"/>
      <c r="F2056" s="172"/>
      <c r="G2056" s="172"/>
      <c r="H2056" s="172"/>
      <c r="I2056" s="171"/>
      <c r="J2056" s="173"/>
      <c r="K2056" s="174"/>
      <c r="L2056" s="175"/>
      <c r="M2056" s="176"/>
      <c r="N2056" s="176"/>
      <c r="O2056" s="175"/>
      <c r="P2056" s="172"/>
      <c r="Q2056" s="177"/>
      <c r="R2056" s="172"/>
      <c r="S2056" s="178"/>
      <c r="T2056" s="173"/>
      <c r="U2056" s="11"/>
      <c r="V2056" s="11"/>
      <c r="W2056" s="49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"/>
      <c r="AH2056" s="1"/>
      <c r="AI2056" s="1"/>
      <c r="AJ2056" s="1"/>
      <c r="AK2056" s="1"/>
      <c r="AL2056" s="49"/>
      <c r="AM2056" s="49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</row>
    <row r="2057" spans="1:121" x14ac:dyDescent="0.15">
      <c r="A2057" s="168"/>
      <c r="B2057" s="169"/>
      <c r="C2057" s="170"/>
      <c r="D2057" s="171"/>
      <c r="E2057" s="172"/>
      <c r="F2057" s="172"/>
      <c r="G2057" s="172"/>
      <c r="H2057" s="172"/>
      <c r="I2057" s="171"/>
      <c r="J2057" s="173"/>
      <c r="K2057" s="174"/>
      <c r="L2057" s="175"/>
      <c r="M2057" s="176"/>
      <c r="N2057" s="176"/>
      <c r="O2057" s="175"/>
      <c r="P2057" s="172"/>
      <c r="Q2057" s="177"/>
      <c r="R2057" s="172"/>
      <c r="S2057" s="178"/>
      <c r="T2057" s="173"/>
      <c r="U2057" s="11"/>
      <c r="V2057" s="11"/>
      <c r="W2057" s="49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"/>
      <c r="AH2057" s="1"/>
      <c r="AI2057" s="1"/>
      <c r="AJ2057" s="1"/>
      <c r="AK2057" s="1"/>
      <c r="AL2057" s="49"/>
      <c r="AM2057" s="49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</row>
    <row r="2058" spans="1:121" x14ac:dyDescent="0.15">
      <c r="A2058" s="168"/>
      <c r="B2058" s="169"/>
      <c r="C2058" s="170"/>
      <c r="D2058" s="171"/>
      <c r="E2058" s="172"/>
      <c r="F2058" s="172"/>
      <c r="G2058" s="172"/>
      <c r="H2058" s="172"/>
      <c r="I2058" s="171"/>
      <c r="J2058" s="173"/>
      <c r="K2058" s="174"/>
      <c r="L2058" s="175"/>
      <c r="M2058" s="176"/>
      <c r="N2058" s="176"/>
      <c r="O2058" s="175"/>
      <c r="P2058" s="172"/>
      <c r="Q2058" s="177"/>
      <c r="R2058" s="172"/>
      <c r="S2058" s="178"/>
      <c r="T2058" s="173"/>
      <c r="U2058" s="11"/>
      <c r="V2058" s="11"/>
      <c r="W2058" s="49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"/>
      <c r="AH2058" s="1"/>
      <c r="AI2058" s="1"/>
      <c r="AJ2058" s="1"/>
      <c r="AK2058" s="1"/>
      <c r="AL2058" s="49"/>
      <c r="AM2058" s="49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</row>
    <row r="2059" spans="1:121" x14ac:dyDescent="0.15">
      <c r="A2059" s="168"/>
      <c r="B2059" s="169"/>
      <c r="C2059" s="170"/>
      <c r="D2059" s="171"/>
      <c r="E2059" s="172"/>
      <c r="F2059" s="172"/>
      <c r="G2059" s="172"/>
      <c r="H2059" s="172"/>
      <c r="I2059" s="171"/>
      <c r="J2059" s="173"/>
      <c r="K2059" s="174"/>
      <c r="L2059" s="175"/>
      <c r="M2059" s="176"/>
      <c r="N2059" s="176"/>
      <c r="O2059" s="175"/>
      <c r="P2059" s="172"/>
      <c r="Q2059" s="177"/>
      <c r="R2059" s="172"/>
      <c r="S2059" s="178"/>
      <c r="T2059" s="173"/>
      <c r="U2059" s="11"/>
      <c r="V2059" s="11"/>
      <c r="W2059" s="49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"/>
      <c r="AH2059" s="1"/>
      <c r="AI2059" s="1"/>
      <c r="AJ2059" s="1"/>
      <c r="AK2059" s="1"/>
      <c r="AL2059" s="49"/>
      <c r="AM2059" s="49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</row>
    <row r="2060" spans="1:121" x14ac:dyDescent="0.15">
      <c r="A2060" s="168"/>
      <c r="B2060" s="169"/>
      <c r="C2060" s="170"/>
      <c r="D2060" s="171"/>
      <c r="E2060" s="172"/>
      <c r="F2060" s="172"/>
      <c r="G2060" s="172"/>
      <c r="H2060" s="172"/>
      <c r="I2060" s="171"/>
      <c r="J2060" s="173"/>
      <c r="K2060" s="174"/>
      <c r="L2060" s="175"/>
      <c r="M2060" s="176"/>
      <c r="N2060" s="176"/>
      <c r="O2060" s="175"/>
      <c r="P2060" s="172"/>
      <c r="Q2060" s="177"/>
      <c r="R2060" s="172"/>
      <c r="S2060" s="178"/>
      <c r="T2060" s="173"/>
      <c r="U2060" s="11"/>
      <c r="V2060" s="11"/>
      <c r="W2060" s="49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"/>
      <c r="AH2060" s="1"/>
      <c r="AI2060" s="1"/>
      <c r="AJ2060" s="1"/>
      <c r="AK2060" s="1"/>
      <c r="AL2060" s="49"/>
      <c r="AM2060" s="49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</row>
    <row r="2061" spans="1:121" x14ac:dyDescent="0.15">
      <c r="A2061" s="168"/>
      <c r="B2061" s="169"/>
      <c r="C2061" s="170"/>
      <c r="D2061" s="171"/>
      <c r="E2061" s="172"/>
      <c r="F2061" s="172"/>
      <c r="G2061" s="172"/>
      <c r="H2061" s="172"/>
      <c r="I2061" s="171"/>
      <c r="J2061" s="173"/>
      <c r="K2061" s="174"/>
      <c r="L2061" s="175"/>
      <c r="M2061" s="176"/>
      <c r="N2061" s="176"/>
      <c r="O2061" s="175"/>
      <c r="P2061" s="172"/>
      <c r="Q2061" s="177"/>
      <c r="R2061" s="172"/>
      <c r="S2061" s="178"/>
      <c r="T2061" s="173"/>
      <c r="U2061" s="11"/>
      <c r="V2061" s="11"/>
      <c r="W2061" s="49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"/>
      <c r="AH2061" s="1"/>
      <c r="AI2061" s="1"/>
      <c r="AJ2061" s="1"/>
      <c r="AK2061" s="1"/>
      <c r="AL2061" s="49"/>
      <c r="AM2061" s="49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</row>
    <row r="2062" spans="1:121" x14ac:dyDescent="0.15">
      <c r="A2062" s="168"/>
      <c r="B2062" s="169"/>
      <c r="C2062" s="170"/>
      <c r="D2062" s="171"/>
      <c r="E2062" s="172"/>
      <c r="F2062" s="172"/>
      <c r="G2062" s="172"/>
      <c r="H2062" s="172"/>
      <c r="I2062" s="171"/>
      <c r="J2062" s="173"/>
      <c r="K2062" s="174"/>
      <c r="L2062" s="175"/>
      <c r="M2062" s="176"/>
      <c r="N2062" s="176"/>
      <c r="O2062" s="175"/>
      <c r="P2062" s="172"/>
      <c r="Q2062" s="177"/>
      <c r="R2062" s="172"/>
      <c r="S2062" s="178"/>
      <c r="T2062" s="173"/>
      <c r="U2062" s="11"/>
      <c r="V2062" s="11"/>
      <c r="W2062" s="49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"/>
      <c r="AH2062" s="1"/>
      <c r="AI2062" s="1"/>
      <c r="AJ2062" s="1"/>
      <c r="AK2062" s="1"/>
      <c r="AL2062" s="49"/>
      <c r="AM2062" s="49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</row>
    <row r="2063" spans="1:121" x14ac:dyDescent="0.15">
      <c r="A2063" s="168"/>
      <c r="B2063" s="169"/>
      <c r="C2063" s="170"/>
      <c r="D2063" s="171"/>
      <c r="E2063" s="172"/>
      <c r="F2063" s="172"/>
      <c r="G2063" s="172"/>
      <c r="H2063" s="172"/>
      <c r="I2063" s="171"/>
      <c r="J2063" s="173"/>
      <c r="K2063" s="174"/>
      <c r="L2063" s="175"/>
      <c r="M2063" s="176"/>
      <c r="N2063" s="176"/>
      <c r="O2063" s="175"/>
      <c r="P2063" s="172"/>
      <c r="Q2063" s="177"/>
      <c r="R2063" s="172"/>
      <c r="S2063" s="178"/>
      <c r="T2063" s="173"/>
      <c r="U2063" s="11"/>
      <c r="V2063" s="11"/>
      <c r="W2063" s="49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"/>
      <c r="AH2063" s="1"/>
      <c r="AI2063" s="1"/>
      <c r="AJ2063" s="1"/>
      <c r="AK2063" s="1"/>
      <c r="AL2063" s="49"/>
      <c r="AM2063" s="49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</row>
    <row r="2064" spans="1:121" x14ac:dyDescent="0.15">
      <c r="A2064" s="168"/>
      <c r="B2064" s="169"/>
      <c r="C2064" s="170"/>
      <c r="D2064" s="171"/>
      <c r="E2064" s="172"/>
      <c r="F2064" s="172"/>
      <c r="G2064" s="172"/>
      <c r="H2064" s="172"/>
      <c r="I2064" s="171"/>
      <c r="J2064" s="173"/>
      <c r="K2064" s="174"/>
      <c r="L2064" s="175"/>
      <c r="M2064" s="176"/>
      <c r="N2064" s="176"/>
      <c r="O2064" s="175"/>
      <c r="P2064" s="172"/>
      <c r="Q2064" s="177"/>
      <c r="R2064" s="172"/>
      <c r="S2064" s="178"/>
      <c r="T2064" s="173"/>
      <c r="U2064" s="11"/>
      <c r="V2064" s="11"/>
      <c r="W2064" s="49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"/>
      <c r="AH2064" s="1"/>
      <c r="AI2064" s="1"/>
      <c r="AJ2064" s="1"/>
      <c r="AK2064" s="1"/>
      <c r="AL2064" s="49"/>
      <c r="AM2064" s="49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</row>
    <row r="2065" spans="1:121" x14ac:dyDescent="0.15">
      <c r="A2065" s="168"/>
      <c r="B2065" s="169"/>
      <c r="C2065" s="170"/>
      <c r="D2065" s="171"/>
      <c r="E2065" s="172"/>
      <c r="F2065" s="172"/>
      <c r="G2065" s="172"/>
      <c r="H2065" s="172"/>
      <c r="I2065" s="171"/>
      <c r="J2065" s="173"/>
      <c r="K2065" s="174"/>
      <c r="L2065" s="175"/>
      <c r="M2065" s="176"/>
      <c r="N2065" s="176"/>
      <c r="O2065" s="175"/>
      <c r="P2065" s="172"/>
      <c r="Q2065" s="177"/>
      <c r="R2065" s="172"/>
      <c r="S2065" s="178"/>
      <c r="T2065" s="173"/>
      <c r="U2065" s="11"/>
      <c r="V2065" s="11"/>
      <c r="W2065" s="49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"/>
      <c r="AH2065" s="1"/>
      <c r="AI2065" s="1"/>
      <c r="AJ2065" s="1"/>
      <c r="AK2065" s="1"/>
      <c r="AL2065" s="49"/>
      <c r="AM2065" s="49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</row>
    <row r="2066" spans="1:121" x14ac:dyDescent="0.15">
      <c r="A2066" s="168"/>
      <c r="B2066" s="169"/>
      <c r="C2066" s="170"/>
      <c r="D2066" s="171"/>
      <c r="E2066" s="172"/>
      <c r="F2066" s="172"/>
      <c r="G2066" s="172"/>
      <c r="H2066" s="172"/>
      <c r="I2066" s="171"/>
      <c r="J2066" s="173"/>
      <c r="K2066" s="174"/>
      <c r="L2066" s="175"/>
      <c r="M2066" s="176"/>
      <c r="N2066" s="176"/>
      <c r="O2066" s="175"/>
      <c r="P2066" s="172"/>
      <c r="Q2066" s="177"/>
      <c r="R2066" s="172"/>
      <c r="S2066" s="178"/>
      <c r="T2066" s="173"/>
      <c r="U2066" s="11"/>
      <c r="V2066" s="11"/>
      <c r="W2066" s="49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"/>
      <c r="AH2066" s="1"/>
      <c r="AI2066" s="1"/>
      <c r="AJ2066" s="1"/>
      <c r="AK2066" s="1"/>
      <c r="AL2066" s="49"/>
      <c r="AM2066" s="49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</row>
    <row r="2067" spans="1:121" x14ac:dyDescent="0.15">
      <c r="A2067" s="168"/>
      <c r="B2067" s="169"/>
      <c r="C2067" s="170"/>
      <c r="D2067" s="171"/>
      <c r="E2067" s="172"/>
      <c r="F2067" s="172"/>
      <c r="G2067" s="172"/>
      <c r="H2067" s="172"/>
      <c r="I2067" s="171"/>
      <c r="J2067" s="173"/>
      <c r="K2067" s="174"/>
      <c r="L2067" s="175"/>
      <c r="M2067" s="176"/>
      <c r="N2067" s="176"/>
      <c r="O2067" s="175"/>
      <c r="P2067" s="172"/>
      <c r="Q2067" s="177"/>
      <c r="R2067" s="172"/>
      <c r="S2067" s="178"/>
      <c r="T2067" s="173"/>
      <c r="U2067" s="11"/>
      <c r="V2067" s="11"/>
      <c r="W2067" s="49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"/>
      <c r="AH2067" s="1"/>
      <c r="AI2067" s="1"/>
      <c r="AJ2067" s="1"/>
      <c r="AK2067" s="1"/>
      <c r="AL2067" s="49"/>
      <c r="AM2067" s="49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</row>
    <row r="2068" spans="1:121" x14ac:dyDescent="0.15">
      <c r="A2068" s="168"/>
      <c r="B2068" s="169"/>
      <c r="C2068" s="170"/>
      <c r="D2068" s="171"/>
      <c r="E2068" s="172"/>
      <c r="F2068" s="172"/>
      <c r="G2068" s="172"/>
      <c r="H2068" s="172"/>
      <c r="I2068" s="171"/>
      <c r="J2068" s="173"/>
      <c r="K2068" s="174"/>
      <c r="L2068" s="175"/>
      <c r="M2068" s="176"/>
      <c r="N2068" s="176"/>
      <c r="O2068" s="175"/>
      <c r="P2068" s="172"/>
      <c r="Q2068" s="177"/>
      <c r="R2068" s="172"/>
      <c r="S2068" s="178"/>
      <c r="T2068" s="173"/>
      <c r="U2068" s="11"/>
      <c r="V2068" s="11"/>
      <c r="W2068" s="49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"/>
      <c r="AH2068" s="1"/>
      <c r="AI2068" s="1"/>
      <c r="AJ2068" s="1"/>
      <c r="AK2068" s="1"/>
      <c r="AL2068" s="49"/>
      <c r="AM2068" s="49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</row>
    <row r="2069" spans="1:121" x14ac:dyDescent="0.15">
      <c r="A2069" s="168"/>
      <c r="B2069" s="169"/>
      <c r="C2069" s="170"/>
      <c r="D2069" s="171"/>
      <c r="E2069" s="172"/>
      <c r="F2069" s="172"/>
      <c r="G2069" s="172"/>
      <c r="H2069" s="172"/>
      <c r="I2069" s="171"/>
      <c r="J2069" s="173"/>
      <c r="K2069" s="174"/>
      <c r="L2069" s="175"/>
      <c r="M2069" s="176"/>
      <c r="N2069" s="176"/>
      <c r="O2069" s="175"/>
      <c r="P2069" s="172"/>
      <c r="Q2069" s="177"/>
      <c r="R2069" s="172"/>
      <c r="S2069" s="178"/>
      <c r="T2069" s="173"/>
      <c r="U2069" s="11"/>
      <c r="V2069" s="11"/>
      <c r="W2069" s="49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"/>
      <c r="AH2069" s="1"/>
      <c r="AI2069" s="1"/>
      <c r="AJ2069" s="1"/>
      <c r="AK2069" s="1"/>
      <c r="AL2069" s="49"/>
      <c r="AM2069" s="49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</row>
    <row r="2070" spans="1:121" x14ac:dyDescent="0.15">
      <c r="A2070" s="168"/>
      <c r="B2070" s="169"/>
      <c r="C2070" s="170"/>
      <c r="D2070" s="171"/>
      <c r="E2070" s="172"/>
      <c r="F2070" s="172"/>
      <c r="G2070" s="172"/>
      <c r="H2070" s="172"/>
      <c r="I2070" s="171"/>
      <c r="J2070" s="173"/>
      <c r="K2070" s="174"/>
      <c r="L2070" s="175"/>
      <c r="M2070" s="176"/>
      <c r="N2070" s="176"/>
      <c r="O2070" s="175"/>
      <c r="P2070" s="172"/>
      <c r="Q2070" s="177"/>
      <c r="R2070" s="172"/>
      <c r="S2070" s="178"/>
      <c r="T2070" s="173"/>
      <c r="U2070" s="11"/>
      <c r="V2070" s="11"/>
      <c r="W2070" s="49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"/>
      <c r="AH2070" s="1"/>
      <c r="AI2070" s="1"/>
      <c r="AJ2070" s="1"/>
      <c r="AK2070" s="1"/>
      <c r="AL2070" s="49"/>
      <c r="AM2070" s="49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</row>
    <row r="2071" spans="1:121" x14ac:dyDescent="0.15">
      <c r="A2071" s="168"/>
      <c r="B2071" s="169"/>
      <c r="C2071" s="170"/>
      <c r="D2071" s="171"/>
      <c r="E2071" s="172"/>
      <c r="F2071" s="172"/>
      <c r="G2071" s="172"/>
      <c r="H2071" s="172"/>
      <c r="I2071" s="171"/>
      <c r="J2071" s="173"/>
      <c r="K2071" s="174"/>
      <c r="L2071" s="175"/>
      <c r="M2071" s="176"/>
      <c r="N2071" s="176"/>
      <c r="O2071" s="175"/>
      <c r="P2071" s="172"/>
      <c r="Q2071" s="177"/>
      <c r="R2071" s="172"/>
      <c r="S2071" s="178"/>
      <c r="T2071" s="173"/>
      <c r="U2071" s="11"/>
      <c r="V2071" s="11"/>
      <c r="W2071" s="49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"/>
      <c r="AH2071" s="1"/>
      <c r="AI2071" s="1"/>
      <c r="AJ2071" s="1"/>
      <c r="AK2071" s="1"/>
      <c r="AL2071" s="49"/>
      <c r="AM2071" s="49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</row>
    <row r="2072" spans="1:121" x14ac:dyDescent="0.15">
      <c r="A2072" s="168"/>
      <c r="B2072" s="169"/>
      <c r="C2072" s="170"/>
      <c r="D2072" s="171"/>
      <c r="E2072" s="172"/>
      <c r="F2072" s="172"/>
      <c r="G2072" s="172"/>
      <c r="H2072" s="172"/>
      <c r="I2072" s="171"/>
      <c r="J2072" s="173"/>
      <c r="K2072" s="174"/>
      <c r="L2072" s="175"/>
      <c r="M2072" s="176"/>
      <c r="N2072" s="176"/>
      <c r="O2072" s="175"/>
      <c r="P2072" s="172"/>
      <c r="Q2072" s="177"/>
      <c r="R2072" s="172"/>
      <c r="S2072" s="178"/>
      <c r="T2072" s="173"/>
      <c r="U2072" s="11"/>
      <c r="V2072" s="11"/>
      <c r="W2072" s="49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"/>
      <c r="AH2072" s="1"/>
      <c r="AI2072" s="1"/>
      <c r="AJ2072" s="1"/>
      <c r="AK2072" s="1"/>
      <c r="AL2072" s="49"/>
      <c r="AM2072" s="49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</row>
    <row r="2073" spans="1:121" x14ac:dyDescent="0.15">
      <c r="A2073" s="168"/>
      <c r="B2073" s="169"/>
      <c r="C2073" s="170"/>
      <c r="D2073" s="171"/>
      <c r="E2073" s="172"/>
      <c r="F2073" s="172"/>
      <c r="G2073" s="172"/>
      <c r="H2073" s="172"/>
      <c r="I2073" s="171"/>
      <c r="J2073" s="173"/>
      <c r="K2073" s="174"/>
      <c r="L2073" s="175"/>
      <c r="M2073" s="176"/>
      <c r="N2073" s="176"/>
      <c r="O2073" s="175"/>
      <c r="P2073" s="172"/>
      <c r="Q2073" s="177"/>
      <c r="R2073" s="172"/>
      <c r="S2073" s="178"/>
      <c r="T2073" s="173"/>
      <c r="U2073" s="11"/>
      <c r="V2073" s="11"/>
      <c r="W2073" s="49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"/>
      <c r="AH2073" s="1"/>
      <c r="AI2073" s="1"/>
      <c r="AJ2073" s="1"/>
      <c r="AK2073" s="1"/>
      <c r="AL2073" s="49"/>
      <c r="AM2073" s="49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</row>
    <row r="2074" spans="1:121" x14ac:dyDescent="0.15">
      <c r="A2074" s="168"/>
      <c r="B2074" s="169"/>
      <c r="C2074" s="170"/>
      <c r="D2074" s="171"/>
      <c r="E2074" s="172"/>
      <c r="F2074" s="172"/>
      <c r="G2074" s="172"/>
      <c r="H2074" s="172"/>
      <c r="I2074" s="171"/>
      <c r="J2074" s="173"/>
      <c r="K2074" s="174"/>
      <c r="L2074" s="175"/>
      <c r="M2074" s="176"/>
      <c r="N2074" s="176"/>
      <c r="O2074" s="175"/>
      <c r="P2074" s="172"/>
      <c r="Q2074" s="177"/>
      <c r="R2074" s="172"/>
      <c r="S2074" s="178"/>
      <c r="T2074" s="173"/>
      <c r="U2074" s="11"/>
      <c r="V2074" s="11"/>
      <c r="W2074" s="49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"/>
      <c r="AH2074" s="1"/>
      <c r="AI2074" s="1"/>
      <c r="AJ2074" s="1"/>
      <c r="AK2074" s="1"/>
      <c r="AL2074" s="49"/>
      <c r="AM2074" s="49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</row>
    <row r="2075" spans="1:121" x14ac:dyDescent="0.15">
      <c r="A2075" s="168"/>
      <c r="B2075" s="169"/>
      <c r="C2075" s="170"/>
      <c r="D2075" s="171"/>
      <c r="E2075" s="172"/>
      <c r="F2075" s="172"/>
      <c r="G2075" s="172"/>
      <c r="H2075" s="172"/>
      <c r="I2075" s="171"/>
      <c r="J2075" s="173"/>
      <c r="K2075" s="174"/>
      <c r="L2075" s="175"/>
      <c r="M2075" s="176"/>
      <c r="N2075" s="176"/>
      <c r="O2075" s="175"/>
      <c r="P2075" s="172"/>
      <c r="Q2075" s="177"/>
      <c r="R2075" s="172"/>
      <c r="S2075" s="178"/>
      <c r="T2075" s="173"/>
      <c r="U2075" s="11"/>
      <c r="V2075" s="11"/>
      <c r="W2075" s="49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"/>
      <c r="AH2075" s="1"/>
      <c r="AI2075" s="1"/>
      <c r="AJ2075" s="1"/>
      <c r="AK2075" s="1"/>
      <c r="AL2075" s="49"/>
      <c r="AM2075" s="49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</row>
    <row r="2076" spans="1:121" x14ac:dyDescent="0.15">
      <c r="A2076" s="168"/>
      <c r="B2076" s="169"/>
      <c r="C2076" s="170"/>
      <c r="D2076" s="171"/>
      <c r="E2076" s="172"/>
      <c r="F2076" s="172"/>
      <c r="G2076" s="172"/>
      <c r="H2076" s="172"/>
      <c r="I2076" s="171"/>
      <c r="J2076" s="173"/>
      <c r="K2076" s="174"/>
      <c r="L2076" s="175"/>
      <c r="M2076" s="176"/>
      <c r="N2076" s="176"/>
      <c r="O2076" s="175"/>
      <c r="P2076" s="172"/>
      <c r="Q2076" s="177"/>
      <c r="R2076" s="172"/>
      <c r="S2076" s="178"/>
      <c r="T2076" s="173"/>
      <c r="U2076" s="11"/>
      <c r="V2076" s="11"/>
      <c r="W2076" s="49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"/>
      <c r="AH2076" s="1"/>
      <c r="AI2076" s="1"/>
      <c r="AJ2076" s="1"/>
      <c r="AK2076" s="1"/>
      <c r="AL2076" s="49"/>
      <c r="AM2076" s="49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</row>
    <row r="2077" spans="1:121" x14ac:dyDescent="0.15">
      <c r="A2077" s="168"/>
      <c r="B2077" s="169"/>
      <c r="C2077" s="170"/>
      <c r="D2077" s="171"/>
      <c r="E2077" s="172"/>
      <c r="F2077" s="172"/>
      <c r="G2077" s="172"/>
      <c r="H2077" s="172"/>
      <c r="I2077" s="171"/>
      <c r="J2077" s="173"/>
      <c r="K2077" s="174"/>
      <c r="L2077" s="175"/>
      <c r="M2077" s="176"/>
      <c r="N2077" s="176"/>
      <c r="O2077" s="175"/>
      <c r="P2077" s="172"/>
      <c r="Q2077" s="177"/>
      <c r="R2077" s="172"/>
      <c r="S2077" s="178"/>
      <c r="T2077" s="173"/>
      <c r="U2077" s="11"/>
      <c r="V2077" s="11"/>
      <c r="W2077" s="49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"/>
      <c r="AH2077" s="1"/>
      <c r="AI2077" s="1"/>
      <c r="AJ2077" s="1"/>
      <c r="AK2077" s="1"/>
      <c r="AL2077" s="49"/>
      <c r="AM2077" s="49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</row>
    <row r="2078" spans="1:121" x14ac:dyDescent="0.15">
      <c r="A2078" s="168"/>
      <c r="B2078" s="169"/>
      <c r="C2078" s="170"/>
      <c r="D2078" s="171"/>
      <c r="E2078" s="172"/>
      <c r="F2078" s="172"/>
      <c r="G2078" s="172"/>
      <c r="H2078" s="172"/>
      <c r="I2078" s="171"/>
      <c r="J2078" s="173"/>
      <c r="K2078" s="174"/>
      <c r="L2078" s="175"/>
      <c r="M2078" s="176"/>
      <c r="N2078" s="176"/>
      <c r="O2078" s="175"/>
      <c r="P2078" s="172"/>
      <c r="Q2078" s="177"/>
      <c r="R2078" s="172"/>
      <c r="S2078" s="178"/>
      <c r="T2078" s="173"/>
      <c r="U2078" s="11"/>
      <c r="V2078" s="11"/>
      <c r="W2078" s="49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"/>
      <c r="AH2078" s="1"/>
      <c r="AI2078" s="1"/>
      <c r="AJ2078" s="1"/>
      <c r="AK2078" s="1"/>
      <c r="AL2078" s="49"/>
      <c r="AM2078" s="49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</row>
    <row r="2079" spans="1:121" x14ac:dyDescent="0.15">
      <c r="A2079" s="168"/>
      <c r="B2079" s="169"/>
      <c r="C2079" s="170"/>
      <c r="D2079" s="171"/>
      <c r="E2079" s="172"/>
      <c r="F2079" s="172"/>
      <c r="G2079" s="172"/>
      <c r="H2079" s="172"/>
      <c r="I2079" s="171"/>
      <c r="J2079" s="173"/>
      <c r="K2079" s="174"/>
      <c r="L2079" s="175"/>
      <c r="M2079" s="176"/>
      <c r="N2079" s="176"/>
      <c r="O2079" s="175"/>
      <c r="P2079" s="172"/>
      <c r="Q2079" s="177"/>
      <c r="R2079" s="172"/>
      <c r="S2079" s="178"/>
      <c r="T2079" s="173"/>
      <c r="U2079" s="11"/>
      <c r="V2079" s="11"/>
      <c r="W2079" s="49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"/>
      <c r="AH2079" s="1"/>
      <c r="AI2079" s="1"/>
      <c r="AJ2079" s="1"/>
      <c r="AK2079" s="1"/>
      <c r="AL2079" s="49"/>
      <c r="AM2079" s="49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</row>
    <row r="2080" spans="1:121" x14ac:dyDescent="0.15">
      <c r="A2080" s="168"/>
      <c r="B2080" s="169"/>
      <c r="C2080" s="170"/>
      <c r="D2080" s="171"/>
      <c r="E2080" s="172"/>
      <c r="F2080" s="172"/>
      <c r="G2080" s="172"/>
      <c r="H2080" s="172"/>
      <c r="I2080" s="171"/>
      <c r="J2080" s="173"/>
      <c r="K2080" s="174"/>
      <c r="L2080" s="175"/>
      <c r="M2080" s="176"/>
      <c r="N2080" s="176"/>
      <c r="O2080" s="175"/>
      <c r="P2080" s="172"/>
      <c r="Q2080" s="177"/>
      <c r="R2080" s="172"/>
      <c r="S2080" s="178"/>
      <c r="T2080" s="173"/>
      <c r="U2080" s="11"/>
      <c r="V2080" s="11"/>
      <c r="W2080" s="49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"/>
      <c r="AH2080" s="1"/>
      <c r="AI2080" s="1"/>
      <c r="AJ2080" s="1"/>
      <c r="AK2080" s="1"/>
      <c r="AL2080" s="49"/>
      <c r="AM2080" s="49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</row>
    <row r="2081" spans="1:121" x14ac:dyDescent="0.15">
      <c r="A2081" s="168"/>
      <c r="B2081" s="169"/>
      <c r="C2081" s="170"/>
      <c r="D2081" s="171"/>
      <c r="E2081" s="172"/>
      <c r="F2081" s="172"/>
      <c r="G2081" s="172"/>
      <c r="H2081" s="172"/>
      <c r="I2081" s="171"/>
      <c r="J2081" s="173"/>
      <c r="K2081" s="174"/>
      <c r="L2081" s="175"/>
      <c r="M2081" s="176"/>
      <c r="N2081" s="176"/>
      <c r="O2081" s="175"/>
      <c r="P2081" s="172"/>
      <c r="Q2081" s="177"/>
      <c r="R2081" s="172"/>
      <c r="S2081" s="178"/>
      <c r="T2081" s="173"/>
      <c r="U2081" s="11"/>
      <c r="V2081" s="11"/>
      <c r="W2081" s="49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"/>
      <c r="AH2081" s="1"/>
      <c r="AI2081" s="1"/>
      <c r="AJ2081" s="1"/>
      <c r="AK2081" s="1"/>
      <c r="AL2081" s="49"/>
      <c r="AM2081" s="49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</row>
    <row r="2082" spans="1:121" x14ac:dyDescent="0.15">
      <c r="A2082" s="168"/>
      <c r="B2082" s="169"/>
      <c r="C2082" s="170"/>
      <c r="D2082" s="171"/>
      <c r="E2082" s="172"/>
      <c r="F2082" s="172"/>
      <c r="G2082" s="172"/>
      <c r="H2082" s="172"/>
      <c r="I2082" s="171"/>
      <c r="J2082" s="173"/>
      <c r="K2082" s="174"/>
      <c r="L2082" s="175"/>
      <c r="M2082" s="176"/>
      <c r="N2082" s="176"/>
      <c r="O2082" s="175"/>
      <c r="P2082" s="172"/>
      <c r="Q2082" s="177"/>
      <c r="R2082" s="172"/>
      <c r="S2082" s="178"/>
      <c r="T2082" s="173"/>
      <c r="U2082" s="11"/>
      <c r="V2082" s="11"/>
      <c r="W2082" s="49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"/>
      <c r="AH2082" s="1"/>
      <c r="AI2082" s="1"/>
      <c r="AJ2082" s="1"/>
      <c r="AK2082" s="1"/>
      <c r="AL2082" s="49"/>
      <c r="AM2082" s="49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</row>
    <row r="2083" spans="1:121" x14ac:dyDescent="0.15">
      <c r="A2083" s="168"/>
      <c r="B2083" s="169"/>
      <c r="C2083" s="170"/>
      <c r="D2083" s="171"/>
      <c r="E2083" s="172"/>
      <c r="F2083" s="172"/>
      <c r="G2083" s="172"/>
      <c r="H2083" s="172"/>
      <c r="I2083" s="171"/>
      <c r="J2083" s="173"/>
      <c r="K2083" s="174"/>
      <c r="L2083" s="175"/>
      <c r="M2083" s="176"/>
      <c r="N2083" s="176"/>
      <c r="O2083" s="175"/>
      <c r="P2083" s="172"/>
      <c r="Q2083" s="177"/>
      <c r="R2083" s="172"/>
      <c r="S2083" s="178"/>
      <c r="T2083" s="173"/>
      <c r="U2083" s="11"/>
      <c r="V2083" s="11"/>
      <c r="W2083" s="49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"/>
      <c r="AH2083" s="1"/>
      <c r="AI2083" s="1"/>
      <c r="AJ2083" s="1"/>
      <c r="AK2083" s="1"/>
      <c r="AL2083" s="49"/>
      <c r="AM2083" s="49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</row>
    <row r="2084" spans="1:121" x14ac:dyDescent="0.15">
      <c r="A2084" s="168"/>
      <c r="B2084" s="169"/>
      <c r="C2084" s="170"/>
      <c r="D2084" s="171"/>
      <c r="E2084" s="172"/>
      <c r="F2084" s="172"/>
      <c r="G2084" s="172"/>
      <c r="H2084" s="172"/>
      <c r="I2084" s="171"/>
      <c r="J2084" s="173"/>
      <c r="K2084" s="174"/>
      <c r="L2084" s="175"/>
      <c r="M2084" s="176"/>
      <c r="N2084" s="176"/>
      <c r="O2084" s="175"/>
      <c r="P2084" s="172"/>
      <c r="Q2084" s="177"/>
      <c r="R2084" s="172"/>
      <c r="S2084" s="178"/>
      <c r="T2084" s="173"/>
      <c r="U2084" s="11"/>
      <c r="V2084" s="11"/>
      <c r="W2084" s="49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"/>
      <c r="AH2084" s="1"/>
      <c r="AI2084" s="1"/>
      <c r="AJ2084" s="1"/>
      <c r="AK2084" s="1"/>
      <c r="AL2084" s="49"/>
      <c r="AM2084" s="49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</row>
    <row r="2085" spans="1:121" x14ac:dyDescent="0.15">
      <c r="A2085" s="168"/>
      <c r="B2085" s="169"/>
      <c r="C2085" s="170"/>
      <c r="D2085" s="171"/>
      <c r="E2085" s="172"/>
      <c r="F2085" s="172"/>
      <c r="G2085" s="172"/>
      <c r="H2085" s="172"/>
      <c r="I2085" s="171"/>
      <c r="J2085" s="173"/>
      <c r="K2085" s="174"/>
      <c r="L2085" s="175"/>
      <c r="M2085" s="176"/>
      <c r="N2085" s="176"/>
      <c r="O2085" s="175"/>
      <c r="P2085" s="172"/>
      <c r="Q2085" s="177"/>
      <c r="R2085" s="172"/>
      <c r="S2085" s="178"/>
      <c r="T2085" s="173"/>
      <c r="U2085" s="11"/>
      <c r="V2085" s="11"/>
      <c r="W2085" s="49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"/>
      <c r="AH2085" s="1"/>
      <c r="AI2085" s="1"/>
      <c r="AJ2085" s="1"/>
      <c r="AK2085" s="1"/>
      <c r="AL2085" s="49"/>
      <c r="AM2085" s="49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</row>
    <row r="2086" spans="1:121" x14ac:dyDescent="0.15">
      <c r="A2086" s="168"/>
      <c r="B2086" s="169"/>
      <c r="C2086" s="170"/>
      <c r="D2086" s="171"/>
      <c r="E2086" s="172"/>
      <c r="F2086" s="172"/>
      <c r="G2086" s="172"/>
      <c r="H2086" s="172"/>
      <c r="I2086" s="171"/>
      <c r="J2086" s="173"/>
      <c r="K2086" s="174"/>
      <c r="L2086" s="175"/>
      <c r="M2086" s="176"/>
      <c r="N2086" s="176"/>
      <c r="O2086" s="175"/>
      <c r="P2086" s="172"/>
      <c r="Q2086" s="177"/>
      <c r="R2086" s="172"/>
      <c r="S2086" s="178"/>
      <c r="T2086" s="173"/>
      <c r="U2086" s="11"/>
      <c r="V2086" s="11"/>
      <c r="W2086" s="49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"/>
      <c r="AH2086" s="1"/>
      <c r="AI2086" s="1"/>
      <c r="AJ2086" s="1"/>
      <c r="AK2086" s="1"/>
      <c r="AL2086" s="49"/>
      <c r="AM2086" s="49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</row>
    <row r="2087" spans="1:121" x14ac:dyDescent="0.15">
      <c r="A2087" s="168"/>
      <c r="B2087" s="169"/>
      <c r="C2087" s="170"/>
      <c r="D2087" s="171"/>
      <c r="E2087" s="172"/>
      <c r="F2087" s="172"/>
      <c r="G2087" s="172"/>
      <c r="H2087" s="172"/>
      <c r="I2087" s="171"/>
      <c r="J2087" s="173"/>
      <c r="K2087" s="174"/>
      <c r="L2087" s="175"/>
      <c r="M2087" s="176"/>
      <c r="N2087" s="176"/>
      <c r="O2087" s="175"/>
      <c r="P2087" s="172"/>
      <c r="Q2087" s="177"/>
      <c r="R2087" s="172"/>
      <c r="S2087" s="178"/>
      <c r="T2087" s="173"/>
      <c r="U2087" s="11"/>
      <c r="V2087" s="11"/>
      <c r="W2087" s="49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"/>
      <c r="AH2087" s="1"/>
      <c r="AI2087" s="1"/>
      <c r="AJ2087" s="1"/>
      <c r="AK2087" s="1"/>
      <c r="AL2087" s="49"/>
      <c r="AM2087" s="49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</row>
    <row r="2088" spans="1:121" x14ac:dyDescent="0.15">
      <c r="A2088" s="168"/>
      <c r="B2088" s="169"/>
      <c r="C2088" s="170"/>
      <c r="D2088" s="171"/>
      <c r="E2088" s="172"/>
      <c r="F2088" s="172"/>
      <c r="G2088" s="172"/>
      <c r="H2088" s="172"/>
      <c r="I2088" s="171"/>
      <c r="J2088" s="173"/>
      <c r="K2088" s="174"/>
      <c r="L2088" s="175"/>
      <c r="M2088" s="176"/>
      <c r="N2088" s="176"/>
      <c r="O2088" s="175"/>
      <c r="P2088" s="172"/>
      <c r="Q2088" s="177"/>
      <c r="R2088" s="172"/>
      <c r="S2088" s="178"/>
      <c r="T2088" s="173"/>
      <c r="U2088" s="11"/>
      <c r="V2088" s="11"/>
      <c r="W2088" s="49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"/>
      <c r="AH2088" s="1"/>
      <c r="AI2088" s="1"/>
      <c r="AJ2088" s="1"/>
      <c r="AK2088" s="1"/>
      <c r="AL2088" s="49"/>
      <c r="AM2088" s="49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</row>
    <row r="2089" spans="1:121" x14ac:dyDescent="0.15">
      <c r="A2089" s="168"/>
      <c r="B2089" s="169"/>
      <c r="C2089" s="170"/>
      <c r="D2089" s="171"/>
      <c r="E2089" s="172"/>
      <c r="F2089" s="172"/>
      <c r="G2089" s="172"/>
      <c r="H2089" s="172"/>
      <c r="I2089" s="171"/>
      <c r="J2089" s="173"/>
      <c r="K2089" s="174"/>
      <c r="L2089" s="175"/>
      <c r="M2089" s="176"/>
      <c r="N2089" s="176"/>
      <c r="O2089" s="175"/>
      <c r="P2089" s="172"/>
      <c r="Q2089" s="177"/>
      <c r="R2089" s="172"/>
      <c r="S2089" s="178"/>
      <c r="T2089" s="173"/>
      <c r="U2089" s="11"/>
      <c r="V2089" s="11"/>
      <c r="W2089" s="49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"/>
      <c r="AH2089" s="1"/>
      <c r="AI2089" s="1"/>
      <c r="AJ2089" s="1"/>
      <c r="AK2089" s="1"/>
      <c r="AL2089" s="49"/>
      <c r="AM2089" s="49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</row>
    <row r="2090" spans="1:121" x14ac:dyDescent="0.15">
      <c r="A2090" s="168"/>
      <c r="B2090" s="169"/>
      <c r="C2090" s="170"/>
      <c r="D2090" s="171"/>
      <c r="E2090" s="172"/>
      <c r="F2090" s="172"/>
      <c r="G2090" s="172"/>
      <c r="H2090" s="172"/>
      <c r="I2090" s="171"/>
      <c r="J2090" s="173"/>
      <c r="K2090" s="174"/>
      <c r="L2090" s="175"/>
      <c r="M2090" s="176"/>
      <c r="N2090" s="176"/>
      <c r="O2090" s="175"/>
      <c r="P2090" s="172"/>
      <c r="Q2090" s="177"/>
      <c r="R2090" s="172"/>
      <c r="S2090" s="178"/>
      <c r="T2090" s="173"/>
      <c r="U2090" s="11"/>
      <c r="V2090" s="11"/>
      <c r="W2090" s="49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"/>
      <c r="AH2090" s="1"/>
      <c r="AI2090" s="1"/>
      <c r="AJ2090" s="1"/>
      <c r="AK2090" s="1"/>
      <c r="AL2090" s="49"/>
      <c r="AM2090" s="49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</row>
    <row r="2091" spans="1:121" x14ac:dyDescent="0.15">
      <c r="A2091" s="168"/>
      <c r="B2091" s="169"/>
      <c r="C2091" s="170"/>
      <c r="D2091" s="171"/>
      <c r="E2091" s="172"/>
      <c r="F2091" s="172"/>
      <c r="G2091" s="172"/>
      <c r="H2091" s="172"/>
      <c r="I2091" s="171"/>
      <c r="J2091" s="173"/>
      <c r="K2091" s="174"/>
      <c r="L2091" s="175"/>
      <c r="M2091" s="176"/>
      <c r="N2091" s="176"/>
      <c r="O2091" s="175"/>
      <c r="P2091" s="172"/>
      <c r="Q2091" s="177"/>
      <c r="R2091" s="172"/>
      <c r="S2091" s="178"/>
      <c r="T2091" s="173"/>
      <c r="U2091" s="11"/>
      <c r="V2091" s="11"/>
      <c r="W2091" s="49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"/>
      <c r="AH2091" s="1"/>
      <c r="AI2091" s="1"/>
      <c r="AJ2091" s="1"/>
      <c r="AK2091" s="1"/>
      <c r="AL2091" s="49"/>
      <c r="AM2091" s="49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</row>
    <row r="2092" spans="1:121" x14ac:dyDescent="0.15">
      <c r="A2092" s="168"/>
      <c r="B2092" s="169"/>
      <c r="C2092" s="170"/>
      <c r="D2092" s="171"/>
      <c r="E2092" s="172"/>
      <c r="F2092" s="172"/>
      <c r="G2092" s="172"/>
      <c r="H2092" s="172"/>
      <c r="I2092" s="171"/>
      <c r="J2092" s="173"/>
      <c r="K2092" s="174"/>
      <c r="L2092" s="175"/>
      <c r="M2092" s="176"/>
      <c r="N2092" s="176"/>
      <c r="O2092" s="175"/>
      <c r="P2092" s="172"/>
      <c r="Q2092" s="177"/>
      <c r="R2092" s="172"/>
      <c r="S2092" s="178"/>
      <c r="T2092" s="173"/>
      <c r="U2092" s="11"/>
      <c r="V2092" s="11"/>
      <c r="W2092" s="49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"/>
      <c r="AH2092" s="1"/>
      <c r="AI2092" s="1"/>
      <c r="AJ2092" s="1"/>
      <c r="AK2092" s="1"/>
      <c r="AL2092" s="49"/>
      <c r="AM2092" s="49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</row>
    <row r="2093" spans="1:121" x14ac:dyDescent="0.15">
      <c r="A2093" s="168"/>
      <c r="B2093" s="169"/>
      <c r="C2093" s="170"/>
      <c r="D2093" s="171"/>
      <c r="E2093" s="172"/>
      <c r="F2093" s="172"/>
      <c r="G2093" s="172"/>
      <c r="H2093" s="172"/>
      <c r="I2093" s="171"/>
      <c r="J2093" s="173"/>
      <c r="K2093" s="174"/>
      <c r="L2093" s="175"/>
      <c r="M2093" s="176"/>
      <c r="N2093" s="176"/>
      <c r="O2093" s="175"/>
      <c r="P2093" s="172"/>
      <c r="Q2093" s="177"/>
      <c r="R2093" s="172"/>
      <c r="S2093" s="178"/>
      <c r="T2093" s="173"/>
      <c r="U2093" s="11"/>
      <c r="V2093" s="11"/>
      <c r="W2093" s="49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"/>
      <c r="AH2093" s="1"/>
      <c r="AI2093" s="1"/>
      <c r="AJ2093" s="1"/>
      <c r="AK2093" s="1"/>
      <c r="AL2093" s="49"/>
      <c r="AM2093" s="49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</row>
    <row r="2094" spans="1:121" x14ac:dyDescent="0.15">
      <c r="A2094" s="168"/>
      <c r="B2094" s="169"/>
      <c r="C2094" s="170"/>
      <c r="D2094" s="171"/>
      <c r="E2094" s="172"/>
      <c r="F2094" s="172"/>
      <c r="G2094" s="172"/>
      <c r="H2094" s="172"/>
      <c r="I2094" s="171"/>
      <c r="J2094" s="173"/>
      <c r="K2094" s="174"/>
      <c r="L2094" s="175"/>
      <c r="M2094" s="176"/>
      <c r="N2094" s="176"/>
      <c r="O2094" s="175"/>
      <c r="P2094" s="172"/>
      <c r="Q2094" s="177"/>
      <c r="R2094" s="172"/>
      <c r="S2094" s="178"/>
      <c r="T2094" s="173"/>
      <c r="U2094" s="11"/>
      <c r="V2094" s="11"/>
      <c r="W2094" s="49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"/>
      <c r="AH2094" s="1"/>
      <c r="AI2094" s="1"/>
      <c r="AJ2094" s="1"/>
      <c r="AK2094" s="1"/>
      <c r="AL2094" s="49"/>
      <c r="AM2094" s="49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</row>
    <row r="2095" spans="1:121" x14ac:dyDescent="0.15">
      <c r="A2095" s="168"/>
      <c r="B2095" s="169"/>
      <c r="C2095" s="170"/>
      <c r="D2095" s="171"/>
      <c r="E2095" s="172"/>
      <c r="F2095" s="172"/>
      <c r="G2095" s="172"/>
      <c r="H2095" s="172"/>
      <c r="I2095" s="171"/>
      <c r="J2095" s="173"/>
      <c r="K2095" s="174"/>
      <c r="L2095" s="175"/>
      <c r="M2095" s="176"/>
      <c r="N2095" s="176"/>
      <c r="O2095" s="175"/>
      <c r="P2095" s="172"/>
      <c r="Q2095" s="177"/>
      <c r="R2095" s="172"/>
      <c r="S2095" s="178"/>
      <c r="T2095" s="173"/>
      <c r="U2095" s="11"/>
      <c r="V2095" s="11"/>
      <c r="W2095" s="49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"/>
      <c r="AH2095" s="1"/>
      <c r="AI2095" s="1"/>
      <c r="AJ2095" s="1"/>
      <c r="AK2095" s="1"/>
      <c r="AL2095" s="49"/>
      <c r="AM2095" s="49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</row>
    <row r="2096" spans="1:121" x14ac:dyDescent="0.15">
      <c r="A2096" s="168"/>
      <c r="B2096" s="169"/>
      <c r="C2096" s="170"/>
      <c r="D2096" s="171"/>
      <c r="E2096" s="172"/>
      <c r="F2096" s="172"/>
      <c r="G2096" s="172"/>
      <c r="H2096" s="172"/>
      <c r="I2096" s="171"/>
      <c r="J2096" s="173"/>
      <c r="K2096" s="174"/>
      <c r="L2096" s="175"/>
      <c r="M2096" s="176"/>
      <c r="N2096" s="176"/>
      <c r="O2096" s="175"/>
      <c r="P2096" s="172"/>
      <c r="Q2096" s="177"/>
      <c r="R2096" s="172"/>
      <c r="S2096" s="178"/>
      <c r="T2096" s="173"/>
      <c r="U2096" s="11"/>
      <c r="V2096" s="11"/>
      <c r="W2096" s="49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"/>
      <c r="AH2096" s="1"/>
      <c r="AI2096" s="1"/>
      <c r="AJ2096" s="1"/>
      <c r="AK2096" s="1"/>
      <c r="AL2096" s="49"/>
      <c r="AM2096" s="49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</row>
    <row r="2097" spans="1:121" x14ac:dyDescent="0.15">
      <c r="A2097" s="168"/>
      <c r="B2097" s="169"/>
      <c r="C2097" s="170"/>
      <c r="D2097" s="171"/>
      <c r="E2097" s="172"/>
      <c r="F2097" s="172"/>
      <c r="G2097" s="172"/>
      <c r="H2097" s="172"/>
      <c r="I2097" s="171"/>
      <c r="J2097" s="173"/>
      <c r="K2097" s="174"/>
      <c r="L2097" s="175"/>
      <c r="M2097" s="176"/>
      <c r="N2097" s="176"/>
      <c r="O2097" s="175"/>
      <c r="P2097" s="172"/>
      <c r="Q2097" s="177"/>
      <c r="R2097" s="172"/>
      <c r="S2097" s="178"/>
      <c r="T2097" s="173"/>
      <c r="U2097" s="11"/>
      <c r="V2097" s="11"/>
      <c r="W2097" s="49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"/>
      <c r="AH2097" s="1"/>
      <c r="AI2097" s="1"/>
      <c r="AJ2097" s="1"/>
      <c r="AK2097" s="1"/>
      <c r="AL2097" s="49"/>
      <c r="AM2097" s="49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</row>
    <row r="2098" spans="1:121" x14ac:dyDescent="0.15">
      <c r="A2098" s="168"/>
      <c r="B2098" s="169"/>
      <c r="C2098" s="170"/>
      <c r="D2098" s="171"/>
      <c r="E2098" s="172"/>
      <c r="F2098" s="172"/>
      <c r="G2098" s="172"/>
      <c r="H2098" s="172"/>
      <c r="I2098" s="171"/>
      <c r="J2098" s="173"/>
      <c r="K2098" s="174"/>
      <c r="L2098" s="175"/>
      <c r="M2098" s="176"/>
      <c r="N2098" s="176"/>
      <c r="O2098" s="175"/>
      <c r="P2098" s="172"/>
      <c r="Q2098" s="177"/>
      <c r="R2098" s="172"/>
      <c r="S2098" s="178"/>
      <c r="T2098" s="173"/>
      <c r="U2098" s="11"/>
      <c r="V2098" s="11"/>
      <c r="W2098" s="49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"/>
      <c r="AH2098" s="1"/>
      <c r="AI2098" s="1"/>
      <c r="AJ2098" s="1"/>
      <c r="AK2098" s="1"/>
      <c r="AL2098" s="49"/>
      <c r="AM2098" s="49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</row>
    <row r="2099" spans="1:121" x14ac:dyDescent="0.15">
      <c r="A2099" s="168"/>
      <c r="B2099" s="169"/>
      <c r="C2099" s="170"/>
      <c r="D2099" s="171"/>
      <c r="E2099" s="172"/>
      <c r="F2099" s="172"/>
      <c r="G2099" s="172"/>
      <c r="H2099" s="172"/>
      <c r="I2099" s="171"/>
      <c r="J2099" s="173"/>
      <c r="K2099" s="174"/>
      <c r="L2099" s="175"/>
      <c r="M2099" s="176"/>
      <c r="N2099" s="176"/>
      <c r="O2099" s="175"/>
      <c r="P2099" s="172"/>
      <c r="Q2099" s="177"/>
      <c r="R2099" s="172"/>
      <c r="S2099" s="178"/>
      <c r="T2099" s="173"/>
      <c r="U2099" s="11"/>
      <c r="V2099" s="11"/>
      <c r="W2099" s="49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"/>
      <c r="AH2099" s="1"/>
      <c r="AI2099" s="1"/>
      <c r="AJ2099" s="1"/>
      <c r="AK2099" s="1"/>
      <c r="AL2099" s="49"/>
      <c r="AM2099" s="49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</row>
    <row r="2100" spans="1:121" x14ac:dyDescent="0.15">
      <c r="A2100" s="168"/>
      <c r="B2100" s="169"/>
      <c r="C2100" s="170"/>
      <c r="D2100" s="171"/>
      <c r="E2100" s="172"/>
      <c r="F2100" s="172"/>
      <c r="G2100" s="172"/>
      <c r="H2100" s="172"/>
      <c r="I2100" s="171"/>
      <c r="J2100" s="173"/>
      <c r="K2100" s="174"/>
      <c r="L2100" s="175"/>
      <c r="M2100" s="176"/>
      <c r="N2100" s="176"/>
      <c r="O2100" s="175"/>
      <c r="P2100" s="172"/>
      <c r="Q2100" s="177"/>
      <c r="R2100" s="172"/>
      <c r="S2100" s="178"/>
      <c r="T2100" s="173"/>
      <c r="U2100" s="11"/>
      <c r="V2100" s="11"/>
      <c r="W2100" s="49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"/>
      <c r="AH2100" s="1"/>
      <c r="AI2100" s="1"/>
      <c r="AJ2100" s="1"/>
      <c r="AK2100" s="1"/>
      <c r="AL2100" s="49"/>
      <c r="AM2100" s="49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</row>
    <row r="2101" spans="1:121" x14ac:dyDescent="0.15">
      <c r="A2101" s="168"/>
      <c r="B2101" s="169"/>
      <c r="C2101" s="170"/>
      <c r="D2101" s="171"/>
      <c r="E2101" s="172"/>
      <c r="F2101" s="172"/>
      <c r="G2101" s="172"/>
      <c r="H2101" s="172"/>
      <c r="I2101" s="171"/>
      <c r="J2101" s="173"/>
      <c r="K2101" s="174"/>
      <c r="L2101" s="175"/>
      <c r="M2101" s="176"/>
      <c r="N2101" s="176"/>
      <c r="O2101" s="175"/>
      <c r="P2101" s="172"/>
      <c r="Q2101" s="177"/>
      <c r="R2101" s="172"/>
      <c r="S2101" s="178"/>
      <c r="T2101" s="173"/>
      <c r="U2101" s="11"/>
      <c r="V2101" s="11"/>
      <c r="W2101" s="49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"/>
      <c r="AH2101" s="1"/>
      <c r="AI2101" s="1"/>
      <c r="AJ2101" s="1"/>
      <c r="AK2101" s="1"/>
      <c r="AL2101" s="49"/>
      <c r="AM2101" s="49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</row>
    <row r="2102" spans="1:121" x14ac:dyDescent="0.15">
      <c r="A2102" s="168"/>
      <c r="B2102" s="169"/>
      <c r="C2102" s="170"/>
      <c r="D2102" s="171"/>
      <c r="E2102" s="172"/>
      <c r="F2102" s="172"/>
      <c r="G2102" s="172"/>
      <c r="H2102" s="172"/>
      <c r="I2102" s="171"/>
      <c r="J2102" s="173"/>
      <c r="K2102" s="174"/>
      <c r="L2102" s="175"/>
      <c r="M2102" s="176"/>
      <c r="N2102" s="176"/>
      <c r="O2102" s="175"/>
      <c r="P2102" s="172"/>
      <c r="Q2102" s="177"/>
      <c r="R2102" s="172"/>
      <c r="S2102" s="178"/>
      <c r="T2102" s="173"/>
      <c r="U2102" s="11"/>
      <c r="V2102" s="11"/>
      <c r="W2102" s="49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"/>
      <c r="AH2102" s="1"/>
      <c r="AI2102" s="1"/>
      <c r="AJ2102" s="1"/>
      <c r="AK2102" s="1"/>
      <c r="AL2102" s="49"/>
      <c r="AM2102" s="49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</row>
    <row r="2103" spans="1:121" x14ac:dyDescent="0.15">
      <c r="A2103" s="168"/>
      <c r="B2103" s="169"/>
      <c r="C2103" s="170"/>
      <c r="D2103" s="171"/>
      <c r="E2103" s="172"/>
      <c r="F2103" s="172"/>
      <c r="G2103" s="172"/>
      <c r="H2103" s="172"/>
      <c r="I2103" s="171"/>
      <c r="J2103" s="173"/>
      <c r="K2103" s="174"/>
      <c r="L2103" s="175"/>
      <c r="M2103" s="176"/>
      <c r="N2103" s="176"/>
      <c r="O2103" s="175"/>
      <c r="P2103" s="172"/>
      <c r="Q2103" s="177"/>
      <c r="R2103" s="172"/>
      <c r="S2103" s="178"/>
      <c r="T2103" s="173"/>
      <c r="U2103" s="11"/>
      <c r="V2103" s="11"/>
      <c r="W2103" s="49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"/>
      <c r="AH2103" s="1"/>
      <c r="AI2103" s="1"/>
      <c r="AJ2103" s="1"/>
      <c r="AK2103" s="1"/>
      <c r="AL2103" s="49"/>
      <c r="AM2103" s="49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</row>
    <row r="2104" spans="1:121" x14ac:dyDescent="0.15">
      <c r="A2104" s="168"/>
      <c r="B2104" s="169"/>
      <c r="C2104" s="170"/>
      <c r="D2104" s="171"/>
      <c r="E2104" s="172"/>
      <c r="F2104" s="172"/>
      <c r="G2104" s="172"/>
      <c r="H2104" s="172"/>
      <c r="I2104" s="171"/>
      <c r="J2104" s="173"/>
      <c r="K2104" s="174"/>
      <c r="L2104" s="175"/>
      <c r="M2104" s="176"/>
      <c r="N2104" s="176"/>
      <c r="O2104" s="175"/>
      <c r="P2104" s="172"/>
      <c r="Q2104" s="177"/>
      <c r="R2104" s="172"/>
      <c r="S2104" s="178"/>
      <c r="T2104" s="173"/>
      <c r="U2104" s="11"/>
      <c r="V2104" s="11"/>
      <c r="W2104" s="49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"/>
      <c r="AH2104" s="1"/>
      <c r="AI2104" s="1"/>
      <c r="AJ2104" s="1"/>
      <c r="AK2104" s="1"/>
      <c r="AL2104" s="49"/>
      <c r="AM2104" s="49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</row>
    <row r="2105" spans="1:121" x14ac:dyDescent="0.15">
      <c r="A2105" s="168"/>
      <c r="B2105" s="169"/>
      <c r="C2105" s="170"/>
      <c r="D2105" s="171"/>
      <c r="E2105" s="172"/>
      <c r="F2105" s="172"/>
      <c r="G2105" s="172"/>
      <c r="H2105" s="172"/>
      <c r="I2105" s="171"/>
      <c r="J2105" s="173"/>
      <c r="K2105" s="174"/>
      <c r="L2105" s="175"/>
      <c r="M2105" s="176"/>
      <c r="N2105" s="176"/>
      <c r="O2105" s="175"/>
      <c r="P2105" s="172"/>
      <c r="Q2105" s="177"/>
      <c r="R2105" s="172"/>
      <c r="S2105" s="178"/>
      <c r="T2105" s="173"/>
      <c r="U2105" s="11"/>
      <c r="V2105" s="11"/>
      <c r="W2105" s="49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"/>
      <c r="AH2105" s="1"/>
      <c r="AI2105" s="1"/>
      <c r="AJ2105" s="1"/>
      <c r="AK2105" s="1"/>
      <c r="AL2105" s="49"/>
      <c r="AM2105" s="49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</row>
    <row r="2106" spans="1:121" x14ac:dyDescent="0.15">
      <c r="A2106" s="168"/>
      <c r="B2106" s="169"/>
      <c r="C2106" s="170"/>
      <c r="D2106" s="171"/>
      <c r="E2106" s="172"/>
      <c r="F2106" s="172"/>
      <c r="G2106" s="172"/>
      <c r="H2106" s="172"/>
      <c r="I2106" s="171"/>
      <c r="J2106" s="173"/>
      <c r="K2106" s="174"/>
      <c r="L2106" s="175"/>
      <c r="M2106" s="176"/>
      <c r="N2106" s="176"/>
      <c r="O2106" s="175"/>
      <c r="P2106" s="172"/>
      <c r="Q2106" s="177"/>
      <c r="R2106" s="172"/>
      <c r="S2106" s="178"/>
      <c r="T2106" s="173"/>
      <c r="U2106" s="11"/>
      <c r="V2106" s="11"/>
      <c r="W2106" s="49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"/>
      <c r="AH2106" s="1"/>
      <c r="AI2106" s="1"/>
      <c r="AJ2106" s="1"/>
      <c r="AK2106" s="1"/>
      <c r="AL2106" s="49"/>
      <c r="AM2106" s="49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</row>
    <row r="2107" spans="1:121" x14ac:dyDescent="0.15">
      <c r="A2107" s="168"/>
      <c r="B2107" s="169"/>
      <c r="C2107" s="170"/>
      <c r="D2107" s="171"/>
      <c r="E2107" s="172"/>
      <c r="F2107" s="172"/>
      <c r="G2107" s="172"/>
      <c r="H2107" s="172"/>
      <c r="I2107" s="171"/>
      <c r="J2107" s="173"/>
      <c r="K2107" s="174"/>
      <c r="L2107" s="175"/>
      <c r="M2107" s="176"/>
      <c r="N2107" s="176"/>
      <c r="O2107" s="175"/>
      <c r="P2107" s="172"/>
      <c r="Q2107" s="177"/>
      <c r="R2107" s="172"/>
      <c r="S2107" s="178"/>
      <c r="T2107" s="173"/>
      <c r="U2107" s="11"/>
      <c r="V2107" s="11"/>
      <c r="W2107" s="49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"/>
      <c r="AH2107" s="1"/>
      <c r="AI2107" s="1"/>
      <c r="AJ2107" s="1"/>
      <c r="AK2107" s="1"/>
      <c r="AL2107" s="49"/>
      <c r="AM2107" s="49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</row>
    <row r="2108" spans="1:121" x14ac:dyDescent="0.15">
      <c r="A2108" s="168"/>
      <c r="B2108" s="169"/>
      <c r="C2108" s="170"/>
      <c r="D2108" s="171"/>
      <c r="E2108" s="172"/>
      <c r="F2108" s="172"/>
      <c r="G2108" s="172"/>
      <c r="H2108" s="172"/>
      <c r="I2108" s="171"/>
      <c r="J2108" s="173"/>
      <c r="K2108" s="174"/>
      <c r="L2108" s="175"/>
      <c r="M2108" s="176"/>
      <c r="N2108" s="176"/>
      <c r="O2108" s="175"/>
      <c r="P2108" s="172"/>
      <c r="Q2108" s="177"/>
      <c r="R2108" s="172"/>
      <c r="S2108" s="178"/>
      <c r="T2108" s="173"/>
      <c r="U2108" s="11"/>
      <c r="V2108" s="11"/>
      <c r="W2108" s="49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"/>
      <c r="AH2108" s="1"/>
      <c r="AI2108" s="1"/>
      <c r="AJ2108" s="1"/>
      <c r="AK2108" s="1"/>
      <c r="AL2108" s="49"/>
      <c r="AM2108" s="49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</row>
    <row r="2109" spans="1:121" x14ac:dyDescent="0.15">
      <c r="A2109" s="168"/>
      <c r="B2109" s="169"/>
      <c r="C2109" s="170"/>
      <c r="D2109" s="171"/>
      <c r="E2109" s="172"/>
      <c r="F2109" s="172"/>
      <c r="G2109" s="172"/>
      <c r="H2109" s="172"/>
      <c r="I2109" s="171"/>
      <c r="J2109" s="173"/>
      <c r="K2109" s="174"/>
      <c r="L2109" s="175"/>
      <c r="M2109" s="176"/>
      <c r="N2109" s="176"/>
      <c r="O2109" s="175"/>
      <c r="P2109" s="172"/>
      <c r="Q2109" s="177"/>
      <c r="R2109" s="172"/>
      <c r="S2109" s="178"/>
      <c r="T2109" s="173"/>
      <c r="U2109" s="11"/>
      <c r="V2109" s="11"/>
      <c r="W2109" s="49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"/>
      <c r="AH2109" s="1"/>
      <c r="AI2109" s="1"/>
      <c r="AJ2109" s="1"/>
      <c r="AK2109" s="1"/>
      <c r="AL2109" s="49"/>
      <c r="AM2109" s="49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</row>
    <row r="2110" spans="1:121" x14ac:dyDescent="0.15">
      <c r="A2110" s="168"/>
      <c r="B2110" s="169"/>
      <c r="C2110" s="170"/>
      <c r="D2110" s="171"/>
      <c r="E2110" s="172"/>
      <c r="F2110" s="172"/>
      <c r="G2110" s="172"/>
      <c r="H2110" s="172"/>
      <c r="I2110" s="171"/>
      <c r="J2110" s="173"/>
      <c r="K2110" s="174"/>
      <c r="L2110" s="175"/>
      <c r="M2110" s="176"/>
      <c r="N2110" s="176"/>
      <c r="O2110" s="175"/>
      <c r="P2110" s="172"/>
      <c r="Q2110" s="177"/>
      <c r="R2110" s="172"/>
      <c r="S2110" s="178"/>
      <c r="T2110" s="173"/>
      <c r="U2110" s="11"/>
      <c r="V2110" s="11"/>
      <c r="W2110" s="49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"/>
      <c r="AH2110" s="1"/>
      <c r="AI2110" s="1"/>
      <c r="AJ2110" s="1"/>
      <c r="AK2110" s="1"/>
      <c r="AL2110" s="49"/>
      <c r="AM2110" s="49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</row>
    <row r="2111" spans="1:121" x14ac:dyDescent="0.15">
      <c r="A2111" s="168"/>
      <c r="B2111" s="169"/>
      <c r="C2111" s="170"/>
      <c r="D2111" s="171"/>
      <c r="E2111" s="172"/>
      <c r="F2111" s="172"/>
      <c r="G2111" s="172"/>
      <c r="H2111" s="172"/>
      <c r="I2111" s="171"/>
      <c r="J2111" s="173"/>
      <c r="K2111" s="174"/>
      <c r="L2111" s="175"/>
      <c r="M2111" s="176"/>
      <c r="N2111" s="176"/>
      <c r="O2111" s="175"/>
      <c r="P2111" s="172"/>
      <c r="Q2111" s="177"/>
      <c r="R2111" s="172"/>
      <c r="S2111" s="178"/>
      <c r="T2111" s="173"/>
      <c r="U2111" s="11"/>
      <c r="V2111" s="11"/>
      <c r="W2111" s="49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"/>
      <c r="AH2111" s="1"/>
      <c r="AI2111" s="1"/>
      <c r="AJ2111" s="1"/>
      <c r="AK2111" s="1"/>
      <c r="AL2111" s="49"/>
      <c r="AM2111" s="49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</row>
    <row r="2112" spans="1:121" x14ac:dyDescent="0.15">
      <c r="A2112" s="168"/>
      <c r="B2112" s="169"/>
      <c r="C2112" s="170"/>
      <c r="D2112" s="171"/>
      <c r="E2112" s="172"/>
      <c r="F2112" s="172"/>
      <c r="G2112" s="172"/>
      <c r="H2112" s="172"/>
      <c r="I2112" s="171"/>
      <c r="J2112" s="173"/>
      <c r="K2112" s="174"/>
      <c r="L2112" s="175"/>
      <c r="M2112" s="176"/>
      <c r="N2112" s="176"/>
      <c r="O2112" s="175"/>
      <c r="P2112" s="172"/>
      <c r="Q2112" s="177"/>
      <c r="R2112" s="172"/>
      <c r="S2112" s="178"/>
      <c r="T2112" s="173"/>
      <c r="U2112" s="11"/>
      <c r="V2112" s="11"/>
      <c r="W2112" s="49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"/>
      <c r="AH2112" s="1"/>
      <c r="AI2112" s="1"/>
      <c r="AJ2112" s="1"/>
      <c r="AK2112" s="1"/>
      <c r="AL2112" s="49"/>
      <c r="AM2112" s="49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</row>
    <row r="2113" spans="1:121" x14ac:dyDescent="0.15">
      <c r="A2113" s="168"/>
      <c r="B2113" s="169"/>
      <c r="C2113" s="170"/>
      <c r="D2113" s="171"/>
      <c r="E2113" s="172"/>
      <c r="F2113" s="172"/>
      <c r="G2113" s="172"/>
      <c r="H2113" s="172"/>
      <c r="I2113" s="171"/>
      <c r="J2113" s="173"/>
      <c r="K2113" s="174"/>
      <c r="L2113" s="175"/>
      <c r="M2113" s="176"/>
      <c r="N2113" s="176"/>
      <c r="O2113" s="175"/>
      <c r="P2113" s="172"/>
      <c r="Q2113" s="177"/>
      <c r="R2113" s="172"/>
      <c r="S2113" s="178"/>
      <c r="T2113" s="173"/>
      <c r="U2113" s="11"/>
      <c r="V2113" s="11"/>
      <c r="W2113" s="49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"/>
      <c r="AH2113" s="1"/>
      <c r="AI2113" s="1"/>
      <c r="AJ2113" s="1"/>
      <c r="AK2113" s="1"/>
      <c r="AL2113" s="49"/>
      <c r="AM2113" s="49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</row>
    <row r="2114" spans="1:121" x14ac:dyDescent="0.15">
      <c r="A2114" s="168"/>
      <c r="B2114" s="169"/>
      <c r="C2114" s="170"/>
      <c r="D2114" s="171"/>
      <c r="E2114" s="172"/>
      <c r="F2114" s="172"/>
      <c r="G2114" s="172"/>
      <c r="H2114" s="172"/>
      <c r="I2114" s="171"/>
      <c r="J2114" s="173"/>
      <c r="K2114" s="174"/>
      <c r="L2114" s="175"/>
      <c r="M2114" s="176"/>
      <c r="N2114" s="176"/>
      <c r="O2114" s="175"/>
      <c r="P2114" s="172"/>
      <c r="Q2114" s="177"/>
      <c r="R2114" s="172"/>
      <c r="S2114" s="178"/>
      <c r="T2114" s="173"/>
      <c r="U2114" s="11"/>
      <c r="V2114" s="11"/>
      <c r="W2114" s="49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"/>
      <c r="AH2114" s="1"/>
      <c r="AI2114" s="1"/>
      <c r="AJ2114" s="1"/>
      <c r="AK2114" s="1"/>
      <c r="AL2114" s="49"/>
      <c r="AM2114" s="49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</row>
    <row r="2115" spans="1:121" x14ac:dyDescent="0.15">
      <c r="A2115" s="168"/>
      <c r="B2115" s="169"/>
      <c r="C2115" s="170"/>
      <c r="D2115" s="171"/>
      <c r="E2115" s="172"/>
      <c r="F2115" s="172"/>
      <c r="G2115" s="172"/>
      <c r="H2115" s="172"/>
      <c r="I2115" s="171"/>
      <c r="J2115" s="173"/>
      <c r="K2115" s="174"/>
      <c r="L2115" s="175"/>
      <c r="M2115" s="176"/>
      <c r="N2115" s="176"/>
      <c r="O2115" s="175"/>
      <c r="P2115" s="172"/>
      <c r="Q2115" s="177"/>
      <c r="R2115" s="172"/>
      <c r="S2115" s="178"/>
      <c r="T2115" s="173"/>
      <c r="U2115" s="11"/>
      <c r="V2115" s="11"/>
      <c r="W2115" s="49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"/>
      <c r="AH2115" s="1"/>
      <c r="AI2115" s="1"/>
      <c r="AJ2115" s="1"/>
      <c r="AK2115" s="1"/>
      <c r="AL2115" s="49"/>
      <c r="AM2115" s="49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</row>
    <row r="2116" spans="1:121" x14ac:dyDescent="0.15">
      <c r="A2116" s="168"/>
      <c r="B2116" s="169"/>
      <c r="C2116" s="170"/>
      <c r="D2116" s="171"/>
      <c r="E2116" s="172"/>
      <c r="F2116" s="172"/>
      <c r="G2116" s="172"/>
      <c r="H2116" s="172"/>
      <c r="I2116" s="171"/>
      <c r="J2116" s="173"/>
      <c r="K2116" s="174"/>
      <c r="L2116" s="175"/>
      <c r="M2116" s="176"/>
      <c r="N2116" s="176"/>
      <c r="O2116" s="175"/>
      <c r="P2116" s="172"/>
      <c r="Q2116" s="177"/>
      <c r="R2116" s="172"/>
      <c r="S2116" s="178"/>
      <c r="T2116" s="173"/>
      <c r="U2116" s="11"/>
      <c r="V2116" s="11"/>
      <c r="W2116" s="49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"/>
      <c r="AH2116" s="1"/>
      <c r="AI2116" s="1"/>
      <c r="AJ2116" s="1"/>
      <c r="AK2116" s="1"/>
      <c r="AL2116" s="49"/>
      <c r="AM2116" s="49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</row>
    <row r="2117" spans="1:121" x14ac:dyDescent="0.15">
      <c r="A2117" s="168"/>
      <c r="B2117" s="169"/>
      <c r="C2117" s="170"/>
      <c r="D2117" s="171"/>
      <c r="E2117" s="172"/>
      <c r="F2117" s="172"/>
      <c r="G2117" s="172"/>
      <c r="H2117" s="172"/>
      <c r="I2117" s="171"/>
      <c r="J2117" s="173"/>
      <c r="K2117" s="174"/>
      <c r="L2117" s="175"/>
      <c r="M2117" s="176"/>
      <c r="N2117" s="176"/>
      <c r="O2117" s="175"/>
      <c r="P2117" s="172"/>
      <c r="Q2117" s="177"/>
      <c r="R2117" s="172"/>
      <c r="S2117" s="178"/>
      <c r="T2117" s="173"/>
      <c r="U2117" s="11"/>
      <c r="V2117" s="11"/>
      <c r="W2117" s="49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"/>
      <c r="AH2117" s="1"/>
      <c r="AI2117" s="1"/>
      <c r="AJ2117" s="1"/>
      <c r="AK2117" s="1"/>
      <c r="AL2117" s="49"/>
      <c r="AM2117" s="49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</row>
    <row r="2118" spans="1:121" x14ac:dyDescent="0.15">
      <c r="A2118" s="168"/>
      <c r="B2118" s="169"/>
      <c r="C2118" s="170"/>
      <c r="D2118" s="171"/>
      <c r="E2118" s="172"/>
      <c r="F2118" s="172"/>
      <c r="G2118" s="172"/>
      <c r="H2118" s="172"/>
      <c r="I2118" s="171"/>
      <c r="J2118" s="173"/>
      <c r="K2118" s="174"/>
      <c r="L2118" s="175"/>
      <c r="M2118" s="176"/>
      <c r="N2118" s="176"/>
      <c r="O2118" s="175"/>
      <c r="P2118" s="172"/>
      <c r="Q2118" s="177"/>
      <c r="R2118" s="172"/>
      <c r="S2118" s="178"/>
      <c r="T2118" s="173"/>
      <c r="U2118" s="11"/>
      <c r="V2118" s="11"/>
      <c r="W2118" s="49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"/>
      <c r="AH2118" s="1"/>
      <c r="AI2118" s="1"/>
      <c r="AJ2118" s="1"/>
      <c r="AK2118" s="1"/>
      <c r="AL2118" s="49"/>
      <c r="AM2118" s="49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</row>
    <row r="2119" spans="1:121" x14ac:dyDescent="0.15">
      <c r="A2119" s="168"/>
      <c r="B2119" s="169"/>
      <c r="C2119" s="170"/>
      <c r="D2119" s="171"/>
      <c r="E2119" s="172"/>
      <c r="F2119" s="172"/>
      <c r="G2119" s="172"/>
      <c r="H2119" s="172"/>
      <c r="I2119" s="171"/>
      <c r="J2119" s="173"/>
      <c r="K2119" s="174"/>
      <c r="L2119" s="175"/>
      <c r="M2119" s="176"/>
      <c r="N2119" s="176"/>
      <c r="O2119" s="175"/>
      <c r="P2119" s="172"/>
      <c r="Q2119" s="177"/>
      <c r="R2119" s="172"/>
      <c r="S2119" s="178"/>
      <c r="T2119" s="173"/>
      <c r="U2119" s="11"/>
      <c r="V2119" s="11"/>
      <c r="W2119" s="49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"/>
      <c r="AH2119" s="1"/>
      <c r="AI2119" s="1"/>
      <c r="AJ2119" s="1"/>
      <c r="AK2119" s="1"/>
      <c r="AL2119" s="49"/>
      <c r="AM2119" s="49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</row>
    <row r="2120" spans="1:121" x14ac:dyDescent="0.15">
      <c r="A2120" s="168"/>
      <c r="B2120" s="169"/>
      <c r="C2120" s="170"/>
      <c r="D2120" s="171"/>
      <c r="E2120" s="172"/>
      <c r="F2120" s="172"/>
      <c r="G2120" s="172"/>
      <c r="H2120" s="172"/>
      <c r="I2120" s="171"/>
      <c r="J2120" s="173"/>
      <c r="K2120" s="174"/>
      <c r="L2120" s="175"/>
      <c r="M2120" s="176"/>
      <c r="N2120" s="176"/>
      <c r="O2120" s="175"/>
      <c r="P2120" s="172"/>
      <c r="Q2120" s="177"/>
      <c r="R2120" s="172"/>
      <c r="S2120" s="178"/>
      <c r="T2120" s="173"/>
      <c r="U2120" s="11"/>
      <c r="V2120" s="11"/>
      <c r="W2120" s="49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"/>
      <c r="AH2120" s="1"/>
      <c r="AI2120" s="1"/>
      <c r="AJ2120" s="1"/>
      <c r="AK2120" s="1"/>
      <c r="AL2120" s="49"/>
      <c r="AM2120" s="49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</row>
    <row r="2121" spans="1:121" x14ac:dyDescent="0.15">
      <c r="A2121" s="168"/>
      <c r="B2121" s="169"/>
      <c r="C2121" s="170"/>
      <c r="D2121" s="171"/>
      <c r="E2121" s="172"/>
      <c r="F2121" s="172"/>
      <c r="G2121" s="172"/>
      <c r="H2121" s="172"/>
      <c r="I2121" s="171"/>
      <c r="J2121" s="173"/>
      <c r="K2121" s="174"/>
      <c r="L2121" s="175"/>
      <c r="M2121" s="176"/>
      <c r="N2121" s="176"/>
      <c r="O2121" s="175"/>
      <c r="P2121" s="172"/>
      <c r="Q2121" s="177"/>
      <c r="R2121" s="172"/>
      <c r="S2121" s="178"/>
      <c r="T2121" s="173"/>
      <c r="U2121" s="11"/>
      <c r="V2121" s="11"/>
      <c r="W2121" s="49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"/>
      <c r="AH2121" s="1"/>
      <c r="AI2121" s="1"/>
      <c r="AJ2121" s="1"/>
      <c r="AK2121" s="1"/>
      <c r="AL2121" s="49"/>
      <c r="AM2121" s="49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</row>
    <row r="2122" spans="1:121" x14ac:dyDescent="0.15">
      <c r="A2122" s="168"/>
      <c r="B2122" s="169"/>
      <c r="C2122" s="170"/>
      <c r="D2122" s="171"/>
      <c r="E2122" s="172"/>
      <c r="F2122" s="172"/>
      <c r="G2122" s="172"/>
      <c r="H2122" s="172"/>
      <c r="I2122" s="171"/>
      <c r="J2122" s="173"/>
      <c r="K2122" s="174"/>
      <c r="L2122" s="175"/>
      <c r="M2122" s="176"/>
      <c r="N2122" s="176"/>
      <c r="O2122" s="175"/>
      <c r="P2122" s="172"/>
      <c r="Q2122" s="177"/>
      <c r="R2122" s="172"/>
      <c r="S2122" s="178"/>
      <c r="T2122" s="173"/>
      <c r="U2122" s="11"/>
      <c r="V2122" s="11"/>
      <c r="W2122" s="49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"/>
      <c r="AH2122" s="1"/>
      <c r="AI2122" s="1"/>
      <c r="AJ2122" s="1"/>
      <c r="AK2122" s="1"/>
      <c r="AL2122" s="49"/>
      <c r="AM2122" s="49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</row>
    <row r="2123" spans="1:121" x14ac:dyDescent="0.15">
      <c r="A2123" s="168"/>
      <c r="B2123" s="169"/>
      <c r="C2123" s="170"/>
      <c r="D2123" s="171"/>
      <c r="E2123" s="172"/>
      <c r="F2123" s="172"/>
      <c r="G2123" s="172"/>
      <c r="H2123" s="172"/>
      <c r="I2123" s="171"/>
      <c r="J2123" s="173"/>
      <c r="K2123" s="174"/>
      <c r="L2123" s="175"/>
      <c r="M2123" s="176"/>
      <c r="N2123" s="176"/>
      <c r="O2123" s="175"/>
      <c r="P2123" s="172"/>
      <c r="Q2123" s="177"/>
      <c r="R2123" s="172"/>
      <c r="S2123" s="178"/>
      <c r="T2123" s="173"/>
      <c r="U2123" s="11"/>
      <c r="V2123" s="11"/>
      <c r="W2123" s="49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"/>
      <c r="AH2123" s="1"/>
      <c r="AI2123" s="1"/>
      <c r="AJ2123" s="1"/>
      <c r="AK2123" s="1"/>
      <c r="AL2123" s="49"/>
      <c r="AM2123" s="49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</row>
    <row r="2124" spans="1:121" x14ac:dyDescent="0.15">
      <c r="A2124" s="168"/>
      <c r="B2124" s="169"/>
      <c r="C2124" s="170"/>
      <c r="D2124" s="171"/>
      <c r="E2124" s="172"/>
      <c r="F2124" s="172"/>
      <c r="G2124" s="172"/>
      <c r="H2124" s="172"/>
      <c r="I2124" s="171"/>
      <c r="J2124" s="173"/>
      <c r="K2124" s="174"/>
      <c r="L2124" s="175"/>
      <c r="M2124" s="176"/>
      <c r="N2124" s="176"/>
      <c r="O2124" s="175"/>
      <c r="P2124" s="172"/>
      <c r="Q2124" s="177"/>
      <c r="R2124" s="172"/>
      <c r="S2124" s="178"/>
      <c r="T2124" s="173"/>
      <c r="U2124" s="11"/>
      <c r="V2124" s="11"/>
      <c r="W2124" s="49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"/>
      <c r="AH2124" s="1"/>
      <c r="AI2124" s="1"/>
      <c r="AJ2124" s="1"/>
      <c r="AK2124" s="1"/>
      <c r="AL2124" s="49"/>
      <c r="AM2124" s="49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</row>
    <row r="2125" spans="1:121" x14ac:dyDescent="0.15">
      <c r="A2125" s="168"/>
      <c r="B2125" s="169"/>
      <c r="C2125" s="170"/>
      <c r="D2125" s="171"/>
      <c r="E2125" s="172"/>
      <c r="F2125" s="172"/>
      <c r="G2125" s="172"/>
      <c r="H2125" s="172"/>
      <c r="I2125" s="171"/>
      <c r="J2125" s="173"/>
      <c r="K2125" s="174"/>
      <c r="L2125" s="175"/>
      <c r="M2125" s="176"/>
      <c r="N2125" s="176"/>
      <c r="O2125" s="175"/>
      <c r="P2125" s="172"/>
      <c r="Q2125" s="177"/>
      <c r="R2125" s="172"/>
      <c r="S2125" s="178"/>
      <c r="T2125" s="173"/>
      <c r="U2125" s="11"/>
      <c r="V2125" s="11"/>
      <c r="W2125" s="49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"/>
      <c r="AH2125" s="1"/>
      <c r="AI2125" s="1"/>
      <c r="AJ2125" s="1"/>
      <c r="AK2125" s="1"/>
      <c r="AL2125" s="49"/>
      <c r="AM2125" s="49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</row>
    <row r="2126" spans="1:121" x14ac:dyDescent="0.15">
      <c r="A2126" s="168"/>
      <c r="B2126" s="169"/>
      <c r="C2126" s="170"/>
      <c r="D2126" s="171"/>
      <c r="E2126" s="172"/>
      <c r="F2126" s="172"/>
      <c r="G2126" s="172"/>
      <c r="H2126" s="172"/>
      <c r="I2126" s="171"/>
      <c r="J2126" s="173"/>
      <c r="K2126" s="174"/>
      <c r="L2126" s="175"/>
      <c r="M2126" s="176"/>
      <c r="N2126" s="176"/>
      <c r="O2126" s="175"/>
      <c r="P2126" s="172"/>
      <c r="Q2126" s="177"/>
      <c r="R2126" s="172"/>
      <c r="S2126" s="178"/>
      <c r="T2126" s="173"/>
      <c r="U2126" s="11"/>
      <c r="V2126" s="11"/>
      <c r="W2126" s="49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"/>
      <c r="AH2126" s="1"/>
      <c r="AI2126" s="1"/>
      <c r="AJ2126" s="1"/>
      <c r="AK2126" s="1"/>
      <c r="AL2126" s="49"/>
      <c r="AM2126" s="49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</row>
    <row r="2127" spans="1:121" x14ac:dyDescent="0.15">
      <c r="A2127" s="168"/>
      <c r="B2127" s="169"/>
      <c r="C2127" s="170"/>
      <c r="D2127" s="171"/>
      <c r="E2127" s="172"/>
      <c r="F2127" s="172"/>
      <c r="G2127" s="172"/>
      <c r="H2127" s="172"/>
      <c r="I2127" s="171"/>
      <c r="J2127" s="173"/>
      <c r="K2127" s="174"/>
      <c r="L2127" s="175"/>
      <c r="M2127" s="176"/>
      <c r="N2127" s="176"/>
      <c r="O2127" s="175"/>
      <c r="P2127" s="172"/>
      <c r="Q2127" s="177"/>
      <c r="R2127" s="172"/>
      <c r="S2127" s="178"/>
      <c r="T2127" s="173"/>
      <c r="U2127" s="11"/>
      <c r="V2127" s="11"/>
      <c r="W2127" s="49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"/>
      <c r="AH2127" s="1"/>
      <c r="AI2127" s="1"/>
      <c r="AJ2127" s="1"/>
      <c r="AK2127" s="1"/>
      <c r="AL2127" s="49"/>
      <c r="AM2127" s="49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</row>
    <row r="2128" spans="1:121" x14ac:dyDescent="0.15">
      <c r="A2128" s="168"/>
      <c r="B2128" s="169"/>
      <c r="C2128" s="170"/>
      <c r="D2128" s="171"/>
      <c r="E2128" s="172"/>
      <c r="F2128" s="172"/>
      <c r="G2128" s="172"/>
      <c r="H2128" s="172"/>
      <c r="I2128" s="171"/>
      <c r="J2128" s="173"/>
      <c r="K2128" s="174"/>
      <c r="L2128" s="175"/>
      <c r="M2128" s="176"/>
      <c r="N2128" s="176"/>
      <c r="O2128" s="175"/>
      <c r="P2128" s="172"/>
      <c r="Q2128" s="177"/>
      <c r="R2128" s="172"/>
      <c r="S2128" s="178"/>
      <c r="T2128" s="173"/>
      <c r="U2128" s="11"/>
      <c r="V2128" s="11"/>
      <c r="W2128" s="49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"/>
      <c r="AH2128" s="1"/>
      <c r="AI2128" s="1"/>
      <c r="AJ2128" s="1"/>
      <c r="AK2128" s="1"/>
      <c r="AL2128" s="49"/>
      <c r="AM2128" s="49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</row>
    <row r="2129" spans="1:121" x14ac:dyDescent="0.15">
      <c r="A2129" s="168"/>
      <c r="B2129" s="169"/>
      <c r="C2129" s="170"/>
      <c r="D2129" s="171"/>
      <c r="E2129" s="172"/>
      <c r="F2129" s="172"/>
      <c r="G2129" s="172"/>
      <c r="H2129" s="172"/>
      <c r="I2129" s="171"/>
      <c r="J2129" s="173"/>
      <c r="K2129" s="174"/>
      <c r="L2129" s="175"/>
      <c r="M2129" s="176"/>
      <c r="N2129" s="176"/>
      <c r="O2129" s="175"/>
      <c r="P2129" s="172"/>
      <c r="Q2129" s="177"/>
      <c r="R2129" s="172"/>
      <c r="S2129" s="178"/>
      <c r="T2129" s="173"/>
      <c r="U2129" s="11"/>
      <c r="V2129" s="11"/>
      <c r="W2129" s="49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"/>
      <c r="AH2129" s="1"/>
      <c r="AI2129" s="1"/>
      <c r="AJ2129" s="1"/>
      <c r="AK2129" s="1"/>
      <c r="AL2129" s="49"/>
      <c r="AM2129" s="49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</row>
    <row r="2130" spans="1:121" x14ac:dyDescent="0.15">
      <c r="A2130" s="168"/>
      <c r="B2130" s="169"/>
      <c r="C2130" s="170"/>
      <c r="D2130" s="171"/>
      <c r="E2130" s="172"/>
      <c r="F2130" s="172"/>
      <c r="G2130" s="172"/>
      <c r="H2130" s="172"/>
      <c r="I2130" s="171"/>
      <c r="J2130" s="173"/>
      <c r="K2130" s="174"/>
      <c r="L2130" s="175"/>
      <c r="M2130" s="176"/>
      <c r="N2130" s="176"/>
      <c r="O2130" s="175"/>
      <c r="P2130" s="172"/>
      <c r="Q2130" s="177"/>
      <c r="R2130" s="172"/>
      <c r="S2130" s="178"/>
      <c r="T2130" s="173"/>
      <c r="U2130" s="11"/>
      <c r="V2130" s="11"/>
      <c r="W2130" s="49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"/>
      <c r="AH2130" s="1"/>
      <c r="AI2130" s="1"/>
      <c r="AJ2130" s="1"/>
      <c r="AK2130" s="1"/>
      <c r="AL2130" s="49"/>
      <c r="AM2130" s="49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</row>
    <row r="2131" spans="1:121" x14ac:dyDescent="0.15">
      <c r="A2131" s="168"/>
      <c r="B2131" s="169"/>
      <c r="C2131" s="170"/>
      <c r="D2131" s="171"/>
      <c r="E2131" s="172"/>
      <c r="F2131" s="172"/>
      <c r="G2131" s="172"/>
      <c r="H2131" s="172"/>
      <c r="I2131" s="171"/>
      <c r="J2131" s="173"/>
      <c r="K2131" s="174"/>
      <c r="L2131" s="175"/>
      <c r="M2131" s="176"/>
      <c r="N2131" s="176"/>
      <c r="O2131" s="175"/>
      <c r="P2131" s="172"/>
      <c r="Q2131" s="177"/>
      <c r="R2131" s="172"/>
      <c r="S2131" s="178"/>
      <c r="T2131" s="173"/>
      <c r="U2131" s="11"/>
      <c r="V2131" s="11"/>
      <c r="W2131" s="49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"/>
      <c r="AH2131" s="1"/>
      <c r="AI2131" s="1"/>
      <c r="AJ2131" s="1"/>
      <c r="AK2131" s="1"/>
      <c r="AL2131" s="49"/>
      <c r="AM2131" s="49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</row>
    <row r="2132" spans="1:121" x14ac:dyDescent="0.15">
      <c r="A2132" s="168"/>
      <c r="B2132" s="169"/>
      <c r="C2132" s="170"/>
      <c r="D2132" s="171"/>
      <c r="E2132" s="172"/>
      <c r="F2132" s="172"/>
      <c r="G2132" s="172"/>
      <c r="H2132" s="172"/>
      <c r="I2132" s="171"/>
      <c r="J2132" s="173"/>
      <c r="K2132" s="174"/>
      <c r="L2132" s="175"/>
      <c r="M2132" s="176"/>
      <c r="N2132" s="176"/>
      <c r="O2132" s="175"/>
      <c r="P2132" s="172"/>
      <c r="Q2132" s="177"/>
      <c r="R2132" s="172"/>
      <c r="S2132" s="178"/>
      <c r="T2132" s="173"/>
      <c r="U2132" s="11"/>
      <c r="V2132" s="11"/>
      <c r="W2132" s="49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"/>
      <c r="AH2132" s="1"/>
      <c r="AI2132" s="1"/>
      <c r="AJ2132" s="1"/>
      <c r="AK2132" s="1"/>
      <c r="AL2132" s="49"/>
      <c r="AM2132" s="49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</row>
    <row r="2133" spans="1:121" x14ac:dyDescent="0.15">
      <c r="A2133" s="168"/>
      <c r="B2133" s="169"/>
      <c r="C2133" s="170"/>
      <c r="D2133" s="171"/>
      <c r="E2133" s="172"/>
      <c r="F2133" s="172"/>
      <c r="G2133" s="172"/>
      <c r="H2133" s="172"/>
      <c r="I2133" s="171"/>
      <c r="J2133" s="173"/>
      <c r="K2133" s="174"/>
      <c r="L2133" s="175"/>
      <c r="M2133" s="176"/>
      <c r="N2133" s="176"/>
      <c r="O2133" s="175"/>
      <c r="P2133" s="172"/>
      <c r="Q2133" s="177"/>
      <c r="R2133" s="172"/>
      <c r="S2133" s="178"/>
      <c r="T2133" s="173"/>
      <c r="U2133" s="11"/>
      <c r="V2133" s="11"/>
      <c r="W2133" s="49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"/>
      <c r="AH2133" s="1"/>
      <c r="AI2133" s="1"/>
      <c r="AJ2133" s="1"/>
      <c r="AK2133" s="1"/>
      <c r="AL2133" s="49"/>
      <c r="AM2133" s="49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</row>
    <row r="2134" spans="1:121" x14ac:dyDescent="0.15">
      <c r="A2134" s="168"/>
      <c r="B2134" s="169"/>
      <c r="C2134" s="170"/>
      <c r="D2134" s="171"/>
      <c r="E2134" s="172"/>
      <c r="F2134" s="172"/>
      <c r="G2134" s="172"/>
      <c r="H2134" s="172"/>
      <c r="I2134" s="171"/>
      <c r="J2134" s="173"/>
      <c r="K2134" s="174"/>
      <c r="L2134" s="175"/>
      <c r="M2134" s="176"/>
      <c r="N2134" s="176"/>
      <c r="O2134" s="175"/>
      <c r="P2134" s="172"/>
      <c r="Q2134" s="177"/>
      <c r="R2134" s="172"/>
      <c r="S2134" s="178"/>
      <c r="T2134" s="173"/>
      <c r="U2134" s="11"/>
      <c r="V2134" s="11"/>
      <c r="W2134" s="49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"/>
      <c r="AH2134" s="1"/>
      <c r="AI2134" s="1"/>
      <c r="AJ2134" s="1"/>
      <c r="AK2134" s="1"/>
      <c r="AL2134" s="49"/>
      <c r="AM2134" s="49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</row>
    <row r="2135" spans="1:121" x14ac:dyDescent="0.15">
      <c r="A2135" s="168"/>
      <c r="B2135" s="169"/>
      <c r="C2135" s="170"/>
      <c r="D2135" s="171"/>
      <c r="E2135" s="172"/>
      <c r="F2135" s="172"/>
      <c r="G2135" s="172"/>
      <c r="H2135" s="172"/>
      <c r="I2135" s="171"/>
      <c r="J2135" s="173"/>
      <c r="K2135" s="174"/>
      <c r="L2135" s="175"/>
      <c r="M2135" s="176"/>
      <c r="N2135" s="176"/>
      <c r="O2135" s="175"/>
      <c r="P2135" s="172"/>
      <c r="Q2135" s="177"/>
      <c r="R2135" s="172"/>
      <c r="S2135" s="178"/>
      <c r="T2135" s="173"/>
      <c r="U2135" s="11"/>
      <c r="V2135" s="11"/>
      <c r="W2135" s="49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"/>
      <c r="AH2135" s="1"/>
      <c r="AI2135" s="1"/>
      <c r="AJ2135" s="1"/>
      <c r="AK2135" s="1"/>
      <c r="AL2135" s="49"/>
      <c r="AM2135" s="49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</row>
    <row r="2136" spans="1:121" x14ac:dyDescent="0.15">
      <c r="A2136" s="168"/>
      <c r="B2136" s="169"/>
      <c r="C2136" s="170"/>
      <c r="D2136" s="171"/>
      <c r="E2136" s="172"/>
      <c r="F2136" s="172"/>
      <c r="G2136" s="172"/>
      <c r="H2136" s="172"/>
      <c r="I2136" s="171"/>
      <c r="J2136" s="173"/>
      <c r="K2136" s="174"/>
      <c r="L2136" s="175"/>
      <c r="M2136" s="176"/>
      <c r="N2136" s="176"/>
      <c r="O2136" s="175"/>
      <c r="P2136" s="172"/>
      <c r="Q2136" s="177"/>
      <c r="R2136" s="172"/>
      <c r="S2136" s="178"/>
      <c r="T2136" s="173"/>
      <c r="U2136" s="11"/>
      <c r="V2136" s="11"/>
      <c r="W2136" s="49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"/>
      <c r="AH2136" s="1"/>
      <c r="AI2136" s="1"/>
      <c r="AJ2136" s="1"/>
      <c r="AK2136" s="1"/>
      <c r="AL2136" s="49"/>
      <c r="AM2136" s="49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</row>
    <row r="2137" spans="1:121" x14ac:dyDescent="0.15">
      <c r="A2137" s="168"/>
      <c r="B2137" s="169"/>
      <c r="C2137" s="170"/>
      <c r="D2137" s="171"/>
      <c r="E2137" s="172"/>
      <c r="F2137" s="172"/>
      <c r="G2137" s="172"/>
      <c r="H2137" s="172"/>
      <c r="I2137" s="171"/>
      <c r="J2137" s="173"/>
      <c r="K2137" s="174"/>
      <c r="L2137" s="175"/>
      <c r="M2137" s="176"/>
      <c r="N2137" s="176"/>
      <c r="O2137" s="175"/>
      <c r="P2137" s="172"/>
      <c r="Q2137" s="177"/>
      <c r="R2137" s="172"/>
      <c r="S2137" s="178"/>
      <c r="T2137" s="173"/>
      <c r="U2137" s="11"/>
      <c r="V2137" s="11"/>
      <c r="W2137" s="49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"/>
      <c r="AH2137" s="1"/>
      <c r="AI2137" s="1"/>
      <c r="AJ2137" s="1"/>
      <c r="AK2137" s="1"/>
      <c r="AL2137" s="49"/>
      <c r="AM2137" s="49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</row>
    <row r="2138" spans="1:121" x14ac:dyDescent="0.15">
      <c r="A2138" s="168"/>
      <c r="B2138" s="169"/>
      <c r="C2138" s="170"/>
      <c r="D2138" s="171"/>
      <c r="E2138" s="172"/>
      <c r="F2138" s="172"/>
      <c r="G2138" s="172"/>
      <c r="H2138" s="172"/>
      <c r="I2138" s="171"/>
      <c r="J2138" s="173"/>
      <c r="K2138" s="174"/>
      <c r="L2138" s="175"/>
      <c r="M2138" s="176"/>
      <c r="N2138" s="176"/>
      <c r="O2138" s="175"/>
      <c r="P2138" s="172"/>
      <c r="Q2138" s="177"/>
      <c r="R2138" s="172"/>
      <c r="S2138" s="178"/>
      <c r="T2138" s="173"/>
      <c r="U2138" s="11"/>
      <c r="V2138" s="11"/>
      <c r="W2138" s="49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"/>
      <c r="AH2138" s="1"/>
      <c r="AI2138" s="1"/>
      <c r="AJ2138" s="1"/>
      <c r="AK2138" s="1"/>
      <c r="AL2138" s="49"/>
      <c r="AM2138" s="49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</row>
    <row r="2139" spans="1:121" x14ac:dyDescent="0.15">
      <c r="A2139" s="168"/>
      <c r="B2139" s="169"/>
      <c r="C2139" s="170"/>
      <c r="D2139" s="171"/>
      <c r="E2139" s="172"/>
      <c r="F2139" s="172"/>
      <c r="G2139" s="172"/>
      <c r="H2139" s="172"/>
      <c r="I2139" s="171"/>
      <c r="J2139" s="173"/>
      <c r="K2139" s="174"/>
      <c r="L2139" s="175"/>
      <c r="M2139" s="176"/>
      <c r="N2139" s="176"/>
      <c r="O2139" s="175"/>
      <c r="P2139" s="172"/>
      <c r="Q2139" s="177"/>
      <c r="R2139" s="172"/>
      <c r="S2139" s="178"/>
      <c r="T2139" s="173"/>
      <c r="U2139" s="11"/>
      <c r="V2139" s="11"/>
      <c r="W2139" s="49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"/>
      <c r="AH2139" s="1"/>
      <c r="AI2139" s="1"/>
      <c r="AJ2139" s="1"/>
      <c r="AK2139" s="1"/>
      <c r="AL2139" s="49"/>
      <c r="AM2139" s="49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</row>
    <row r="2140" spans="1:121" x14ac:dyDescent="0.15">
      <c r="A2140" s="168"/>
      <c r="B2140" s="169"/>
      <c r="C2140" s="170"/>
      <c r="D2140" s="171"/>
      <c r="E2140" s="172"/>
      <c r="F2140" s="172"/>
      <c r="G2140" s="172"/>
      <c r="H2140" s="172"/>
      <c r="I2140" s="171"/>
      <c r="J2140" s="173"/>
      <c r="K2140" s="174"/>
      <c r="L2140" s="175"/>
      <c r="M2140" s="176"/>
      <c r="N2140" s="176"/>
      <c r="O2140" s="175"/>
      <c r="P2140" s="172"/>
      <c r="Q2140" s="177"/>
      <c r="R2140" s="172"/>
      <c r="S2140" s="178"/>
      <c r="T2140" s="173"/>
      <c r="U2140" s="11"/>
      <c r="V2140" s="11"/>
      <c r="W2140" s="49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"/>
      <c r="AH2140" s="1"/>
      <c r="AI2140" s="1"/>
      <c r="AJ2140" s="1"/>
      <c r="AK2140" s="1"/>
      <c r="AL2140" s="49"/>
      <c r="AM2140" s="49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</row>
    <row r="2141" spans="1:121" x14ac:dyDescent="0.15">
      <c r="A2141" s="168"/>
      <c r="B2141" s="169"/>
      <c r="C2141" s="170"/>
      <c r="D2141" s="171"/>
      <c r="E2141" s="172"/>
      <c r="F2141" s="172"/>
      <c r="G2141" s="172"/>
      <c r="H2141" s="172"/>
      <c r="I2141" s="171"/>
      <c r="J2141" s="173"/>
      <c r="K2141" s="174"/>
      <c r="L2141" s="175"/>
      <c r="M2141" s="176"/>
      <c r="N2141" s="176"/>
      <c r="O2141" s="175"/>
      <c r="P2141" s="172"/>
      <c r="Q2141" s="177"/>
      <c r="R2141" s="172"/>
      <c r="S2141" s="178"/>
      <c r="T2141" s="173"/>
      <c r="U2141" s="11"/>
      <c r="V2141" s="11"/>
      <c r="W2141" s="49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"/>
      <c r="AH2141" s="1"/>
      <c r="AI2141" s="1"/>
      <c r="AJ2141" s="1"/>
      <c r="AK2141" s="1"/>
      <c r="AL2141" s="49"/>
      <c r="AM2141" s="49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</row>
    <row r="2142" spans="1:121" x14ac:dyDescent="0.15">
      <c r="A2142" s="168"/>
      <c r="B2142" s="169"/>
      <c r="C2142" s="170"/>
      <c r="D2142" s="171"/>
      <c r="E2142" s="172"/>
      <c r="F2142" s="172"/>
      <c r="G2142" s="172"/>
      <c r="H2142" s="172"/>
      <c r="I2142" s="171"/>
      <c r="J2142" s="173"/>
      <c r="K2142" s="174"/>
      <c r="L2142" s="175"/>
      <c r="M2142" s="176"/>
      <c r="N2142" s="176"/>
      <c r="O2142" s="175"/>
      <c r="P2142" s="172"/>
      <c r="Q2142" s="177"/>
      <c r="R2142" s="172"/>
      <c r="S2142" s="178"/>
      <c r="T2142" s="173"/>
      <c r="U2142" s="11"/>
      <c r="V2142" s="11"/>
      <c r="W2142" s="49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"/>
      <c r="AH2142" s="1"/>
      <c r="AI2142" s="1"/>
      <c r="AJ2142" s="1"/>
      <c r="AK2142" s="1"/>
      <c r="AL2142" s="49"/>
      <c r="AM2142" s="49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</row>
    <row r="2143" spans="1:121" x14ac:dyDescent="0.15">
      <c r="A2143" s="168"/>
      <c r="B2143" s="169"/>
      <c r="C2143" s="170"/>
      <c r="D2143" s="171"/>
      <c r="E2143" s="172"/>
      <c r="F2143" s="172"/>
      <c r="G2143" s="172"/>
      <c r="H2143" s="172"/>
      <c r="I2143" s="171"/>
      <c r="J2143" s="173"/>
      <c r="K2143" s="174"/>
      <c r="L2143" s="175"/>
      <c r="M2143" s="176"/>
      <c r="N2143" s="176"/>
      <c r="O2143" s="175"/>
      <c r="P2143" s="172"/>
      <c r="Q2143" s="177"/>
      <c r="R2143" s="172"/>
      <c r="S2143" s="178"/>
      <c r="T2143" s="173"/>
      <c r="U2143" s="11"/>
      <c r="V2143" s="11"/>
      <c r="W2143" s="49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"/>
      <c r="AH2143" s="1"/>
      <c r="AI2143" s="1"/>
      <c r="AJ2143" s="1"/>
      <c r="AK2143" s="1"/>
      <c r="AL2143" s="49"/>
      <c r="AM2143" s="49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</row>
    <row r="2144" spans="1:121" x14ac:dyDescent="0.15">
      <c r="A2144" s="168"/>
      <c r="B2144" s="169"/>
      <c r="C2144" s="170"/>
      <c r="D2144" s="171"/>
      <c r="E2144" s="172"/>
      <c r="F2144" s="172"/>
      <c r="G2144" s="172"/>
      <c r="H2144" s="172"/>
      <c r="I2144" s="171"/>
      <c r="J2144" s="173"/>
      <c r="K2144" s="174"/>
      <c r="L2144" s="175"/>
      <c r="M2144" s="176"/>
      <c r="N2144" s="176"/>
      <c r="O2144" s="175"/>
      <c r="P2144" s="172"/>
      <c r="Q2144" s="177"/>
      <c r="R2144" s="172"/>
      <c r="S2144" s="178"/>
      <c r="T2144" s="173"/>
      <c r="U2144" s="11"/>
      <c r="V2144" s="11"/>
      <c r="W2144" s="49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"/>
      <c r="AH2144" s="1"/>
      <c r="AI2144" s="1"/>
      <c r="AJ2144" s="1"/>
      <c r="AK2144" s="1"/>
      <c r="AL2144" s="49"/>
      <c r="AM2144" s="49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</row>
    <row r="2145" spans="1:121" x14ac:dyDescent="0.15">
      <c r="A2145" s="168"/>
      <c r="B2145" s="169"/>
      <c r="C2145" s="170"/>
      <c r="D2145" s="171"/>
      <c r="E2145" s="172"/>
      <c r="F2145" s="172"/>
      <c r="G2145" s="172"/>
      <c r="H2145" s="172"/>
      <c r="I2145" s="171"/>
      <c r="J2145" s="173"/>
      <c r="K2145" s="174"/>
      <c r="L2145" s="175"/>
      <c r="M2145" s="176"/>
      <c r="N2145" s="176"/>
      <c r="O2145" s="175"/>
      <c r="P2145" s="172"/>
      <c r="Q2145" s="177"/>
      <c r="R2145" s="172"/>
      <c r="S2145" s="178"/>
      <c r="T2145" s="173"/>
      <c r="U2145" s="11"/>
      <c r="V2145" s="11"/>
      <c r="W2145" s="49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"/>
      <c r="AH2145" s="1"/>
      <c r="AI2145" s="1"/>
      <c r="AJ2145" s="1"/>
      <c r="AK2145" s="1"/>
      <c r="AL2145" s="49"/>
      <c r="AM2145" s="49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</row>
    <row r="2146" spans="1:121" x14ac:dyDescent="0.15">
      <c r="A2146" s="168"/>
      <c r="B2146" s="169"/>
      <c r="C2146" s="170"/>
      <c r="D2146" s="171"/>
      <c r="E2146" s="172"/>
      <c r="F2146" s="172"/>
      <c r="G2146" s="172"/>
      <c r="H2146" s="172"/>
      <c r="I2146" s="171"/>
      <c r="J2146" s="173"/>
      <c r="K2146" s="174"/>
      <c r="L2146" s="175"/>
      <c r="M2146" s="176"/>
      <c r="N2146" s="176"/>
      <c r="O2146" s="175"/>
      <c r="P2146" s="172"/>
      <c r="Q2146" s="177"/>
      <c r="R2146" s="172"/>
      <c r="S2146" s="178"/>
      <c r="T2146" s="173"/>
      <c r="U2146" s="11"/>
      <c r="V2146" s="11"/>
      <c r="W2146" s="49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"/>
      <c r="AH2146" s="1"/>
      <c r="AI2146" s="1"/>
      <c r="AJ2146" s="1"/>
      <c r="AK2146" s="1"/>
      <c r="AL2146" s="49"/>
      <c r="AM2146" s="49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</row>
    <row r="2147" spans="1:121" x14ac:dyDescent="0.15">
      <c r="A2147" s="168"/>
      <c r="B2147" s="169"/>
      <c r="C2147" s="170"/>
      <c r="D2147" s="171"/>
      <c r="E2147" s="172"/>
      <c r="F2147" s="172"/>
      <c r="G2147" s="172"/>
      <c r="H2147" s="172"/>
      <c r="I2147" s="171"/>
      <c r="J2147" s="173"/>
      <c r="K2147" s="174"/>
      <c r="L2147" s="175"/>
      <c r="M2147" s="176"/>
      <c r="N2147" s="176"/>
      <c r="O2147" s="175"/>
      <c r="P2147" s="172"/>
      <c r="Q2147" s="177"/>
      <c r="R2147" s="172"/>
      <c r="S2147" s="178"/>
      <c r="T2147" s="173"/>
      <c r="U2147" s="11"/>
      <c r="V2147" s="11"/>
      <c r="W2147" s="49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"/>
      <c r="AH2147" s="1"/>
      <c r="AI2147" s="1"/>
      <c r="AJ2147" s="1"/>
      <c r="AK2147" s="1"/>
      <c r="AL2147" s="49"/>
      <c r="AM2147" s="49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</row>
    <row r="2148" spans="1:121" x14ac:dyDescent="0.15">
      <c r="A2148" s="168"/>
      <c r="B2148" s="169"/>
      <c r="C2148" s="170"/>
      <c r="D2148" s="171"/>
      <c r="E2148" s="172"/>
      <c r="F2148" s="172"/>
      <c r="G2148" s="172"/>
      <c r="H2148" s="172"/>
      <c r="I2148" s="171"/>
      <c r="J2148" s="173"/>
      <c r="K2148" s="174"/>
      <c r="L2148" s="175"/>
      <c r="M2148" s="176"/>
      <c r="N2148" s="176"/>
      <c r="O2148" s="175"/>
      <c r="P2148" s="172"/>
      <c r="Q2148" s="177"/>
      <c r="R2148" s="172"/>
      <c r="S2148" s="178"/>
      <c r="T2148" s="173"/>
      <c r="U2148" s="11"/>
      <c r="V2148" s="11"/>
      <c r="W2148" s="49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"/>
      <c r="AH2148" s="1"/>
      <c r="AI2148" s="1"/>
      <c r="AJ2148" s="1"/>
      <c r="AK2148" s="1"/>
      <c r="AL2148" s="49"/>
      <c r="AM2148" s="49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</row>
    <row r="2149" spans="1:121" x14ac:dyDescent="0.15">
      <c r="A2149" s="168"/>
      <c r="B2149" s="169"/>
      <c r="C2149" s="170"/>
      <c r="D2149" s="171"/>
      <c r="E2149" s="172"/>
      <c r="F2149" s="172"/>
      <c r="G2149" s="172"/>
      <c r="H2149" s="172"/>
      <c r="I2149" s="171"/>
      <c r="J2149" s="173"/>
      <c r="K2149" s="174"/>
      <c r="L2149" s="175"/>
      <c r="M2149" s="176"/>
      <c r="N2149" s="176"/>
      <c r="O2149" s="175"/>
      <c r="P2149" s="172"/>
      <c r="Q2149" s="177"/>
      <c r="R2149" s="172"/>
      <c r="S2149" s="178"/>
      <c r="T2149" s="173"/>
      <c r="U2149" s="11"/>
      <c r="V2149" s="11"/>
      <c r="W2149" s="49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"/>
      <c r="AH2149" s="1"/>
      <c r="AI2149" s="1"/>
      <c r="AJ2149" s="1"/>
      <c r="AK2149" s="1"/>
      <c r="AL2149" s="49"/>
      <c r="AM2149" s="49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</row>
    <row r="2150" spans="1:121" x14ac:dyDescent="0.15">
      <c r="A2150" s="168"/>
      <c r="B2150" s="169"/>
      <c r="C2150" s="170"/>
      <c r="D2150" s="171"/>
      <c r="E2150" s="172"/>
      <c r="F2150" s="172"/>
      <c r="G2150" s="172"/>
      <c r="H2150" s="172"/>
      <c r="I2150" s="171"/>
      <c r="J2150" s="173"/>
      <c r="K2150" s="174"/>
      <c r="L2150" s="175"/>
      <c r="M2150" s="176"/>
      <c r="N2150" s="176"/>
      <c r="O2150" s="175"/>
      <c r="P2150" s="172"/>
      <c r="Q2150" s="177"/>
      <c r="R2150" s="172"/>
      <c r="S2150" s="178"/>
      <c r="T2150" s="173"/>
      <c r="U2150" s="11"/>
      <c r="V2150" s="11"/>
      <c r="W2150" s="49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"/>
      <c r="AH2150" s="1"/>
      <c r="AI2150" s="1"/>
      <c r="AJ2150" s="1"/>
      <c r="AK2150" s="1"/>
      <c r="AL2150" s="49"/>
      <c r="AM2150" s="49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</row>
    <row r="2151" spans="1:121" x14ac:dyDescent="0.15">
      <c r="A2151" s="168"/>
      <c r="B2151" s="169"/>
      <c r="C2151" s="170"/>
      <c r="D2151" s="171"/>
      <c r="E2151" s="172"/>
      <c r="F2151" s="172"/>
      <c r="G2151" s="172"/>
      <c r="H2151" s="172"/>
      <c r="I2151" s="171"/>
      <c r="J2151" s="173"/>
      <c r="K2151" s="174"/>
      <c r="L2151" s="175"/>
      <c r="M2151" s="176"/>
      <c r="N2151" s="176"/>
      <c r="O2151" s="175"/>
      <c r="P2151" s="172"/>
      <c r="Q2151" s="177"/>
      <c r="R2151" s="172"/>
      <c r="S2151" s="178"/>
      <c r="T2151" s="173"/>
      <c r="U2151" s="11"/>
      <c r="V2151" s="11"/>
      <c r="W2151" s="49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"/>
      <c r="AH2151" s="1"/>
      <c r="AI2151" s="1"/>
      <c r="AJ2151" s="1"/>
      <c r="AK2151" s="1"/>
      <c r="AL2151" s="49"/>
      <c r="AM2151" s="49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</row>
    <row r="2152" spans="1:121" x14ac:dyDescent="0.15">
      <c r="A2152" s="168"/>
      <c r="B2152" s="169"/>
      <c r="C2152" s="170"/>
      <c r="D2152" s="171"/>
      <c r="E2152" s="172"/>
      <c r="F2152" s="172"/>
      <c r="G2152" s="172"/>
      <c r="H2152" s="172"/>
      <c r="I2152" s="171"/>
      <c r="J2152" s="173"/>
      <c r="K2152" s="174"/>
      <c r="L2152" s="175"/>
      <c r="M2152" s="176"/>
      <c r="N2152" s="176"/>
      <c r="O2152" s="175"/>
      <c r="P2152" s="172"/>
      <c r="Q2152" s="177"/>
      <c r="R2152" s="172"/>
      <c r="S2152" s="178"/>
      <c r="T2152" s="173"/>
      <c r="U2152" s="11"/>
      <c r="V2152" s="11"/>
      <c r="W2152" s="49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"/>
      <c r="AH2152" s="1"/>
      <c r="AI2152" s="1"/>
      <c r="AJ2152" s="1"/>
      <c r="AK2152" s="1"/>
      <c r="AL2152" s="49"/>
      <c r="AM2152" s="49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</row>
    <row r="2153" spans="1:121" x14ac:dyDescent="0.15">
      <c r="A2153" s="168"/>
      <c r="B2153" s="169"/>
      <c r="C2153" s="170"/>
      <c r="D2153" s="171"/>
      <c r="E2153" s="172"/>
      <c r="F2153" s="172"/>
      <c r="G2153" s="172"/>
      <c r="H2153" s="172"/>
      <c r="I2153" s="171"/>
      <c r="J2153" s="173"/>
      <c r="K2153" s="174"/>
      <c r="L2153" s="175"/>
      <c r="M2153" s="176"/>
      <c r="N2153" s="176"/>
      <c r="O2153" s="175"/>
      <c r="P2153" s="172"/>
      <c r="Q2153" s="177"/>
      <c r="R2153" s="172"/>
      <c r="S2153" s="178"/>
      <c r="T2153" s="173"/>
      <c r="U2153" s="11"/>
      <c r="V2153" s="11"/>
      <c r="W2153" s="49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"/>
      <c r="AH2153" s="1"/>
      <c r="AI2153" s="1"/>
      <c r="AJ2153" s="1"/>
      <c r="AK2153" s="1"/>
      <c r="AL2153" s="49"/>
      <c r="AM2153" s="49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</row>
    <row r="2154" spans="1:121" x14ac:dyDescent="0.15">
      <c r="A2154" s="168"/>
      <c r="B2154" s="169"/>
      <c r="C2154" s="170"/>
      <c r="D2154" s="171"/>
      <c r="E2154" s="172"/>
      <c r="F2154" s="172"/>
      <c r="G2154" s="172"/>
      <c r="H2154" s="172"/>
      <c r="I2154" s="171"/>
      <c r="J2154" s="173"/>
      <c r="K2154" s="174"/>
      <c r="L2154" s="175"/>
      <c r="M2154" s="176"/>
      <c r="N2154" s="176"/>
      <c r="O2154" s="175"/>
      <c r="P2154" s="172"/>
      <c r="Q2154" s="177"/>
      <c r="R2154" s="172"/>
      <c r="S2154" s="178"/>
      <c r="T2154" s="173"/>
      <c r="U2154" s="11"/>
      <c r="V2154" s="11"/>
      <c r="W2154" s="49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"/>
      <c r="AH2154" s="1"/>
      <c r="AI2154" s="1"/>
      <c r="AJ2154" s="1"/>
      <c r="AK2154" s="1"/>
      <c r="AL2154" s="49"/>
      <c r="AM2154" s="49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</row>
    <row r="2155" spans="1:121" x14ac:dyDescent="0.15">
      <c r="A2155" s="168"/>
      <c r="B2155" s="169"/>
      <c r="C2155" s="170"/>
      <c r="D2155" s="171"/>
      <c r="E2155" s="172"/>
      <c r="F2155" s="172"/>
      <c r="G2155" s="172"/>
      <c r="H2155" s="172"/>
      <c r="I2155" s="171"/>
      <c r="J2155" s="173"/>
      <c r="K2155" s="174"/>
      <c r="L2155" s="175"/>
      <c r="M2155" s="176"/>
      <c r="N2155" s="176"/>
      <c r="O2155" s="175"/>
      <c r="P2155" s="172"/>
      <c r="Q2155" s="177"/>
      <c r="R2155" s="172"/>
      <c r="S2155" s="178"/>
      <c r="T2155" s="173"/>
      <c r="U2155" s="11"/>
      <c r="V2155" s="11"/>
      <c r="W2155" s="49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"/>
      <c r="AH2155" s="1"/>
      <c r="AI2155" s="1"/>
      <c r="AJ2155" s="1"/>
      <c r="AK2155" s="1"/>
      <c r="AL2155" s="49"/>
      <c r="AM2155" s="49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</row>
    <row r="2156" spans="1:121" x14ac:dyDescent="0.15">
      <c r="A2156" s="168"/>
      <c r="B2156" s="169"/>
      <c r="C2156" s="170"/>
      <c r="D2156" s="171"/>
      <c r="E2156" s="172"/>
      <c r="F2156" s="172"/>
      <c r="G2156" s="172"/>
      <c r="H2156" s="172"/>
      <c r="I2156" s="171"/>
      <c r="J2156" s="173"/>
      <c r="K2156" s="174"/>
      <c r="L2156" s="175"/>
      <c r="M2156" s="176"/>
      <c r="N2156" s="176"/>
      <c r="O2156" s="175"/>
      <c r="P2156" s="172"/>
      <c r="Q2156" s="177"/>
      <c r="R2156" s="172"/>
      <c r="S2156" s="178"/>
      <c r="T2156" s="173"/>
      <c r="U2156" s="11"/>
      <c r="V2156" s="11"/>
      <c r="W2156" s="49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"/>
      <c r="AH2156" s="1"/>
      <c r="AI2156" s="1"/>
      <c r="AJ2156" s="1"/>
      <c r="AK2156" s="1"/>
      <c r="AL2156" s="49"/>
      <c r="AM2156" s="49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</row>
    <row r="2157" spans="1:121" x14ac:dyDescent="0.15">
      <c r="A2157" s="168"/>
      <c r="B2157" s="169"/>
      <c r="C2157" s="170"/>
      <c r="D2157" s="171"/>
      <c r="E2157" s="172"/>
      <c r="F2157" s="172"/>
      <c r="G2157" s="172"/>
      <c r="H2157" s="172"/>
      <c r="I2157" s="171"/>
      <c r="J2157" s="173"/>
      <c r="K2157" s="174"/>
      <c r="L2157" s="175"/>
      <c r="M2157" s="176"/>
      <c r="N2157" s="176"/>
      <c r="O2157" s="175"/>
      <c r="P2157" s="172"/>
      <c r="Q2157" s="177"/>
      <c r="R2157" s="172"/>
      <c r="S2157" s="178"/>
      <c r="T2157" s="173"/>
      <c r="U2157" s="11"/>
      <c r="V2157" s="11"/>
      <c r="W2157" s="49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"/>
      <c r="AH2157" s="1"/>
      <c r="AI2157" s="1"/>
      <c r="AJ2157" s="1"/>
      <c r="AK2157" s="1"/>
      <c r="AL2157" s="49"/>
      <c r="AM2157" s="49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</row>
    <row r="2158" spans="1:121" x14ac:dyDescent="0.15">
      <c r="A2158" s="168"/>
      <c r="B2158" s="169"/>
      <c r="C2158" s="170"/>
      <c r="D2158" s="171"/>
      <c r="E2158" s="172"/>
      <c r="F2158" s="172"/>
      <c r="G2158" s="172"/>
      <c r="H2158" s="172"/>
      <c r="I2158" s="171"/>
      <c r="J2158" s="173"/>
      <c r="K2158" s="174"/>
      <c r="L2158" s="175"/>
      <c r="M2158" s="176"/>
      <c r="N2158" s="176"/>
      <c r="O2158" s="175"/>
      <c r="P2158" s="172"/>
      <c r="Q2158" s="177"/>
      <c r="R2158" s="172"/>
      <c r="S2158" s="178"/>
      <c r="T2158" s="173"/>
      <c r="U2158" s="11"/>
      <c r="V2158" s="11"/>
      <c r="W2158" s="49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"/>
      <c r="AH2158" s="1"/>
      <c r="AI2158" s="1"/>
      <c r="AJ2158" s="1"/>
      <c r="AK2158" s="1"/>
      <c r="AL2158" s="49"/>
      <c r="AM2158" s="49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</row>
    <row r="2159" spans="1:121" x14ac:dyDescent="0.15">
      <c r="A2159" s="168"/>
      <c r="B2159" s="169"/>
      <c r="C2159" s="170"/>
      <c r="D2159" s="171"/>
      <c r="E2159" s="172"/>
      <c r="F2159" s="172"/>
      <c r="G2159" s="172"/>
      <c r="H2159" s="172"/>
      <c r="I2159" s="171"/>
      <c r="J2159" s="173"/>
      <c r="K2159" s="174"/>
      <c r="L2159" s="175"/>
      <c r="M2159" s="176"/>
      <c r="N2159" s="176"/>
      <c r="O2159" s="175"/>
      <c r="P2159" s="172"/>
      <c r="Q2159" s="177"/>
      <c r="R2159" s="172"/>
      <c r="S2159" s="178"/>
      <c r="T2159" s="173"/>
      <c r="U2159" s="11"/>
      <c r="V2159" s="11"/>
      <c r="W2159" s="49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"/>
      <c r="AH2159" s="1"/>
      <c r="AI2159" s="1"/>
      <c r="AJ2159" s="1"/>
      <c r="AK2159" s="1"/>
      <c r="AL2159" s="49"/>
      <c r="AM2159" s="49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</row>
    <row r="2160" spans="1:121" x14ac:dyDescent="0.15">
      <c r="A2160" s="168"/>
      <c r="B2160" s="169"/>
      <c r="C2160" s="170"/>
      <c r="D2160" s="171"/>
      <c r="E2160" s="172"/>
      <c r="F2160" s="172"/>
      <c r="G2160" s="172"/>
      <c r="H2160" s="172"/>
      <c r="I2160" s="171"/>
      <c r="J2160" s="173"/>
      <c r="K2160" s="174"/>
      <c r="L2160" s="175"/>
      <c r="M2160" s="176"/>
      <c r="N2160" s="176"/>
      <c r="O2160" s="175"/>
      <c r="P2160" s="172"/>
      <c r="Q2160" s="177"/>
      <c r="R2160" s="172"/>
      <c r="S2160" s="178"/>
      <c r="T2160" s="173"/>
      <c r="U2160" s="11"/>
      <c r="V2160" s="11"/>
      <c r="W2160" s="49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"/>
      <c r="AH2160" s="1"/>
      <c r="AI2160" s="1"/>
      <c r="AJ2160" s="1"/>
      <c r="AK2160" s="1"/>
      <c r="AL2160" s="49"/>
      <c r="AM2160" s="49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</row>
    <row r="2161" spans="1:121" x14ac:dyDescent="0.15">
      <c r="A2161" s="168"/>
      <c r="B2161" s="169"/>
      <c r="C2161" s="170"/>
      <c r="D2161" s="171"/>
      <c r="E2161" s="172"/>
      <c r="F2161" s="172"/>
      <c r="G2161" s="172"/>
      <c r="H2161" s="172"/>
      <c r="I2161" s="171"/>
      <c r="J2161" s="173"/>
      <c r="K2161" s="174"/>
      <c r="L2161" s="175"/>
      <c r="M2161" s="176"/>
      <c r="N2161" s="176"/>
      <c r="O2161" s="175"/>
      <c r="P2161" s="172"/>
      <c r="Q2161" s="177"/>
      <c r="R2161" s="172"/>
      <c r="S2161" s="178"/>
      <c r="T2161" s="173"/>
      <c r="U2161" s="11"/>
      <c r="V2161" s="11"/>
      <c r="W2161" s="49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"/>
      <c r="AH2161" s="1"/>
      <c r="AI2161" s="1"/>
      <c r="AJ2161" s="1"/>
      <c r="AK2161" s="1"/>
      <c r="AL2161" s="49"/>
      <c r="AM2161" s="49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</row>
    <row r="2162" spans="1:121" x14ac:dyDescent="0.15">
      <c r="A2162" s="168"/>
      <c r="B2162" s="169"/>
      <c r="C2162" s="170"/>
      <c r="D2162" s="171"/>
      <c r="E2162" s="172"/>
      <c r="F2162" s="172"/>
      <c r="G2162" s="172"/>
      <c r="H2162" s="172"/>
      <c r="I2162" s="171"/>
      <c r="J2162" s="173"/>
      <c r="K2162" s="174"/>
      <c r="L2162" s="175"/>
      <c r="M2162" s="176"/>
      <c r="N2162" s="176"/>
      <c r="O2162" s="175"/>
      <c r="P2162" s="172"/>
      <c r="Q2162" s="177"/>
      <c r="R2162" s="172"/>
      <c r="S2162" s="178"/>
      <c r="T2162" s="173"/>
      <c r="U2162" s="11"/>
      <c r="V2162" s="11"/>
      <c r="W2162" s="49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"/>
      <c r="AH2162" s="1"/>
      <c r="AI2162" s="1"/>
      <c r="AJ2162" s="1"/>
      <c r="AK2162" s="1"/>
      <c r="AL2162" s="49"/>
      <c r="AM2162" s="49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</row>
    <row r="2163" spans="1:121" x14ac:dyDescent="0.15">
      <c r="A2163" s="168"/>
      <c r="B2163" s="169"/>
      <c r="C2163" s="170"/>
      <c r="D2163" s="171"/>
      <c r="E2163" s="172"/>
      <c r="F2163" s="172"/>
      <c r="G2163" s="172"/>
      <c r="H2163" s="172"/>
      <c r="I2163" s="171"/>
      <c r="J2163" s="173"/>
      <c r="K2163" s="174"/>
      <c r="L2163" s="175"/>
      <c r="M2163" s="176"/>
      <c r="N2163" s="176"/>
      <c r="O2163" s="175"/>
      <c r="P2163" s="172"/>
      <c r="Q2163" s="177"/>
      <c r="R2163" s="172"/>
      <c r="S2163" s="178"/>
      <c r="T2163" s="173"/>
      <c r="U2163" s="11"/>
      <c r="V2163" s="11"/>
      <c r="W2163" s="49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"/>
      <c r="AH2163" s="1"/>
      <c r="AI2163" s="1"/>
      <c r="AJ2163" s="1"/>
      <c r="AK2163" s="1"/>
      <c r="AL2163" s="49"/>
      <c r="AM2163" s="49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</row>
    <row r="2164" spans="1:121" x14ac:dyDescent="0.15">
      <c r="A2164" s="168"/>
      <c r="B2164" s="169"/>
      <c r="C2164" s="170"/>
      <c r="D2164" s="171"/>
      <c r="E2164" s="172"/>
      <c r="F2164" s="172"/>
      <c r="G2164" s="172"/>
      <c r="H2164" s="172"/>
      <c r="I2164" s="171"/>
      <c r="J2164" s="173"/>
      <c r="K2164" s="174"/>
      <c r="L2164" s="175"/>
      <c r="M2164" s="176"/>
      <c r="N2164" s="176"/>
      <c r="O2164" s="175"/>
      <c r="P2164" s="172"/>
      <c r="Q2164" s="177"/>
      <c r="R2164" s="172"/>
      <c r="S2164" s="178"/>
      <c r="T2164" s="173"/>
      <c r="U2164" s="11"/>
      <c r="V2164" s="11"/>
      <c r="W2164" s="49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"/>
      <c r="AH2164" s="1"/>
      <c r="AI2164" s="1"/>
      <c r="AJ2164" s="1"/>
      <c r="AK2164" s="1"/>
      <c r="AL2164" s="49"/>
      <c r="AM2164" s="49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</row>
    <row r="2165" spans="1:121" x14ac:dyDescent="0.15">
      <c r="A2165" s="168"/>
      <c r="B2165" s="169"/>
      <c r="C2165" s="170"/>
      <c r="D2165" s="171"/>
      <c r="E2165" s="172"/>
      <c r="F2165" s="172"/>
      <c r="G2165" s="172"/>
      <c r="H2165" s="172"/>
      <c r="I2165" s="171"/>
      <c r="J2165" s="173"/>
      <c r="K2165" s="174"/>
      <c r="L2165" s="175"/>
      <c r="M2165" s="176"/>
      <c r="N2165" s="176"/>
      <c r="O2165" s="175"/>
      <c r="P2165" s="172"/>
      <c r="Q2165" s="177"/>
      <c r="R2165" s="172"/>
      <c r="S2165" s="178"/>
      <c r="T2165" s="173"/>
      <c r="U2165" s="11"/>
      <c r="V2165" s="11"/>
      <c r="W2165" s="49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"/>
      <c r="AH2165" s="1"/>
      <c r="AI2165" s="1"/>
      <c r="AJ2165" s="1"/>
      <c r="AK2165" s="1"/>
      <c r="AL2165" s="49"/>
      <c r="AM2165" s="49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</row>
    <row r="2166" spans="1:121" x14ac:dyDescent="0.15">
      <c r="A2166" s="168"/>
      <c r="B2166" s="169"/>
      <c r="C2166" s="170"/>
      <c r="D2166" s="171"/>
      <c r="E2166" s="172"/>
      <c r="F2166" s="172"/>
      <c r="G2166" s="172"/>
      <c r="H2166" s="172"/>
      <c r="I2166" s="171"/>
      <c r="J2166" s="173"/>
      <c r="K2166" s="174"/>
      <c r="L2166" s="175"/>
      <c r="M2166" s="176"/>
      <c r="N2166" s="176"/>
      <c r="O2166" s="175"/>
      <c r="P2166" s="172"/>
      <c r="Q2166" s="177"/>
      <c r="R2166" s="172"/>
      <c r="S2166" s="178"/>
      <c r="T2166" s="173"/>
      <c r="U2166" s="11"/>
      <c r="V2166" s="11"/>
      <c r="W2166" s="49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"/>
      <c r="AH2166" s="1"/>
      <c r="AI2166" s="1"/>
      <c r="AJ2166" s="1"/>
      <c r="AK2166" s="1"/>
      <c r="AL2166" s="49"/>
      <c r="AM2166" s="49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</row>
    <row r="2167" spans="1:121" x14ac:dyDescent="0.15">
      <c r="A2167" s="168"/>
      <c r="B2167" s="169"/>
      <c r="C2167" s="170"/>
      <c r="D2167" s="171"/>
      <c r="E2167" s="172"/>
      <c r="F2167" s="172"/>
      <c r="G2167" s="172"/>
      <c r="H2167" s="172"/>
      <c r="I2167" s="171"/>
      <c r="J2167" s="173"/>
      <c r="K2167" s="174"/>
      <c r="L2167" s="175"/>
      <c r="M2167" s="176"/>
      <c r="N2167" s="176"/>
      <c r="O2167" s="175"/>
      <c r="P2167" s="172"/>
      <c r="Q2167" s="177"/>
      <c r="R2167" s="172"/>
      <c r="S2167" s="178"/>
      <c r="T2167" s="173"/>
      <c r="U2167" s="11"/>
      <c r="V2167" s="11"/>
      <c r="W2167" s="49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"/>
      <c r="AH2167" s="1"/>
      <c r="AI2167" s="1"/>
      <c r="AJ2167" s="1"/>
      <c r="AK2167" s="1"/>
      <c r="AL2167" s="49"/>
      <c r="AM2167" s="49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</row>
    <row r="2168" spans="1:121" x14ac:dyDescent="0.15">
      <c r="A2168" s="168"/>
      <c r="B2168" s="169"/>
      <c r="C2168" s="170"/>
      <c r="D2168" s="171"/>
      <c r="E2168" s="172"/>
      <c r="F2168" s="172"/>
      <c r="G2168" s="172"/>
      <c r="H2168" s="172"/>
      <c r="I2168" s="171"/>
      <c r="J2168" s="173"/>
      <c r="K2168" s="174"/>
      <c r="L2168" s="175"/>
      <c r="M2168" s="176"/>
      <c r="N2168" s="176"/>
      <c r="O2168" s="175"/>
      <c r="P2168" s="172"/>
      <c r="Q2168" s="177"/>
      <c r="R2168" s="172"/>
      <c r="S2168" s="178"/>
      <c r="T2168" s="173"/>
      <c r="U2168" s="11"/>
      <c r="V2168" s="11"/>
      <c r="W2168" s="49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"/>
      <c r="AH2168" s="1"/>
      <c r="AI2168" s="1"/>
      <c r="AJ2168" s="1"/>
      <c r="AK2168" s="1"/>
      <c r="AL2168" s="49"/>
      <c r="AM2168" s="49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</row>
    <row r="2169" spans="1:121" x14ac:dyDescent="0.15">
      <c r="A2169" s="168"/>
      <c r="B2169" s="169"/>
      <c r="C2169" s="170"/>
      <c r="D2169" s="171"/>
      <c r="E2169" s="172"/>
      <c r="F2169" s="172"/>
      <c r="G2169" s="172"/>
      <c r="H2169" s="172"/>
      <c r="I2169" s="171"/>
      <c r="J2169" s="173"/>
      <c r="K2169" s="174"/>
      <c r="L2169" s="175"/>
      <c r="M2169" s="176"/>
      <c r="N2169" s="176"/>
      <c r="O2169" s="175"/>
      <c r="P2169" s="172"/>
      <c r="Q2169" s="177"/>
      <c r="R2169" s="172"/>
      <c r="S2169" s="178"/>
      <c r="T2169" s="173"/>
      <c r="U2169" s="11"/>
      <c r="V2169" s="11"/>
      <c r="W2169" s="49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"/>
      <c r="AH2169" s="1"/>
      <c r="AI2169" s="1"/>
      <c r="AJ2169" s="1"/>
      <c r="AK2169" s="1"/>
      <c r="AL2169" s="49"/>
      <c r="AM2169" s="49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</row>
    <row r="2170" spans="1:121" x14ac:dyDescent="0.15">
      <c r="A2170" s="168"/>
      <c r="B2170" s="169"/>
      <c r="C2170" s="170"/>
      <c r="D2170" s="171"/>
      <c r="E2170" s="172"/>
      <c r="F2170" s="172"/>
      <c r="G2170" s="172"/>
      <c r="H2170" s="172"/>
      <c r="I2170" s="171"/>
      <c r="J2170" s="173"/>
      <c r="K2170" s="174"/>
      <c r="L2170" s="175"/>
      <c r="M2170" s="176"/>
      <c r="N2170" s="176"/>
      <c r="O2170" s="175"/>
      <c r="P2170" s="172"/>
      <c r="Q2170" s="177"/>
      <c r="R2170" s="172"/>
      <c r="S2170" s="178"/>
      <c r="T2170" s="173"/>
      <c r="U2170" s="11"/>
      <c r="V2170" s="11"/>
      <c r="W2170" s="49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"/>
      <c r="AH2170" s="1"/>
      <c r="AI2170" s="1"/>
      <c r="AJ2170" s="1"/>
      <c r="AK2170" s="1"/>
      <c r="AL2170" s="49"/>
      <c r="AM2170" s="49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</row>
    <row r="2171" spans="1:121" x14ac:dyDescent="0.15">
      <c r="A2171" s="168"/>
      <c r="B2171" s="169"/>
      <c r="C2171" s="170"/>
      <c r="D2171" s="171"/>
      <c r="E2171" s="172"/>
      <c r="F2171" s="172"/>
      <c r="G2171" s="172"/>
      <c r="H2171" s="172"/>
      <c r="I2171" s="171"/>
      <c r="J2171" s="173"/>
      <c r="K2171" s="174"/>
      <c r="L2171" s="175"/>
      <c r="M2171" s="176"/>
      <c r="N2171" s="176"/>
      <c r="O2171" s="175"/>
      <c r="P2171" s="172"/>
      <c r="Q2171" s="177"/>
      <c r="R2171" s="172"/>
      <c r="S2171" s="178"/>
      <c r="T2171" s="173"/>
      <c r="U2171" s="11"/>
      <c r="V2171" s="11"/>
      <c r="W2171" s="49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"/>
      <c r="AH2171" s="1"/>
      <c r="AI2171" s="1"/>
      <c r="AJ2171" s="1"/>
      <c r="AK2171" s="1"/>
      <c r="AL2171" s="49"/>
      <c r="AM2171" s="49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</row>
    <row r="2172" spans="1:121" x14ac:dyDescent="0.15">
      <c r="A2172" s="168"/>
      <c r="B2172" s="169"/>
      <c r="C2172" s="170"/>
      <c r="D2172" s="171"/>
      <c r="E2172" s="172"/>
      <c r="F2172" s="172"/>
      <c r="G2172" s="172"/>
      <c r="H2172" s="172"/>
      <c r="I2172" s="171"/>
      <c r="J2172" s="173"/>
      <c r="K2172" s="174"/>
      <c r="L2172" s="175"/>
      <c r="M2172" s="176"/>
      <c r="N2172" s="176"/>
      <c r="O2172" s="175"/>
      <c r="P2172" s="172"/>
      <c r="Q2172" s="177"/>
      <c r="R2172" s="172"/>
      <c r="S2172" s="178"/>
      <c r="T2172" s="173"/>
      <c r="U2172" s="11"/>
      <c r="V2172" s="11"/>
      <c r="W2172" s="49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"/>
      <c r="AH2172" s="1"/>
      <c r="AI2172" s="1"/>
      <c r="AJ2172" s="1"/>
      <c r="AK2172" s="1"/>
      <c r="AL2172" s="49"/>
      <c r="AM2172" s="49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</row>
    <row r="2173" spans="1:121" x14ac:dyDescent="0.15">
      <c r="A2173" s="168"/>
      <c r="B2173" s="169"/>
      <c r="C2173" s="170"/>
      <c r="D2173" s="171"/>
      <c r="E2173" s="172"/>
      <c r="F2173" s="172"/>
      <c r="G2173" s="172"/>
      <c r="H2173" s="172"/>
      <c r="I2173" s="171"/>
      <c r="J2173" s="173"/>
      <c r="K2173" s="174"/>
      <c r="L2173" s="175"/>
      <c r="M2173" s="176"/>
      <c r="N2173" s="176"/>
      <c r="O2173" s="175"/>
      <c r="P2173" s="172"/>
      <c r="Q2173" s="177"/>
      <c r="R2173" s="172"/>
      <c r="S2173" s="178"/>
      <c r="T2173" s="173"/>
      <c r="U2173" s="11"/>
      <c r="V2173" s="11"/>
      <c r="W2173" s="49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"/>
      <c r="AH2173" s="1"/>
      <c r="AI2173" s="1"/>
      <c r="AJ2173" s="1"/>
      <c r="AK2173" s="1"/>
      <c r="AL2173" s="49"/>
      <c r="AM2173" s="49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</row>
    <row r="2174" spans="1:121" x14ac:dyDescent="0.15">
      <c r="A2174" s="168"/>
      <c r="B2174" s="169"/>
      <c r="C2174" s="170"/>
      <c r="D2174" s="171"/>
      <c r="E2174" s="172"/>
      <c r="F2174" s="172"/>
      <c r="G2174" s="172"/>
      <c r="H2174" s="172"/>
      <c r="I2174" s="171"/>
      <c r="J2174" s="173"/>
      <c r="K2174" s="174"/>
      <c r="L2174" s="175"/>
      <c r="M2174" s="176"/>
      <c r="N2174" s="176"/>
      <c r="O2174" s="175"/>
      <c r="P2174" s="172"/>
      <c r="Q2174" s="177"/>
      <c r="R2174" s="172"/>
      <c r="S2174" s="178"/>
      <c r="T2174" s="173"/>
      <c r="U2174" s="11"/>
      <c r="V2174" s="11"/>
      <c r="W2174" s="49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"/>
      <c r="AH2174" s="1"/>
      <c r="AI2174" s="1"/>
      <c r="AJ2174" s="1"/>
      <c r="AK2174" s="1"/>
      <c r="AL2174" s="49"/>
      <c r="AM2174" s="49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</row>
    <row r="2175" spans="1:121" x14ac:dyDescent="0.15">
      <c r="A2175" s="168"/>
      <c r="B2175" s="169"/>
      <c r="C2175" s="170"/>
      <c r="D2175" s="171"/>
      <c r="E2175" s="172"/>
      <c r="F2175" s="172"/>
      <c r="G2175" s="172"/>
      <c r="H2175" s="172"/>
      <c r="I2175" s="171"/>
      <c r="J2175" s="173"/>
      <c r="K2175" s="174"/>
      <c r="L2175" s="175"/>
      <c r="M2175" s="176"/>
      <c r="N2175" s="176"/>
      <c r="O2175" s="175"/>
      <c r="P2175" s="172"/>
      <c r="Q2175" s="177"/>
      <c r="R2175" s="172"/>
      <c r="S2175" s="178"/>
      <c r="T2175" s="173"/>
      <c r="U2175" s="11"/>
      <c r="V2175" s="11"/>
      <c r="W2175" s="49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"/>
      <c r="AH2175" s="1"/>
      <c r="AI2175" s="1"/>
      <c r="AJ2175" s="1"/>
      <c r="AK2175" s="1"/>
      <c r="AL2175" s="49"/>
      <c r="AM2175" s="49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</row>
    <row r="2176" spans="1:121" x14ac:dyDescent="0.15">
      <c r="A2176" s="168"/>
      <c r="B2176" s="169"/>
      <c r="C2176" s="170"/>
      <c r="D2176" s="171"/>
      <c r="E2176" s="172"/>
      <c r="F2176" s="172"/>
      <c r="G2176" s="172"/>
      <c r="H2176" s="172"/>
      <c r="I2176" s="171"/>
      <c r="J2176" s="173"/>
      <c r="K2176" s="174"/>
      <c r="L2176" s="175"/>
      <c r="M2176" s="176"/>
      <c r="N2176" s="176"/>
      <c r="O2176" s="175"/>
      <c r="P2176" s="172"/>
      <c r="Q2176" s="177"/>
      <c r="R2176" s="172"/>
      <c r="S2176" s="178"/>
      <c r="T2176" s="173"/>
      <c r="U2176" s="11"/>
      <c r="V2176" s="11"/>
      <c r="W2176" s="49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"/>
      <c r="AH2176" s="1"/>
      <c r="AI2176" s="1"/>
      <c r="AJ2176" s="1"/>
      <c r="AK2176" s="1"/>
      <c r="AL2176" s="49"/>
      <c r="AM2176" s="49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</row>
    <row r="2177" spans="1:121" x14ac:dyDescent="0.15">
      <c r="A2177" s="168"/>
      <c r="B2177" s="169"/>
      <c r="C2177" s="170"/>
      <c r="D2177" s="171"/>
      <c r="E2177" s="172"/>
      <c r="F2177" s="172"/>
      <c r="G2177" s="172"/>
      <c r="H2177" s="172"/>
      <c r="I2177" s="171"/>
      <c r="J2177" s="173"/>
      <c r="K2177" s="174"/>
      <c r="L2177" s="175"/>
      <c r="M2177" s="176"/>
      <c r="N2177" s="176"/>
      <c r="O2177" s="175"/>
      <c r="P2177" s="172"/>
      <c r="Q2177" s="177"/>
      <c r="R2177" s="172"/>
      <c r="S2177" s="178"/>
      <c r="T2177" s="173"/>
      <c r="U2177" s="11"/>
      <c r="V2177" s="11"/>
      <c r="W2177" s="49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"/>
      <c r="AH2177" s="1"/>
      <c r="AI2177" s="1"/>
      <c r="AJ2177" s="1"/>
      <c r="AK2177" s="1"/>
      <c r="AL2177" s="49"/>
      <c r="AM2177" s="49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</row>
    <row r="2178" spans="1:121" x14ac:dyDescent="0.15">
      <c r="A2178" s="168"/>
      <c r="B2178" s="169"/>
      <c r="C2178" s="170"/>
      <c r="D2178" s="171"/>
      <c r="E2178" s="172"/>
      <c r="F2178" s="172"/>
      <c r="G2178" s="172"/>
      <c r="H2178" s="172"/>
      <c r="I2178" s="171"/>
      <c r="J2178" s="173"/>
      <c r="K2178" s="174"/>
      <c r="L2178" s="175"/>
      <c r="M2178" s="176"/>
      <c r="N2178" s="176"/>
      <c r="O2178" s="175"/>
      <c r="P2178" s="172"/>
      <c r="Q2178" s="177"/>
      <c r="R2178" s="172"/>
      <c r="S2178" s="178"/>
      <c r="T2178" s="173"/>
      <c r="U2178" s="11"/>
      <c r="V2178" s="11"/>
      <c r="W2178" s="49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"/>
      <c r="AH2178" s="1"/>
      <c r="AI2178" s="1"/>
      <c r="AJ2178" s="1"/>
      <c r="AK2178" s="1"/>
      <c r="AL2178" s="49"/>
      <c r="AM2178" s="49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</row>
    <row r="2179" spans="1:121" x14ac:dyDescent="0.15">
      <c r="A2179" s="168"/>
      <c r="B2179" s="169"/>
      <c r="C2179" s="170"/>
      <c r="D2179" s="171"/>
      <c r="E2179" s="172"/>
      <c r="F2179" s="172"/>
      <c r="G2179" s="172"/>
      <c r="H2179" s="172"/>
      <c r="I2179" s="171"/>
      <c r="J2179" s="173"/>
      <c r="K2179" s="174"/>
      <c r="L2179" s="175"/>
      <c r="M2179" s="176"/>
      <c r="N2179" s="176"/>
      <c r="O2179" s="175"/>
      <c r="P2179" s="172"/>
      <c r="Q2179" s="177"/>
      <c r="R2179" s="172"/>
      <c r="S2179" s="178"/>
      <c r="T2179" s="173"/>
      <c r="U2179" s="11"/>
      <c r="V2179" s="11"/>
      <c r="W2179" s="49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"/>
      <c r="AH2179" s="1"/>
      <c r="AI2179" s="1"/>
      <c r="AJ2179" s="1"/>
      <c r="AK2179" s="1"/>
      <c r="AL2179" s="49"/>
      <c r="AM2179" s="49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</row>
    <row r="2180" spans="1:121" x14ac:dyDescent="0.15">
      <c r="A2180" s="168"/>
      <c r="B2180" s="169"/>
      <c r="C2180" s="170"/>
      <c r="D2180" s="171"/>
      <c r="E2180" s="172"/>
      <c r="F2180" s="172"/>
      <c r="G2180" s="172"/>
      <c r="H2180" s="172"/>
      <c r="I2180" s="171"/>
      <c r="J2180" s="173"/>
      <c r="K2180" s="174"/>
      <c r="L2180" s="175"/>
      <c r="M2180" s="176"/>
      <c r="N2180" s="176"/>
      <c r="O2180" s="175"/>
      <c r="P2180" s="172"/>
      <c r="Q2180" s="177"/>
      <c r="R2180" s="172"/>
      <c r="S2180" s="178"/>
      <c r="T2180" s="173"/>
      <c r="U2180" s="11"/>
      <c r="V2180" s="11"/>
      <c r="W2180" s="49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"/>
      <c r="AH2180" s="1"/>
      <c r="AI2180" s="1"/>
      <c r="AJ2180" s="1"/>
      <c r="AK2180" s="1"/>
      <c r="AL2180" s="49"/>
      <c r="AM2180" s="49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</row>
    <row r="2181" spans="1:121" x14ac:dyDescent="0.15">
      <c r="A2181" s="168"/>
      <c r="B2181" s="169"/>
      <c r="C2181" s="170"/>
      <c r="D2181" s="171"/>
      <c r="E2181" s="172"/>
      <c r="F2181" s="172"/>
      <c r="G2181" s="172"/>
      <c r="H2181" s="172"/>
      <c r="I2181" s="171"/>
      <c r="J2181" s="173"/>
      <c r="K2181" s="174"/>
      <c r="L2181" s="175"/>
      <c r="M2181" s="176"/>
      <c r="N2181" s="176"/>
      <c r="O2181" s="175"/>
      <c r="P2181" s="172"/>
      <c r="Q2181" s="177"/>
      <c r="R2181" s="172"/>
      <c r="S2181" s="178"/>
      <c r="T2181" s="173"/>
      <c r="U2181" s="11"/>
      <c r="V2181" s="11"/>
      <c r="W2181" s="49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"/>
      <c r="AH2181" s="1"/>
      <c r="AI2181" s="1"/>
      <c r="AJ2181" s="1"/>
      <c r="AK2181" s="1"/>
      <c r="AL2181" s="49"/>
      <c r="AM2181" s="49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</row>
    <row r="2182" spans="1:121" x14ac:dyDescent="0.15">
      <c r="A2182" s="168"/>
      <c r="B2182" s="169"/>
      <c r="C2182" s="170"/>
      <c r="D2182" s="171"/>
      <c r="E2182" s="172"/>
      <c r="F2182" s="172"/>
      <c r="G2182" s="172"/>
      <c r="H2182" s="172"/>
      <c r="I2182" s="171"/>
      <c r="J2182" s="173"/>
      <c r="K2182" s="174"/>
      <c r="L2182" s="175"/>
      <c r="M2182" s="176"/>
      <c r="N2182" s="176"/>
      <c r="O2182" s="175"/>
      <c r="P2182" s="172"/>
      <c r="Q2182" s="177"/>
      <c r="R2182" s="172"/>
      <c r="S2182" s="178"/>
      <c r="T2182" s="173"/>
      <c r="U2182" s="11"/>
      <c r="V2182" s="11"/>
      <c r="W2182" s="49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"/>
      <c r="AH2182" s="1"/>
      <c r="AI2182" s="1"/>
      <c r="AJ2182" s="1"/>
      <c r="AK2182" s="1"/>
      <c r="AL2182" s="49"/>
      <c r="AM2182" s="49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</row>
    <row r="2183" spans="1:121" x14ac:dyDescent="0.15">
      <c r="A2183" s="168"/>
      <c r="B2183" s="169"/>
      <c r="C2183" s="170"/>
      <c r="D2183" s="171"/>
      <c r="E2183" s="172"/>
      <c r="F2183" s="172"/>
      <c r="G2183" s="172"/>
      <c r="H2183" s="172"/>
      <c r="I2183" s="171"/>
      <c r="J2183" s="173"/>
      <c r="K2183" s="174"/>
      <c r="L2183" s="175"/>
      <c r="M2183" s="176"/>
      <c r="N2183" s="176"/>
      <c r="O2183" s="175"/>
      <c r="P2183" s="172"/>
      <c r="Q2183" s="177"/>
      <c r="R2183" s="172"/>
      <c r="S2183" s="178"/>
      <c r="T2183" s="173"/>
      <c r="U2183" s="11"/>
      <c r="V2183" s="11"/>
      <c r="W2183" s="49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"/>
      <c r="AH2183" s="1"/>
      <c r="AI2183" s="1"/>
      <c r="AJ2183" s="1"/>
      <c r="AK2183" s="1"/>
      <c r="AL2183" s="49"/>
      <c r="AM2183" s="49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</row>
    <row r="2184" spans="1:121" x14ac:dyDescent="0.15">
      <c r="A2184" s="168"/>
      <c r="B2184" s="169"/>
      <c r="C2184" s="170"/>
      <c r="D2184" s="171"/>
      <c r="E2184" s="172"/>
      <c r="F2184" s="172"/>
      <c r="G2184" s="172"/>
      <c r="H2184" s="172"/>
      <c r="I2184" s="171"/>
      <c r="J2184" s="173"/>
      <c r="K2184" s="174"/>
      <c r="L2184" s="175"/>
      <c r="M2184" s="176"/>
      <c r="N2184" s="176"/>
      <c r="O2184" s="175"/>
      <c r="P2184" s="172"/>
      <c r="Q2184" s="177"/>
      <c r="R2184" s="172"/>
      <c r="S2184" s="178"/>
      <c r="T2184" s="173"/>
      <c r="U2184" s="11"/>
      <c r="V2184" s="11"/>
      <c r="W2184" s="49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"/>
      <c r="AH2184" s="1"/>
      <c r="AI2184" s="1"/>
      <c r="AJ2184" s="1"/>
      <c r="AK2184" s="1"/>
      <c r="AL2184" s="49"/>
      <c r="AM2184" s="49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</row>
    <row r="2185" spans="1:121" x14ac:dyDescent="0.15">
      <c r="A2185" s="168"/>
      <c r="B2185" s="169"/>
      <c r="C2185" s="170"/>
      <c r="D2185" s="171"/>
      <c r="E2185" s="172"/>
      <c r="F2185" s="172"/>
      <c r="G2185" s="172"/>
      <c r="H2185" s="172"/>
      <c r="I2185" s="171"/>
      <c r="J2185" s="173"/>
      <c r="K2185" s="174"/>
      <c r="L2185" s="175"/>
      <c r="M2185" s="176"/>
      <c r="N2185" s="176"/>
      <c r="O2185" s="175"/>
      <c r="P2185" s="172"/>
      <c r="Q2185" s="177"/>
      <c r="R2185" s="172"/>
      <c r="S2185" s="178"/>
      <c r="T2185" s="173"/>
      <c r="U2185" s="11"/>
      <c r="V2185" s="11"/>
      <c r="W2185" s="49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"/>
      <c r="AH2185" s="1"/>
      <c r="AI2185" s="1"/>
      <c r="AJ2185" s="1"/>
      <c r="AK2185" s="1"/>
      <c r="AL2185" s="49"/>
      <c r="AM2185" s="49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</row>
    <row r="2186" spans="1:121" x14ac:dyDescent="0.15">
      <c r="A2186" s="168"/>
      <c r="B2186" s="169"/>
      <c r="C2186" s="170"/>
      <c r="D2186" s="171"/>
      <c r="E2186" s="172"/>
      <c r="F2186" s="172"/>
      <c r="G2186" s="172"/>
      <c r="H2186" s="172"/>
      <c r="I2186" s="171"/>
      <c r="J2186" s="173"/>
      <c r="K2186" s="174"/>
      <c r="L2186" s="175"/>
      <c r="M2186" s="176"/>
      <c r="N2186" s="176"/>
      <c r="O2186" s="175"/>
      <c r="P2186" s="172"/>
      <c r="Q2186" s="177"/>
      <c r="R2186" s="172"/>
      <c r="S2186" s="178"/>
      <c r="T2186" s="173"/>
      <c r="U2186" s="11"/>
      <c r="V2186" s="11"/>
      <c r="W2186" s="49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"/>
      <c r="AH2186" s="1"/>
      <c r="AI2186" s="1"/>
      <c r="AJ2186" s="1"/>
      <c r="AK2186" s="1"/>
      <c r="AL2186" s="49"/>
      <c r="AM2186" s="49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</row>
    <row r="2187" spans="1:121" x14ac:dyDescent="0.15">
      <c r="A2187" s="168"/>
      <c r="B2187" s="169"/>
      <c r="C2187" s="170"/>
      <c r="D2187" s="171"/>
      <c r="E2187" s="172"/>
      <c r="F2187" s="172"/>
      <c r="G2187" s="172"/>
      <c r="H2187" s="172"/>
      <c r="I2187" s="171"/>
      <c r="J2187" s="173"/>
      <c r="K2187" s="174"/>
      <c r="L2187" s="175"/>
      <c r="M2187" s="176"/>
      <c r="N2187" s="176"/>
      <c r="O2187" s="175"/>
      <c r="P2187" s="172"/>
      <c r="Q2187" s="177"/>
      <c r="R2187" s="172"/>
      <c r="S2187" s="178"/>
      <c r="T2187" s="173"/>
      <c r="U2187" s="11"/>
      <c r="V2187" s="11"/>
      <c r="W2187" s="49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"/>
      <c r="AH2187" s="1"/>
      <c r="AI2187" s="1"/>
      <c r="AJ2187" s="1"/>
      <c r="AK2187" s="1"/>
      <c r="AL2187" s="49"/>
      <c r="AM2187" s="49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</row>
    <row r="2188" spans="1:121" x14ac:dyDescent="0.15">
      <c r="A2188" s="168"/>
      <c r="B2188" s="169"/>
      <c r="C2188" s="170"/>
      <c r="D2188" s="171"/>
      <c r="E2188" s="172"/>
      <c r="F2188" s="172"/>
      <c r="G2188" s="172"/>
      <c r="H2188" s="172"/>
      <c r="I2188" s="171"/>
      <c r="J2188" s="173"/>
      <c r="K2188" s="174"/>
      <c r="L2188" s="175"/>
      <c r="M2188" s="176"/>
      <c r="N2188" s="176"/>
      <c r="O2188" s="175"/>
      <c r="P2188" s="172"/>
      <c r="Q2188" s="177"/>
      <c r="R2188" s="172"/>
      <c r="S2188" s="178"/>
      <c r="T2188" s="173"/>
      <c r="U2188" s="11"/>
      <c r="V2188" s="11"/>
      <c r="W2188" s="49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"/>
      <c r="AH2188" s="1"/>
      <c r="AI2188" s="1"/>
      <c r="AJ2188" s="1"/>
      <c r="AK2188" s="1"/>
      <c r="AL2188" s="49"/>
      <c r="AM2188" s="49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</row>
    <row r="2189" spans="1:121" x14ac:dyDescent="0.15">
      <c r="A2189" s="168"/>
      <c r="B2189" s="169"/>
      <c r="C2189" s="170"/>
      <c r="D2189" s="171"/>
      <c r="E2189" s="172"/>
      <c r="F2189" s="172"/>
      <c r="G2189" s="172"/>
      <c r="H2189" s="172"/>
      <c r="I2189" s="171"/>
      <c r="J2189" s="173"/>
      <c r="K2189" s="174"/>
      <c r="L2189" s="175"/>
      <c r="M2189" s="176"/>
      <c r="N2189" s="176"/>
      <c r="O2189" s="175"/>
      <c r="P2189" s="172"/>
      <c r="Q2189" s="177"/>
      <c r="R2189" s="172"/>
      <c r="S2189" s="178"/>
      <c r="T2189" s="173"/>
      <c r="U2189" s="11"/>
      <c r="V2189" s="11"/>
      <c r="W2189" s="49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"/>
      <c r="AH2189" s="1"/>
      <c r="AI2189" s="1"/>
      <c r="AJ2189" s="1"/>
      <c r="AK2189" s="1"/>
      <c r="AL2189" s="49"/>
      <c r="AM2189" s="49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</row>
    <row r="2190" spans="1:121" x14ac:dyDescent="0.15">
      <c r="A2190" s="168"/>
      <c r="B2190" s="169"/>
      <c r="C2190" s="170"/>
      <c r="D2190" s="171"/>
      <c r="E2190" s="172"/>
      <c r="F2190" s="172"/>
      <c r="G2190" s="172"/>
      <c r="H2190" s="172"/>
      <c r="I2190" s="171"/>
      <c r="J2190" s="173"/>
      <c r="K2190" s="174"/>
      <c r="L2190" s="175"/>
      <c r="M2190" s="176"/>
      <c r="N2190" s="176"/>
      <c r="O2190" s="175"/>
      <c r="P2190" s="172"/>
      <c r="Q2190" s="177"/>
      <c r="R2190" s="172"/>
      <c r="S2190" s="178"/>
      <c r="T2190" s="173"/>
      <c r="U2190" s="11"/>
      <c r="V2190" s="11"/>
      <c r="W2190" s="49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"/>
      <c r="AH2190" s="1"/>
      <c r="AI2190" s="1"/>
      <c r="AJ2190" s="1"/>
      <c r="AK2190" s="1"/>
      <c r="AL2190" s="49"/>
      <c r="AM2190" s="49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</row>
    <row r="2191" spans="1:121" x14ac:dyDescent="0.15">
      <c r="A2191" s="168"/>
      <c r="B2191" s="169"/>
      <c r="C2191" s="170"/>
      <c r="D2191" s="171"/>
      <c r="E2191" s="172"/>
      <c r="F2191" s="172"/>
      <c r="G2191" s="172"/>
      <c r="H2191" s="172"/>
      <c r="I2191" s="171"/>
      <c r="J2191" s="173"/>
      <c r="K2191" s="174"/>
      <c r="L2191" s="175"/>
      <c r="M2191" s="176"/>
      <c r="N2191" s="176"/>
      <c r="O2191" s="175"/>
      <c r="P2191" s="172"/>
      <c r="Q2191" s="177"/>
      <c r="R2191" s="172"/>
      <c r="S2191" s="178"/>
      <c r="T2191" s="173"/>
      <c r="U2191" s="11"/>
      <c r="V2191" s="11"/>
      <c r="W2191" s="49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"/>
      <c r="AH2191" s="1"/>
      <c r="AI2191" s="1"/>
      <c r="AJ2191" s="1"/>
      <c r="AK2191" s="1"/>
      <c r="AL2191" s="49"/>
      <c r="AM2191" s="49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</row>
    <row r="2192" spans="1:121" x14ac:dyDescent="0.15">
      <c r="A2192" s="168"/>
      <c r="B2192" s="169"/>
      <c r="C2192" s="170"/>
      <c r="D2192" s="171"/>
      <c r="E2192" s="172"/>
      <c r="F2192" s="172"/>
      <c r="G2192" s="172"/>
      <c r="H2192" s="172"/>
      <c r="I2192" s="171"/>
      <c r="J2192" s="173"/>
      <c r="K2192" s="174"/>
      <c r="L2192" s="175"/>
      <c r="M2192" s="176"/>
      <c r="N2192" s="176"/>
      <c r="O2192" s="175"/>
      <c r="P2192" s="172"/>
      <c r="Q2192" s="177"/>
      <c r="R2192" s="172"/>
      <c r="S2192" s="178"/>
      <c r="T2192" s="173"/>
      <c r="U2192" s="11"/>
      <c r="V2192" s="11"/>
      <c r="W2192" s="49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"/>
      <c r="AH2192" s="1"/>
      <c r="AI2192" s="1"/>
      <c r="AJ2192" s="1"/>
      <c r="AK2192" s="1"/>
      <c r="AL2192" s="49"/>
      <c r="AM2192" s="49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</row>
    <row r="2193" spans="1:121" x14ac:dyDescent="0.15">
      <c r="A2193" s="168"/>
      <c r="B2193" s="169"/>
      <c r="C2193" s="170"/>
      <c r="D2193" s="171"/>
      <c r="E2193" s="172"/>
      <c r="F2193" s="172"/>
      <c r="G2193" s="172"/>
      <c r="H2193" s="172"/>
      <c r="I2193" s="171"/>
      <c r="J2193" s="173"/>
      <c r="K2193" s="174"/>
      <c r="L2193" s="175"/>
      <c r="M2193" s="176"/>
      <c r="N2193" s="176"/>
      <c r="O2193" s="175"/>
      <c r="P2193" s="172"/>
      <c r="Q2193" s="177"/>
      <c r="R2193" s="172"/>
      <c r="S2193" s="178"/>
      <c r="T2193" s="173"/>
      <c r="U2193" s="11"/>
      <c r="V2193" s="11"/>
      <c r="W2193" s="49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"/>
      <c r="AH2193" s="1"/>
      <c r="AI2193" s="1"/>
      <c r="AJ2193" s="1"/>
      <c r="AK2193" s="1"/>
      <c r="AL2193" s="49"/>
      <c r="AM2193" s="49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</row>
    <row r="2194" spans="1:121" x14ac:dyDescent="0.15">
      <c r="A2194" s="168"/>
      <c r="B2194" s="169"/>
      <c r="C2194" s="170"/>
      <c r="D2194" s="171"/>
      <c r="E2194" s="172"/>
      <c r="F2194" s="172"/>
      <c r="G2194" s="172"/>
      <c r="H2194" s="172"/>
      <c r="I2194" s="171"/>
      <c r="J2194" s="173"/>
      <c r="K2194" s="174"/>
      <c r="L2194" s="175"/>
      <c r="M2194" s="176"/>
      <c r="N2194" s="176"/>
      <c r="O2194" s="175"/>
      <c r="P2194" s="172"/>
      <c r="Q2194" s="177"/>
      <c r="R2194" s="172"/>
      <c r="S2194" s="178"/>
      <c r="T2194" s="173"/>
      <c r="U2194" s="11"/>
      <c r="V2194" s="11"/>
      <c r="W2194" s="49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"/>
      <c r="AH2194" s="1"/>
      <c r="AI2194" s="1"/>
      <c r="AJ2194" s="1"/>
      <c r="AK2194" s="1"/>
      <c r="AL2194" s="49"/>
      <c r="AM2194" s="49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</row>
    <row r="2195" spans="1:121" x14ac:dyDescent="0.15">
      <c r="A2195" s="168"/>
      <c r="B2195" s="169"/>
      <c r="C2195" s="170"/>
      <c r="D2195" s="171"/>
      <c r="E2195" s="172"/>
      <c r="F2195" s="172"/>
      <c r="G2195" s="172"/>
      <c r="H2195" s="172"/>
      <c r="I2195" s="171"/>
      <c r="J2195" s="173"/>
      <c r="K2195" s="174"/>
      <c r="L2195" s="175"/>
      <c r="M2195" s="176"/>
      <c r="N2195" s="176"/>
      <c r="O2195" s="175"/>
      <c r="P2195" s="172"/>
      <c r="Q2195" s="177"/>
      <c r="R2195" s="172"/>
      <c r="S2195" s="178"/>
      <c r="T2195" s="173"/>
      <c r="U2195" s="11"/>
      <c r="V2195" s="11"/>
      <c r="W2195" s="49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"/>
      <c r="AH2195" s="1"/>
      <c r="AI2195" s="1"/>
      <c r="AJ2195" s="1"/>
      <c r="AK2195" s="1"/>
      <c r="AL2195" s="49"/>
      <c r="AM2195" s="49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</row>
    <row r="2196" spans="1:121" x14ac:dyDescent="0.15">
      <c r="A2196" s="168"/>
      <c r="B2196" s="169"/>
      <c r="C2196" s="170"/>
      <c r="D2196" s="171"/>
      <c r="E2196" s="172"/>
      <c r="F2196" s="172"/>
      <c r="G2196" s="172"/>
      <c r="H2196" s="172"/>
      <c r="I2196" s="171"/>
      <c r="J2196" s="173"/>
      <c r="K2196" s="174"/>
      <c r="L2196" s="175"/>
      <c r="M2196" s="176"/>
      <c r="N2196" s="176"/>
      <c r="O2196" s="175"/>
      <c r="P2196" s="172"/>
      <c r="Q2196" s="177"/>
      <c r="R2196" s="172"/>
      <c r="S2196" s="178"/>
      <c r="T2196" s="173"/>
      <c r="U2196" s="11"/>
      <c r="V2196" s="11"/>
      <c r="W2196" s="49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"/>
      <c r="AH2196" s="1"/>
      <c r="AI2196" s="1"/>
      <c r="AJ2196" s="1"/>
      <c r="AK2196" s="1"/>
      <c r="AL2196" s="49"/>
      <c r="AM2196" s="49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</row>
    <row r="2197" spans="1:121" x14ac:dyDescent="0.15">
      <c r="A2197" s="168"/>
      <c r="B2197" s="169"/>
      <c r="C2197" s="170"/>
      <c r="D2197" s="171"/>
      <c r="E2197" s="172"/>
      <c r="F2197" s="172"/>
      <c r="G2197" s="172"/>
      <c r="H2197" s="172"/>
      <c r="I2197" s="171"/>
      <c r="J2197" s="173"/>
      <c r="K2197" s="174"/>
      <c r="L2197" s="175"/>
      <c r="M2197" s="176"/>
      <c r="N2197" s="176"/>
      <c r="O2197" s="175"/>
      <c r="P2197" s="172"/>
      <c r="Q2197" s="177"/>
      <c r="R2197" s="172"/>
      <c r="S2197" s="178"/>
      <c r="T2197" s="173"/>
      <c r="U2197" s="11"/>
      <c r="V2197" s="11"/>
      <c r="W2197" s="49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"/>
      <c r="AH2197" s="1"/>
      <c r="AI2197" s="1"/>
      <c r="AJ2197" s="1"/>
      <c r="AK2197" s="1"/>
      <c r="AL2197" s="49"/>
      <c r="AM2197" s="49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</row>
    <row r="2198" spans="1:121" x14ac:dyDescent="0.15">
      <c r="A2198" s="168"/>
      <c r="B2198" s="169"/>
      <c r="C2198" s="170"/>
      <c r="D2198" s="171"/>
      <c r="E2198" s="172"/>
      <c r="F2198" s="172"/>
      <c r="G2198" s="172"/>
      <c r="H2198" s="172"/>
      <c r="I2198" s="171"/>
      <c r="J2198" s="173"/>
      <c r="K2198" s="174"/>
      <c r="L2198" s="175"/>
      <c r="M2198" s="176"/>
      <c r="N2198" s="176"/>
      <c r="O2198" s="175"/>
      <c r="P2198" s="172"/>
      <c r="Q2198" s="177"/>
      <c r="R2198" s="172"/>
      <c r="S2198" s="178"/>
      <c r="T2198" s="173"/>
      <c r="U2198" s="11"/>
      <c r="V2198" s="11"/>
      <c r="W2198" s="49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"/>
      <c r="AH2198" s="1"/>
      <c r="AI2198" s="1"/>
      <c r="AJ2198" s="1"/>
      <c r="AK2198" s="1"/>
      <c r="AL2198" s="49"/>
      <c r="AM2198" s="49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</row>
    <row r="2199" spans="1:121" x14ac:dyDescent="0.15">
      <c r="A2199" s="168"/>
      <c r="B2199" s="169"/>
      <c r="C2199" s="170"/>
      <c r="D2199" s="171"/>
      <c r="E2199" s="172"/>
      <c r="F2199" s="172"/>
      <c r="G2199" s="172"/>
      <c r="H2199" s="172"/>
      <c r="I2199" s="171"/>
      <c r="J2199" s="173"/>
      <c r="K2199" s="174"/>
      <c r="L2199" s="175"/>
      <c r="M2199" s="176"/>
      <c r="N2199" s="176"/>
      <c r="O2199" s="175"/>
      <c r="P2199" s="172"/>
      <c r="Q2199" s="177"/>
      <c r="R2199" s="172"/>
      <c r="S2199" s="178"/>
      <c r="T2199" s="173"/>
      <c r="U2199" s="11"/>
      <c r="V2199" s="11"/>
      <c r="W2199" s="49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"/>
      <c r="AH2199" s="1"/>
      <c r="AI2199" s="1"/>
      <c r="AJ2199" s="1"/>
      <c r="AK2199" s="1"/>
      <c r="AL2199" s="49"/>
      <c r="AM2199" s="49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</row>
    <row r="2200" spans="1:121" x14ac:dyDescent="0.15">
      <c r="A2200" s="168"/>
      <c r="B2200" s="169"/>
      <c r="C2200" s="170"/>
      <c r="D2200" s="171"/>
      <c r="E2200" s="172"/>
      <c r="F2200" s="172"/>
      <c r="G2200" s="172"/>
      <c r="H2200" s="172"/>
      <c r="I2200" s="171"/>
      <c r="J2200" s="173"/>
      <c r="K2200" s="174"/>
      <c r="L2200" s="175"/>
      <c r="M2200" s="176"/>
      <c r="N2200" s="176"/>
      <c r="O2200" s="175"/>
      <c r="P2200" s="172"/>
      <c r="Q2200" s="177"/>
      <c r="R2200" s="172"/>
      <c r="S2200" s="178"/>
      <c r="T2200" s="173"/>
      <c r="U2200" s="11"/>
      <c r="V2200" s="11"/>
      <c r="W2200" s="49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"/>
      <c r="AH2200" s="1"/>
      <c r="AI2200" s="1"/>
      <c r="AJ2200" s="1"/>
      <c r="AK2200" s="1"/>
      <c r="AL2200" s="49"/>
      <c r="AM2200" s="49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</row>
    <row r="2201" spans="1:121" x14ac:dyDescent="0.15">
      <c r="A2201" s="168"/>
      <c r="B2201" s="169"/>
      <c r="C2201" s="170"/>
      <c r="D2201" s="171"/>
      <c r="E2201" s="172"/>
      <c r="F2201" s="172"/>
      <c r="G2201" s="172"/>
      <c r="H2201" s="172"/>
      <c r="I2201" s="171"/>
      <c r="J2201" s="173"/>
      <c r="K2201" s="174"/>
      <c r="L2201" s="175"/>
      <c r="M2201" s="176"/>
      <c r="N2201" s="176"/>
      <c r="O2201" s="175"/>
      <c r="P2201" s="172"/>
      <c r="Q2201" s="177"/>
      <c r="R2201" s="172"/>
      <c r="S2201" s="178"/>
      <c r="T2201" s="173"/>
      <c r="U2201" s="11"/>
      <c r="V2201" s="11"/>
      <c r="W2201" s="49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"/>
      <c r="AH2201" s="1"/>
      <c r="AI2201" s="1"/>
      <c r="AJ2201" s="1"/>
      <c r="AK2201" s="1"/>
      <c r="AL2201" s="49"/>
      <c r="AM2201" s="49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</row>
    <row r="2202" spans="1:121" x14ac:dyDescent="0.15">
      <c r="A2202" s="168"/>
      <c r="B2202" s="169"/>
      <c r="C2202" s="170"/>
      <c r="D2202" s="171"/>
      <c r="E2202" s="172"/>
      <c r="F2202" s="172"/>
      <c r="G2202" s="172"/>
      <c r="H2202" s="172"/>
      <c r="I2202" s="171"/>
      <c r="J2202" s="173"/>
      <c r="K2202" s="174"/>
      <c r="L2202" s="175"/>
      <c r="M2202" s="176"/>
      <c r="N2202" s="176"/>
      <c r="O2202" s="175"/>
      <c r="P2202" s="172"/>
      <c r="Q2202" s="177"/>
      <c r="R2202" s="172"/>
      <c r="S2202" s="178"/>
      <c r="T2202" s="173"/>
      <c r="U2202" s="11"/>
      <c r="V2202" s="11"/>
      <c r="W2202" s="49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"/>
      <c r="AH2202" s="1"/>
      <c r="AI2202" s="1"/>
      <c r="AJ2202" s="1"/>
      <c r="AK2202" s="1"/>
      <c r="AL2202" s="49"/>
      <c r="AM2202" s="49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</row>
    <row r="2203" spans="1:121" x14ac:dyDescent="0.15">
      <c r="A2203" s="168"/>
      <c r="B2203" s="169"/>
      <c r="C2203" s="170"/>
      <c r="D2203" s="171"/>
      <c r="E2203" s="172"/>
      <c r="F2203" s="172"/>
      <c r="G2203" s="172"/>
      <c r="H2203" s="172"/>
      <c r="I2203" s="171"/>
      <c r="J2203" s="173"/>
      <c r="K2203" s="174"/>
      <c r="L2203" s="175"/>
      <c r="M2203" s="176"/>
      <c r="N2203" s="176"/>
      <c r="O2203" s="175"/>
      <c r="P2203" s="172"/>
      <c r="Q2203" s="177"/>
      <c r="R2203" s="172"/>
      <c r="S2203" s="178"/>
      <c r="T2203" s="173"/>
      <c r="U2203" s="47"/>
      <c r="V2203" s="47"/>
      <c r="W2203" s="57"/>
      <c r="X2203" s="38"/>
      <c r="Y2203" s="41"/>
      <c r="Z2203" s="47"/>
      <c r="AA2203" s="38"/>
      <c r="AB2203" s="38"/>
      <c r="AC2203" s="38"/>
      <c r="AD2203" s="47"/>
      <c r="AE2203" s="39"/>
      <c r="AF2203" s="47"/>
      <c r="AG2203" s="41"/>
      <c r="AH2203" s="41"/>
      <c r="AI2203" s="41"/>
      <c r="AJ2203" s="41"/>
      <c r="AK2203" s="41"/>
      <c r="AL2203" s="57"/>
      <c r="AM2203" s="57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  <c r="CH2203" s="41"/>
      <c r="CI2203" s="41"/>
      <c r="CJ2203" s="41"/>
      <c r="CK2203" s="41"/>
      <c r="CL2203" s="41"/>
      <c r="CM2203" s="41"/>
      <c r="CN2203" s="41"/>
      <c r="CO2203" s="41"/>
      <c r="CP2203" s="41"/>
      <c r="CQ2203" s="41"/>
      <c r="CR2203" s="41"/>
      <c r="CS2203" s="41"/>
      <c r="CT2203" s="41"/>
      <c r="CU2203" s="41"/>
      <c r="CV2203" s="41"/>
      <c r="CW2203" s="41"/>
      <c r="CX2203" s="41"/>
      <c r="CY2203" s="41"/>
      <c r="CZ2203" s="41"/>
      <c r="DA2203" s="41"/>
      <c r="DB2203" s="41"/>
      <c r="DC2203" s="41"/>
      <c r="DD2203" s="41"/>
      <c r="DE2203" s="41"/>
      <c r="DF2203" s="41"/>
      <c r="DG2203" s="41"/>
      <c r="DH2203" s="41"/>
      <c r="DI2203" s="41"/>
      <c r="DJ2203" s="41"/>
      <c r="DK2203" s="41"/>
      <c r="DL2203" s="41"/>
      <c r="DM2203" s="41"/>
      <c r="DN2203" s="41"/>
      <c r="DO2203" s="41"/>
      <c r="DP2203" s="41"/>
      <c r="DQ2203" s="41"/>
    </row>
    <row r="2204" spans="1:121" ht="15" x14ac:dyDescent="0.2">
      <c r="A2204" s="179"/>
      <c r="B2204" s="180"/>
      <c r="C2204" s="181"/>
      <c r="D2204" s="182"/>
      <c r="E2204" s="183"/>
      <c r="F2204" s="183"/>
      <c r="G2204" s="183"/>
      <c r="H2204" s="183"/>
      <c r="I2204" s="182"/>
      <c r="J2204" s="184"/>
      <c r="K2204" s="185"/>
      <c r="L2204" s="186"/>
      <c r="M2204" s="187"/>
      <c r="N2204" s="187"/>
      <c r="O2204" s="186"/>
      <c r="P2204" s="183"/>
      <c r="Q2204" s="188"/>
      <c r="R2204" s="183"/>
      <c r="S2204" s="189"/>
      <c r="T2204" s="184"/>
      <c r="U2204" s="47"/>
      <c r="V2204" s="47"/>
      <c r="W2204" s="57"/>
      <c r="X2204" s="38"/>
      <c r="Y2204" s="41"/>
      <c r="Z2204" s="47"/>
      <c r="AA2204" s="38"/>
      <c r="AB2204" s="38"/>
      <c r="AC2204" s="38"/>
      <c r="AD2204" s="47"/>
      <c r="AE2204" s="39"/>
      <c r="AF2204" s="47"/>
      <c r="AG2204" s="41"/>
      <c r="AH2204" s="41"/>
      <c r="AI2204" s="41"/>
      <c r="AJ2204" s="41"/>
      <c r="AK2204" s="41"/>
      <c r="AL2204" s="57"/>
      <c r="AM2204" s="57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  <c r="CH2204" s="41"/>
      <c r="CI2204" s="41"/>
      <c r="CJ2204" s="41"/>
      <c r="CK2204" s="41"/>
      <c r="CL2204" s="41"/>
      <c r="CM2204" s="41"/>
      <c r="CN2204" s="41"/>
      <c r="CO2204" s="41"/>
      <c r="CP2204" s="41"/>
      <c r="CQ2204" s="41"/>
      <c r="CR2204" s="41"/>
      <c r="CS2204" s="41"/>
      <c r="CT2204" s="41"/>
      <c r="CU2204" s="41"/>
      <c r="CV2204" s="41"/>
      <c r="CW2204" s="41"/>
      <c r="CX2204" s="41"/>
      <c r="CY2204" s="41"/>
      <c r="CZ2204" s="41"/>
      <c r="DA2204" s="41"/>
      <c r="DB2204" s="41"/>
      <c r="DC2204" s="41"/>
      <c r="DD2204" s="41"/>
      <c r="DE2204" s="41"/>
      <c r="DF2204" s="41"/>
      <c r="DG2204" s="41"/>
      <c r="DH2204" s="41"/>
      <c r="DI2204" s="41"/>
      <c r="DJ2204" s="41"/>
      <c r="DK2204" s="41"/>
      <c r="DL2204" s="41"/>
      <c r="DM2204" s="41"/>
      <c r="DN2204" s="41"/>
      <c r="DO2204" s="41"/>
      <c r="DP2204" s="41"/>
      <c r="DQ2204" s="41"/>
    </row>
    <row r="2205" spans="1:121" x14ac:dyDescent="0.15">
      <c r="A2205" s="168"/>
      <c r="B2205" s="169"/>
      <c r="C2205" s="170"/>
      <c r="D2205" s="171"/>
      <c r="E2205" s="172"/>
      <c r="F2205" s="172"/>
      <c r="G2205" s="172"/>
      <c r="H2205" s="172"/>
      <c r="I2205" s="171"/>
      <c r="J2205" s="173"/>
      <c r="K2205" s="174"/>
      <c r="L2205" s="175"/>
      <c r="M2205" s="176"/>
      <c r="N2205" s="176"/>
      <c r="O2205" s="175"/>
      <c r="P2205" s="172"/>
      <c r="Q2205" s="177"/>
      <c r="R2205" s="172"/>
      <c r="S2205" s="178"/>
      <c r="T2205" s="173"/>
      <c r="U2205" s="11"/>
      <c r="V2205" s="11"/>
      <c r="W2205" s="49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"/>
      <c r="AH2205" s="1"/>
      <c r="AI2205" s="1"/>
      <c r="AJ2205" s="1"/>
      <c r="AK2205" s="1"/>
      <c r="AL2205" s="49"/>
      <c r="AM2205" s="49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</row>
    <row r="2206" spans="1:121" x14ac:dyDescent="0.15">
      <c r="A2206" s="168"/>
      <c r="B2206" s="169"/>
      <c r="C2206" s="170"/>
      <c r="D2206" s="171"/>
      <c r="E2206" s="172"/>
      <c r="F2206" s="172"/>
      <c r="G2206" s="172"/>
      <c r="H2206" s="172"/>
      <c r="I2206" s="171"/>
      <c r="J2206" s="173"/>
      <c r="K2206" s="174"/>
      <c r="L2206" s="175"/>
      <c r="M2206" s="176"/>
      <c r="N2206" s="176"/>
      <c r="O2206" s="175"/>
      <c r="P2206" s="172"/>
      <c r="Q2206" s="177"/>
      <c r="R2206" s="172"/>
      <c r="S2206" s="178"/>
      <c r="T2206" s="173"/>
      <c r="U2206" s="11"/>
      <c r="V2206" s="11"/>
      <c r="W2206" s="49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"/>
      <c r="AH2206" s="1"/>
      <c r="AI2206" s="1"/>
      <c r="AJ2206" s="1"/>
      <c r="AK2206" s="1"/>
      <c r="AL2206" s="49"/>
      <c r="AM2206" s="49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</row>
    <row r="2207" spans="1:121" x14ac:dyDescent="0.15">
      <c r="A2207" s="168"/>
      <c r="B2207" s="169"/>
      <c r="C2207" s="170"/>
      <c r="D2207" s="171"/>
      <c r="E2207" s="172"/>
      <c r="F2207" s="172"/>
      <c r="G2207" s="172"/>
      <c r="H2207" s="172"/>
      <c r="I2207" s="171"/>
      <c r="J2207" s="173"/>
      <c r="K2207" s="174"/>
      <c r="L2207" s="175"/>
      <c r="M2207" s="176"/>
      <c r="N2207" s="176"/>
      <c r="O2207" s="175"/>
      <c r="P2207" s="172"/>
      <c r="Q2207" s="177"/>
      <c r="R2207" s="172"/>
      <c r="S2207" s="178"/>
      <c r="T2207" s="173"/>
      <c r="U2207" s="11"/>
      <c r="V2207" s="11"/>
      <c r="W2207" s="49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"/>
      <c r="AH2207" s="1"/>
      <c r="AI2207" s="1"/>
      <c r="AJ2207" s="1"/>
      <c r="AK2207" s="1"/>
      <c r="AL2207" s="49"/>
      <c r="AM2207" s="49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</row>
    <row r="2208" spans="1:121" x14ac:dyDescent="0.15">
      <c r="A2208" s="168"/>
      <c r="B2208" s="169"/>
      <c r="C2208" s="170"/>
      <c r="D2208" s="171"/>
      <c r="E2208" s="172"/>
      <c r="F2208" s="172"/>
      <c r="G2208" s="172"/>
      <c r="H2208" s="172"/>
      <c r="I2208" s="171"/>
      <c r="J2208" s="173"/>
      <c r="K2208" s="174"/>
      <c r="L2208" s="175"/>
      <c r="M2208" s="176"/>
      <c r="N2208" s="176"/>
      <c r="O2208" s="175"/>
      <c r="P2208" s="172"/>
      <c r="Q2208" s="177"/>
      <c r="R2208" s="172"/>
      <c r="S2208" s="178"/>
      <c r="T2208" s="173"/>
      <c r="U2208" s="11"/>
      <c r="V2208" s="11"/>
      <c r="W2208" s="49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"/>
      <c r="AH2208" s="1"/>
      <c r="AI2208" s="1"/>
      <c r="AJ2208" s="1"/>
      <c r="AK2208" s="1"/>
      <c r="AL2208" s="49"/>
      <c r="AM2208" s="49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</row>
    <row r="2209" spans="1:121" x14ac:dyDescent="0.15">
      <c r="A2209" s="168"/>
      <c r="B2209" s="169"/>
      <c r="C2209" s="170"/>
      <c r="D2209" s="171"/>
      <c r="E2209" s="172"/>
      <c r="F2209" s="172"/>
      <c r="G2209" s="172"/>
      <c r="H2209" s="172"/>
      <c r="I2209" s="171"/>
      <c r="J2209" s="173"/>
      <c r="K2209" s="174"/>
      <c r="L2209" s="175"/>
      <c r="M2209" s="176"/>
      <c r="N2209" s="176"/>
      <c r="O2209" s="175"/>
      <c r="P2209" s="172"/>
      <c r="Q2209" s="177"/>
      <c r="R2209" s="172"/>
      <c r="S2209" s="178"/>
      <c r="T2209" s="173"/>
      <c r="U2209" s="11"/>
      <c r="V2209" s="11"/>
      <c r="W2209" s="49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"/>
      <c r="AH2209" s="1"/>
      <c r="AI2209" s="1"/>
      <c r="AJ2209" s="1"/>
      <c r="AK2209" s="1"/>
      <c r="AL2209" s="49"/>
      <c r="AM2209" s="49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</row>
    <row r="2210" spans="1:121" x14ac:dyDescent="0.15">
      <c r="A2210" s="168"/>
      <c r="B2210" s="169"/>
      <c r="C2210" s="170"/>
      <c r="D2210" s="171"/>
      <c r="E2210" s="172"/>
      <c r="F2210" s="172"/>
      <c r="G2210" s="172"/>
      <c r="H2210" s="172"/>
      <c r="I2210" s="171"/>
      <c r="J2210" s="173"/>
      <c r="K2210" s="174"/>
      <c r="L2210" s="175"/>
      <c r="M2210" s="176"/>
      <c r="N2210" s="176"/>
      <c r="O2210" s="175"/>
      <c r="P2210" s="172"/>
      <c r="Q2210" s="177"/>
      <c r="R2210" s="172"/>
      <c r="S2210" s="178"/>
      <c r="T2210" s="173"/>
      <c r="U2210" s="11"/>
      <c r="V2210" s="11"/>
      <c r="W2210" s="49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"/>
      <c r="AH2210" s="1"/>
      <c r="AI2210" s="1"/>
      <c r="AJ2210" s="1"/>
      <c r="AK2210" s="1"/>
      <c r="AL2210" s="49"/>
      <c r="AM2210" s="49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</row>
    <row r="2211" spans="1:121" x14ac:dyDescent="0.15">
      <c r="A2211" s="168"/>
      <c r="B2211" s="169"/>
      <c r="C2211" s="170"/>
      <c r="D2211" s="171"/>
      <c r="E2211" s="172"/>
      <c r="F2211" s="172"/>
      <c r="G2211" s="172"/>
      <c r="H2211" s="172"/>
      <c r="I2211" s="171"/>
      <c r="J2211" s="173"/>
      <c r="K2211" s="174"/>
      <c r="L2211" s="175"/>
      <c r="M2211" s="176"/>
      <c r="N2211" s="176"/>
      <c r="O2211" s="175"/>
      <c r="P2211" s="172"/>
      <c r="Q2211" s="177"/>
      <c r="R2211" s="172"/>
      <c r="S2211" s="178"/>
      <c r="T2211" s="173"/>
      <c r="U2211" s="11"/>
      <c r="V2211" s="11"/>
      <c r="W2211" s="49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"/>
      <c r="AH2211" s="1"/>
      <c r="AI2211" s="1"/>
      <c r="AJ2211" s="1"/>
      <c r="AK2211" s="1"/>
      <c r="AL2211" s="49"/>
      <c r="AM2211" s="49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</row>
    <row r="2212" spans="1:121" x14ac:dyDescent="0.15">
      <c r="A2212" s="168"/>
      <c r="B2212" s="169"/>
      <c r="C2212" s="170"/>
      <c r="D2212" s="171"/>
      <c r="E2212" s="172"/>
      <c r="F2212" s="172"/>
      <c r="G2212" s="172"/>
      <c r="H2212" s="172"/>
      <c r="I2212" s="171"/>
      <c r="J2212" s="173"/>
      <c r="K2212" s="174"/>
      <c r="L2212" s="175"/>
      <c r="M2212" s="176"/>
      <c r="N2212" s="176"/>
      <c r="O2212" s="175"/>
      <c r="P2212" s="172"/>
      <c r="Q2212" s="177"/>
      <c r="R2212" s="172"/>
      <c r="S2212" s="178"/>
      <c r="T2212" s="173"/>
      <c r="U2212" s="11"/>
      <c r="V2212" s="11"/>
      <c r="W2212" s="49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"/>
      <c r="AH2212" s="1"/>
      <c r="AI2212" s="1"/>
      <c r="AJ2212" s="1"/>
      <c r="AK2212" s="1"/>
      <c r="AL2212" s="49"/>
      <c r="AM2212" s="49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</row>
    <row r="2213" spans="1:121" x14ac:dyDescent="0.15">
      <c r="A2213" s="168"/>
      <c r="B2213" s="169"/>
      <c r="C2213" s="170"/>
      <c r="D2213" s="171"/>
      <c r="E2213" s="172"/>
      <c r="F2213" s="172"/>
      <c r="G2213" s="172"/>
      <c r="H2213" s="172"/>
      <c r="I2213" s="171"/>
      <c r="J2213" s="173"/>
      <c r="K2213" s="174"/>
      <c r="L2213" s="175"/>
      <c r="M2213" s="176"/>
      <c r="N2213" s="176"/>
      <c r="O2213" s="175"/>
      <c r="P2213" s="172"/>
      <c r="Q2213" s="177"/>
      <c r="R2213" s="172"/>
      <c r="S2213" s="178"/>
      <c r="T2213" s="173"/>
      <c r="U2213" s="11"/>
      <c r="V2213" s="11"/>
      <c r="W2213" s="49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"/>
      <c r="AH2213" s="1"/>
      <c r="AI2213" s="1"/>
      <c r="AJ2213" s="1"/>
      <c r="AK2213" s="1"/>
      <c r="AL2213" s="49"/>
      <c r="AM2213" s="49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</row>
    <row r="2214" spans="1:121" x14ac:dyDescent="0.15">
      <c r="A2214" s="168"/>
      <c r="B2214" s="169"/>
      <c r="C2214" s="170"/>
      <c r="D2214" s="171"/>
      <c r="E2214" s="172"/>
      <c r="F2214" s="172"/>
      <c r="G2214" s="172"/>
      <c r="H2214" s="172"/>
      <c r="I2214" s="171"/>
      <c r="J2214" s="173"/>
      <c r="K2214" s="174"/>
      <c r="L2214" s="175"/>
      <c r="M2214" s="176"/>
      <c r="N2214" s="176"/>
      <c r="O2214" s="175"/>
      <c r="P2214" s="172"/>
      <c r="Q2214" s="177"/>
      <c r="R2214" s="172"/>
      <c r="S2214" s="178"/>
      <c r="T2214" s="173"/>
      <c r="U2214" s="11"/>
      <c r="V2214" s="11"/>
      <c r="W2214" s="49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"/>
      <c r="AH2214" s="1"/>
      <c r="AI2214" s="1"/>
      <c r="AJ2214" s="1"/>
      <c r="AK2214" s="1"/>
      <c r="AL2214" s="49"/>
      <c r="AM2214" s="49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</row>
    <row r="2215" spans="1:121" x14ac:dyDescent="0.15">
      <c r="A2215" s="168"/>
      <c r="B2215" s="169"/>
      <c r="C2215" s="170"/>
      <c r="D2215" s="171"/>
      <c r="E2215" s="172"/>
      <c r="F2215" s="172"/>
      <c r="G2215" s="172"/>
      <c r="H2215" s="172"/>
      <c r="I2215" s="171"/>
      <c r="J2215" s="173"/>
      <c r="K2215" s="174"/>
      <c r="L2215" s="175"/>
      <c r="M2215" s="176"/>
      <c r="N2215" s="176"/>
      <c r="O2215" s="175"/>
      <c r="P2215" s="172"/>
      <c r="Q2215" s="177"/>
      <c r="R2215" s="172"/>
      <c r="S2215" s="178"/>
      <c r="T2215" s="173"/>
      <c r="U2215" s="11"/>
      <c r="V2215" s="11"/>
      <c r="W2215" s="49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"/>
      <c r="AH2215" s="1"/>
      <c r="AI2215" s="1"/>
      <c r="AJ2215" s="1"/>
      <c r="AK2215" s="1"/>
      <c r="AL2215" s="49"/>
      <c r="AM2215" s="49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</row>
    <row r="2216" spans="1:121" x14ac:dyDescent="0.15">
      <c r="A2216" s="168"/>
      <c r="B2216" s="169"/>
      <c r="C2216" s="170"/>
      <c r="D2216" s="171"/>
      <c r="E2216" s="172"/>
      <c r="F2216" s="172"/>
      <c r="G2216" s="172"/>
      <c r="H2216" s="172"/>
      <c r="I2216" s="171"/>
      <c r="J2216" s="173"/>
      <c r="K2216" s="174"/>
      <c r="L2216" s="175"/>
      <c r="M2216" s="176"/>
      <c r="N2216" s="176"/>
      <c r="O2216" s="175"/>
      <c r="P2216" s="172"/>
      <c r="Q2216" s="177"/>
      <c r="R2216" s="172"/>
      <c r="S2216" s="178"/>
      <c r="T2216" s="173"/>
      <c r="U2216" s="11"/>
      <c r="V2216" s="11"/>
      <c r="W2216" s="49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"/>
      <c r="AH2216" s="1"/>
      <c r="AI2216" s="1"/>
      <c r="AJ2216" s="1"/>
      <c r="AK2216" s="1"/>
      <c r="AL2216" s="49"/>
      <c r="AM2216" s="49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</row>
    <row r="2217" spans="1:121" x14ac:dyDescent="0.15">
      <c r="A2217" s="168"/>
      <c r="B2217" s="169"/>
      <c r="C2217" s="170"/>
      <c r="D2217" s="171"/>
      <c r="E2217" s="172"/>
      <c r="F2217" s="172"/>
      <c r="G2217" s="172"/>
      <c r="H2217" s="172"/>
      <c r="I2217" s="171"/>
      <c r="J2217" s="173"/>
      <c r="K2217" s="174"/>
      <c r="L2217" s="175"/>
      <c r="M2217" s="176"/>
      <c r="N2217" s="176"/>
      <c r="O2217" s="175"/>
      <c r="P2217" s="172"/>
      <c r="Q2217" s="177"/>
      <c r="R2217" s="172"/>
      <c r="S2217" s="178"/>
      <c r="T2217" s="173"/>
      <c r="U2217" s="11"/>
      <c r="V2217" s="11"/>
      <c r="W2217" s="49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"/>
      <c r="AH2217" s="1"/>
      <c r="AI2217" s="1"/>
      <c r="AJ2217" s="1"/>
      <c r="AK2217" s="1"/>
      <c r="AL2217" s="49"/>
      <c r="AM2217" s="49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</row>
    <row r="2218" spans="1:121" x14ac:dyDescent="0.15">
      <c r="A2218" s="168"/>
      <c r="B2218" s="169"/>
      <c r="C2218" s="170"/>
      <c r="D2218" s="171"/>
      <c r="E2218" s="172"/>
      <c r="F2218" s="172"/>
      <c r="G2218" s="172"/>
      <c r="H2218" s="172"/>
      <c r="I2218" s="171"/>
      <c r="J2218" s="173"/>
      <c r="K2218" s="174"/>
      <c r="L2218" s="175"/>
      <c r="M2218" s="176"/>
      <c r="N2218" s="176"/>
      <c r="O2218" s="175"/>
      <c r="P2218" s="172"/>
      <c r="Q2218" s="177"/>
      <c r="R2218" s="172"/>
      <c r="S2218" s="178"/>
      <c r="T2218" s="173"/>
      <c r="U2218" s="11"/>
      <c r="V2218" s="11"/>
      <c r="W2218" s="49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"/>
      <c r="AH2218" s="1"/>
      <c r="AI2218" s="1"/>
      <c r="AJ2218" s="1"/>
      <c r="AK2218" s="1"/>
      <c r="AL2218" s="49"/>
      <c r="AM2218" s="49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</row>
    <row r="2219" spans="1:121" x14ac:dyDescent="0.15">
      <c r="A2219" s="168"/>
      <c r="B2219" s="169"/>
      <c r="C2219" s="170"/>
      <c r="D2219" s="171"/>
      <c r="E2219" s="172"/>
      <c r="F2219" s="172"/>
      <c r="G2219" s="172"/>
      <c r="H2219" s="172"/>
      <c r="I2219" s="171"/>
      <c r="J2219" s="173"/>
      <c r="K2219" s="174"/>
      <c r="L2219" s="175"/>
      <c r="M2219" s="176"/>
      <c r="N2219" s="176"/>
      <c r="O2219" s="175"/>
      <c r="P2219" s="172"/>
      <c r="Q2219" s="177"/>
      <c r="R2219" s="172"/>
      <c r="S2219" s="178"/>
      <c r="T2219" s="173"/>
      <c r="U2219" s="11"/>
      <c r="V2219" s="11"/>
      <c r="W2219" s="49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"/>
      <c r="AH2219" s="1"/>
      <c r="AI2219" s="1"/>
      <c r="AJ2219" s="1"/>
      <c r="AK2219" s="1"/>
      <c r="AL2219" s="49"/>
      <c r="AM2219" s="49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</row>
    <row r="2220" spans="1:121" x14ac:dyDescent="0.15">
      <c r="A2220" s="168"/>
      <c r="B2220" s="169"/>
      <c r="C2220" s="170"/>
      <c r="D2220" s="171"/>
      <c r="E2220" s="172"/>
      <c r="F2220" s="172"/>
      <c r="G2220" s="172"/>
      <c r="H2220" s="172"/>
      <c r="I2220" s="171"/>
      <c r="J2220" s="173"/>
      <c r="K2220" s="174"/>
      <c r="L2220" s="175"/>
      <c r="M2220" s="176"/>
      <c r="N2220" s="176"/>
      <c r="O2220" s="175"/>
      <c r="P2220" s="172"/>
      <c r="Q2220" s="177"/>
      <c r="R2220" s="172"/>
      <c r="S2220" s="178"/>
      <c r="T2220" s="173"/>
      <c r="U2220" s="11"/>
      <c r="V2220" s="11"/>
      <c r="W2220" s="49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"/>
      <c r="AH2220" s="1"/>
      <c r="AI2220" s="1"/>
      <c r="AJ2220" s="1"/>
      <c r="AK2220" s="1"/>
      <c r="AL2220" s="49"/>
      <c r="AM2220" s="49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</row>
    <row r="2221" spans="1:121" x14ac:dyDescent="0.15">
      <c r="A2221" s="168"/>
      <c r="B2221" s="169"/>
      <c r="C2221" s="170"/>
      <c r="D2221" s="171"/>
      <c r="E2221" s="172"/>
      <c r="F2221" s="172"/>
      <c r="G2221" s="172"/>
      <c r="H2221" s="172"/>
      <c r="I2221" s="171"/>
      <c r="J2221" s="173"/>
      <c r="K2221" s="174"/>
      <c r="L2221" s="175"/>
      <c r="M2221" s="176"/>
      <c r="N2221" s="176"/>
      <c r="O2221" s="175"/>
      <c r="P2221" s="172"/>
      <c r="Q2221" s="177"/>
      <c r="R2221" s="172"/>
      <c r="S2221" s="178"/>
      <c r="T2221" s="173"/>
      <c r="U2221" s="11"/>
      <c r="V2221" s="11"/>
      <c r="W2221" s="49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"/>
      <c r="AH2221" s="1"/>
      <c r="AI2221" s="1"/>
      <c r="AJ2221" s="1"/>
      <c r="AK2221" s="1"/>
      <c r="AL2221" s="49"/>
      <c r="AM2221" s="49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</row>
    <row r="2222" spans="1:121" x14ac:dyDescent="0.15">
      <c r="A2222" s="168"/>
      <c r="B2222" s="169"/>
      <c r="C2222" s="170"/>
      <c r="D2222" s="171"/>
      <c r="E2222" s="172"/>
      <c r="F2222" s="172"/>
      <c r="G2222" s="172"/>
      <c r="H2222" s="172"/>
      <c r="I2222" s="171"/>
      <c r="J2222" s="173"/>
      <c r="K2222" s="174"/>
      <c r="L2222" s="175"/>
      <c r="M2222" s="176"/>
      <c r="N2222" s="176"/>
      <c r="O2222" s="175"/>
      <c r="P2222" s="172"/>
      <c r="Q2222" s="177"/>
      <c r="R2222" s="172"/>
      <c r="S2222" s="178"/>
      <c r="T2222" s="173"/>
      <c r="U2222" s="11"/>
      <c r="V2222" s="11"/>
      <c r="W2222" s="49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"/>
      <c r="AH2222" s="1"/>
      <c r="AI2222" s="1"/>
      <c r="AJ2222" s="1"/>
      <c r="AK2222" s="1"/>
      <c r="AL2222" s="49"/>
      <c r="AM2222" s="49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</row>
    <row r="2223" spans="1:121" x14ac:dyDescent="0.15">
      <c r="A2223" s="168"/>
      <c r="B2223" s="169"/>
      <c r="C2223" s="170"/>
      <c r="D2223" s="171"/>
      <c r="E2223" s="172"/>
      <c r="F2223" s="172"/>
      <c r="G2223" s="172"/>
      <c r="H2223" s="172"/>
      <c r="I2223" s="171"/>
      <c r="J2223" s="173"/>
      <c r="K2223" s="174"/>
      <c r="L2223" s="175"/>
      <c r="M2223" s="176"/>
      <c r="N2223" s="176"/>
      <c r="O2223" s="175"/>
      <c r="P2223" s="172"/>
      <c r="Q2223" s="177"/>
      <c r="R2223" s="172"/>
      <c r="S2223" s="178"/>
      <c r="T2223" s="173"/>
      <c r="U2223" s="11"/>
      <c r="V2223" s="11"/>
      <c r="W2223" s="49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"/>
      <c r="AH2223" s="1"/>
      <c r="AI2223" s="1"/>
      <c r="AJ2223" s="1"/>
      <c r="AK2223" s="1"/>
      <c r="AL2223" s="49"/>
      <c r="AM2223" s="49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</row>
    <row r="2224" spans="1:121" x14ac:dyDescent="0.15">
      <c r="A2224" s="168"/>
      <c r="B2224" s="169"/>
      <c r="C2224" s="170"/>
      <c r="D2224" s="171"/>
      <c r="E2224" s="172"/>
      <c r="F2224" s="172"/>
      <c r="G2224" s="172"/>
      <c r="H2224" s="172"/>
      <c r="I2224" s="171"/>
      <c r="J2224" s="173"/>
      <c r="K2224" s="174"/>
      <c r="L2224" s="175"/>
      <c r="M2224" s="176"/>
      <c r="N2224" s="176"/>
      <c r="O2224" s="175"/>
      <c r="P2224" s="172"/>
      <c r="Q2224" s="177"/>
      <c r="R2224" s="172"/>
      <c r="S2224" s="178"/>
      <c r="T2224" s="173"/>
      <c r="U2224" s="11"/>
      <c r="V2224" s="11"/>
      <c r="W2224" s="49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"/>
      <c r="AH2224" s="1"/>
      <c r="AI2224" s="1"/>
      <c r="AJ2224" s="1"/>
      <c r="AK2224" s="1"/>
      <c r="AL2224" s="49"/>
      <c r="AM2224" s="49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</row>
    <row r="2225" spans="1:121" x14ac:dyDescent="0.15">
      <c r="A2225" s="168"/>
      <c r="B2225" s="169"/>
      <c r="C2225" s="170"/>
      <c r="D2225" s="171"/>
      <c r="E2225" s="172"/>
      <c r="F2225" s="172"/>
      <c r="G2225" s="172"/>
      <c r="H2225" s="172"/>
      <c r="I2225" s="171"/>
      <c r="J2225" s="173"/>
      <c r="K2225" s="174"/>
      <c r="L2225" s="175"/>
      <c r="M2225" s="176"/>
      <c r="N2225" s="176"/>
      <c r="O2225" s="175"/>
      <c r="P2225" s="172"/>
      <c r="Q2225" s="177"/>
      <c r="R2225" s="172"/>
      <c r="S2225" s="178"/>
      <c r="T2225" s="173"/>
      <c r="U2225" s="11"/>
      <c r="V2225" s="11"/>
      <c r="W2225" s="49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"/>
      <c r="AH2225" s="1"/>
      <c r="AI2225" s="1"/>
      <c r="AJ2225" s="1"/>
      <c r="AK2225" s="1"/>
      <c r="AL2225" s="49"/>
      <c r="AM2225" s="49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</row>
    <row r="2226" spans="1:121" x14ac:dyDescent="0.15">
      <c r="A2226" s="168"/>
      <c r="B2226" s="169"/>
      <c r="C2226" s="170"/>
      <c r="D2226" s="171"/>
      <c r="E2226" s="172"/>
      <c r="F2226" s="172"/>
      <c r="G2226" s="172"/>
      <c r="H2226" s="172"/>
      <c r="I2226" s="171"/>
      <c r="J2226" s="173"/>
      <c r="K2226" s="174"/>
      <c r="L2226" s="175"/>
      <c r="M2226" s="176"/>
      <c r="N2226" s="176"/>
      <c r="O2226" s="175"/>
      <c r="P2226" s="172"/>
      <c r="Q2226" s="177"/>
      <c r="R2226" s="172"/>
      <c r="S2226" s="178"/>
      <c r="T2226" s="173"/>
      <c r="U2226" s="11"/>
      <c r="V2226" s="11"/>
      <c r="W2226" s="49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"/>
      <c r="AH2226" s="1"/>
      <c r="AI2226" s="1"/>
      <c r="AJ2226" s="1"/>
      <c r="AK2226" s="1"/>
      <c r="AL2226" s="49"/>
      <c r="AM2226" s="49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</row>
    <row r="2227" spans="1:121" x14ac:dyDescent="0.15">
      <c r="A2227" s="168"/>
      <c r="B2227" s="169"/>
      <c r="C2227" s="170"/>
      <c r="D2227" s="171"/>
      <c r="E2227" s="172"/>
      <c r="F2227" s="172"/>
      <c r="G2227" s="172"/>
      <c r="H2227" s="172"/>
      <c r="I2227" s="171"/>
      <c r="J2227" s="173"/>
      <c r="K2227" s="174"/>
      <c r="L2227" s="175"/>
      <c r="M2227" s="176"/>
      <c r="N2227" s="176"/>
      <c r="O2227" s="175"/>
      <c r="P2227" s="172"/>
      <c r="Q2227" s="177"/>
      <c r="R2227" s="172"/>
      <c r="S2227" s="178"/>
      <c r="T2227" s="173"/>
      <c r="U2227" s="11"/>
      <c r="V2227" s="11"/>
      <c r="W2227" s="49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"/>
      <c r="AH2227" s="1"/>
      <c r="AI2227" s="1"/>
      <c r="AJ2227" s="1"/>
      <c r="AK2227" s="1"/>
      <c r="AL2227" s="49"/>
      <c r="AM2227" s="49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</row>
    <row r="2228" spans="1:121" x14ac:dyDescent="0.15">
      <c r="A2228" s="168"/>
      <c r="B2228" s="169"/>
      <c r="C2228" s="170"/>
      <c r="D2228" s="171"/>
      <c r="E2228" s="172"/>
      <c r="F2228" s="172"/>
      <c r="G2228" s="172"/>
      <c r="H2228" s="172"/>
      <c r="I2228" s="171"/>
      <c r="J2228" s="173"/>
      <c r="K2228" s="174"/>
      <c r="L2228" s="175"/>
      <c r="M2228" s="176"/>
      <c r="N2228" s="176"/>
      <c r="O2228" s="175"/>
      <c r="P2228" s="172"/>
      <c r="Q2228" s="177"/>
      <c r="R2228" s="172"/>
      <c r="S2228" s="178"/>
      <c r="T2228" s="173"/>
      <c r="U2228" s="11"/>
      <c r="V2228" s="11"/>
      <c r="W2228" s="49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"/>
      <c r="AH2228" s="1"/>
      <c r="AI2228" s="1"/>
      <c r="AJ2228" s="1"/>
      <c r="AK2228" s="1"/>
      <c r="AL2228" s="49"/>
      <c r="AM2228" s="49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</row>
    <row r="2229" spans="1:121" x14ac:dyDescent="0.15">
      <c r="A2229" s="168"/>
      <c r="B2229" s="169"/>
      <c r="C2229" s="170"/>
      <c r="D2229" s="171"/>
      <c r="E2229" s="172"/>
      <c r="F2229" s="172"/>
      <c r="G2229" s="172"/>
      <c r="H2229" s="172"/>
      <c r="I2229" s="171"/>
      <c r="J2229" s="173"/>
      <c r="K2229" s="174"/>
      <c r="L2229" s="175"/>
      <c r="M2229" s="176"/>
      <c r="N2229" s="176"/>
      <c r="O2229" s="175"/>
      <c r="P2229" s="172"/>
      <c r="Q2229" s="177"/>
      <c r="R2229" s="172"/>
      <c r="S2229" s="178"/>
      <c r="T2229" s="173"/>
      <c r="U2229" s="11"/>
      <c r="V2229" s="11"/>
      <c r="W2229" s="49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"/>
      <c r="AH2229" s="1"/>
      <c r="AI2229" s="1"/>
      <c r="AJ2229" s="1"/>
      <c r="AK2229" s="1"/>
      <c r="AL2229" s="49"/>
      <c r="AM2229" s="49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</row>
    <row r="2230" spans="1:121" x14ac:dyDescent="0.15">
      <c r="A2230" s="168"/>
      <c r="B2230" s="169"/>
      <c r="C2230" s="170"/>
      <c r="D2230" s="171"/>
      <c r="E2230" s="172"/>
      <c r="F2230" s="172"/>
      <c r="G2230" s="172"/>
      <c r="H2230" s="172"/>
      <c r="I2230" s="171"/>
      <c r="J2230" s="173"/>
      <c r="K2230" s="174"/>
      <c r="L2230" s="175"/>
      <c r="M2230" s="176"/>
      <c r="N2230" s="176"/>
      <c r="O2230" s="175"/>
      <c r="P2230" s="172"/>
      <c r="Q2230" s="177"/>
      <c r="R2230" s="172"/>
      <c r="S2230" s="178"/>
      <c r="T2230" s="173"/>
      <c r="U2230" s="11"/>
      <c r="V2230" s="11"/>
      <c r="W2230" s="49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"/>
      <c r="AH2230" s="1"/>
      <c r="AI2230" s="1"/>
      <c r="AJ2230" s="1"/>
      <c r="AK2230" s="1"/>
      <c r="AL2230" s="49"/>
      <c r="AM2230" s="49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</row>
    <row r="2231" spans="1:121" x14ac:dyDescent="0.15">
      <c r="A2231" s="168"/>
      <c r="B2231" s="169"/>
      <c r="C2231" s="170"/>
      <c r="D2231" s="171"/>
      <c r="E2231" s="172"/>
      <c r="F2231" s="172"/>
      <c r="G2231" s="172"/>
      <c r="H2231" s="172"/>
      <c r="I2231" s="171"/>
      <c r="J2231" s="173"/>
      <c r="K2231" s="174"/>
      <c r="L2231" s="175"/>
      <c r="M2231" s="176"/>
      <c r="N2231" s="176"/>
      <c r="O2231" s="175"/>
      <c r="P2231" s="172"/>
      <c r="Q2231" s="177"/>
      <c r="R2231" s="172"/>
      <c r="S2231" s="178"/>
      <c r="T2231" s="173"/>
      <c r="U2231" s="11"/>
      <c r="V2231" s="11"/>
      <c r="W2231" s="49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"/>
      <c r="AH2231" s="1"/>
      <c r="AI2231" s="1"/>
      <c r="AJ2231" s="1"/>
      <c r="AK2231" s="1"/>
      <c r="AL2231" s="49"/>
      <c r="AM2231" s="49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</row>
    <row r="2232" spans="1:121" x14ac:dyDescent="0.15">
      <c r="A2232" s="168"/>
      <c r="B2232" s="169"/>
      <c r="C2232" s="170"/>
      <c r="D2232" s="171"/>
      <c r="E2232" s="172"/>
      <c r="F2232" s="172"/>
      <c r="G2232" s="172"/>
      <c r="H2232" s="172"/>
      <c r="I2232" s="171"/>
      <c r="J2232" s="173"/>
      <c r="K2232" s="174"/>
      <c r="L2232" s="175"/>
      <c r="M2232" s="176"/>
      <c r="N2232" s="176"/>
      <c r="O2232" s="175"/>
      <c r="P2232" s="172"/>
      <c r="Q2232" s="177"/>
      <c r="R2232" s="172"/>
      <c r="S2232" s="178"/>
      <c r="T2232" s="173"/>
      <c r="U2232" s="11"/>
      <c r="V2232" s="11"/>
      <c r="W2232" s="49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"/>
      <c r="AH2232" s="1"/>
      <c r="AI2232" s="1"/>
      <c r="AJ2232" s="1"/>
      <c r="AK2232" s="1"/>
      <c r="AL2232" s="49"/>
      <c r="AM2232" s="49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</row>
    <row r="2233" spans="1:121" x14ac:dyDescent="0.15">
      <c r="A2233" s="168"/>
      <c r="B2233" s="169"/>
      <c r="C2233" s="170"/>
      <c r="D2233" s="171"/>
      <c r="E2233" s="172"/>
      <c r="F2233" s="172"/>
      <c r="G2233" s="172"/>
      <c r="H2233" s="172"/>
      <c r="I2233" s="171"/>
      <c r="J2233" s="173"/>
      <c r="K2233" s="174"/>
      <c r="L2233" s="175"/>
      <c r="M2233" s="176"/>
      <c r="N2233" s="176"/>
      <c r="O2233" s="175"/>
      <c r="P2233" s="172"/>
      <c r="Q2233" s="177"/>
      <c r="R2233" s="172"/>
      <c r="S2233" s="178"/>
      <c r="T2233" s="173"/>
      <c r="U2233" s="11"/>
      <c r="V2233" s="11"/>
      <c r="W2233" s="49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"/>
      <c r="AH2233" s="1"/>
      <c r="AI2233" s="1"/>
      <c r="AJ2233" s="1"/>
      <c r="AK2233" s="1"/>
      <c r="AL2233" s="49"/>
      <c r="AM2233" s="49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</row>
    <row r="2234" spans="1:121" x14ac:dyDescent="0.15">
      <c r="A2234" s="168"/>
      <c r="B2234" s="169"/>
      <c r="C2234" s="170"/>
      <c r="D2234" s="171"/>
      <c r="E2234" s="172"/>
      <c r="F2234" s="172"/>
      <c r="G2234" s="172"/>
      <c r="H2234" s="172"/>
      <c r="I2234" s="171"/>
      <c r="J2234" s="173"/>
      <c r="K2234" s="174"/>
      <c r="L2234" s="175"/>
      <c r="M2234" s="176"/>
      <c r="N2234" s="176"/>
      <c r="O2234" s="175"/>
      <c r="P2234" s="172"/>
      <c r="Q2234" s="177"/>
      <c r="R2234" s="172"/>
      <c r="S2234" s="178"/>
      <c r="T2234" s="173"/>
      <c r="U2234" s="11"/>
      <c r="V2234" s="11"/>
      <c r="W2234" s="49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"/>
      <c r="AH2234" s="1"/>
      <c r="AI2234" s="1"/>
      <c r="AJ2234" s="1"/>
      <c r="AK2234" s="1"/>
      <c r="AL2234" s="49"/>
      <c r="AM2234" s="49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</row>
    <row r="2235" spans="1:121" x14ac:dyDescent="0.15">
      <c r="A2235" s="168"/>
      <c r="B2235" s="169"/>
      <c r="C2235" s="170"/>
      <c r="D2235" s="171"/>
      <c r="E2235" s="172"/>
      <c r="F2235" s="172"/>
      <c r="G2235" s="172"/>
      <c r="H2235" s="172"/>
      <c r="I2235" s="171"/>
      <c r="J2235" s="173"/>
      <c r="K2235" s="174"/>
      <c r="L2235" s="175"/>
      <c r="M2235" s="176"/>
      <c r="N2235" s="176"/>
      <c r="O2235" s="175"/>
      <c r="P2235" s="172"/>
      <c r="Q2235" s="177"/>
      <c r="R2235" s="172"/>
      <c r="S2235" s="178"/>
      <c r="T2235" s="173"/>
      <c r="U2235" s="11"/>
      <c r="V2235" s="11"/>
      <c r="W2235" s="49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"/>
      <c r="AH2235" s="1"/>
      <c r="AI2235" s="1"/>
      <c r="AJ2235" s="1"/>
      <c r="AK2235" s="1"/>
      <c r="AL2235" s="49"/>
      <c r="AM2235" s="49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</row>
    <row r="2236" spans="1:121" x14ac:dyDescent="0.15">
      <c r="A2236" s="168"/>
      <c r="B2236" s="169"/>
      <c r="C2236" s="170"/>
      <c r="D2236" s="171"/>
      <c r="E2236" s="172"/>
      <c r="F2236" s="172"/>
      <c r="G2236" s="172"/>
      <c r="H2236" s="172"/>
      <c r="I2236" s="171"/>
      <c r="J2236" s="173"/>
      <c r="K2236" s="174"/>
      <c r="L2236" s="175"/>
      <c r="M2236" s="176"/>
      <c r="N2236" s="176"/>
      <c r="O2236" s="175"/>
      <c r="P2236" s="172"/>
      <c r="Q2236" s="177"/>
      <c r="R2236" s="172"/>
      <c r="S2236" s="178"/>
      <c r="T2236" s="173"/>
      <c r="U2236" s="11"/>
      <c r="V2236" s="11"/>
      <c r="W2236" s="49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"/>
      <c r="AH2236" s="1"/>
      <c r="AI2236" s="1"/>
      <c r="AJ2236" s="1"/>
      <c r="AK2236" s="1"/>
      <c r="AL2236" s="49"/>
      <c r="AM2236" s="49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</row>
    <row r="2237" spans="1:121" x14ac:dyDescent="0.15">
      <c r="A2237" s="168"/>
      <c r="B2237" s="169"/>
      <c r="C2237" s="170"/>
      <c r="D2237" s="171"/>
      <c r="E2237" s="172"/>
      <c r="F2237" s="172"/>
      <c r="G2237" s="172"/>
      <c r="H2237" s="172"/>
      <c r="I2237" s="171"/>
      <c r="J2237" s="173"/>
      <c r="K2237" s="174"/>
      <c r="L2237" s="175"/>
      <c r="M2237" s="176"/>
      <c r="N2237" s="176"/>
      <c r="O2237" s="175"/>
      <c r="P2237" s="172"/>
      <c r="Q2237" s="177"/>
      <c r="R2237" s="172"/>
      <c r="S2237" s="178"/>
      <c r="T2237" s="173"/>
      <c r="U2237" s="11"/>
      <c r="V2237" s="11"/>
      <c r="W2237" s="49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"/>
      <c r="AH2237" s="1"/>
      <c r="AI2237" s="1"/>
      <c r="AJ2237" s="1"/>
      <c r="AK2237" s="1"/>
      <c r="AL2237" s="49"/>
      <c r="AM2237" s="49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</row>
    <row r="2238" spans="1:121" x14ac:dyDescent="0.15">
      <c r="A2238" s="168"/>
      <c r="B2238" s="169"/>
      <c r="C2238" s="170"/>
      <c r="D2238" s="171"/>
      <c r="E2238" s="172"/>
      <c r="F2238" s="172"/>
      <c r="G2238" s="172"/>
      <c r="H2238" s="172"/>
      <c r="I2238" s="171"/>
      <c r="J2238" s="173"/>
      <c r="K2238" s="174"/>
      <c r="L2238" s="175"/>
      <c r="M2238" s="176"/>
      <c r="N2238" s="176"/>
      <c r="O2238" s="175"/>
      <c r="P2238" s="172"/>
      <c r="Q2238" s="177"/>
      <c r="R2238" s="172"/>
      <c r="S2238" s="178"/>
      <c r="T2238" s="173"/>
      <c r="U2238" s="11"/>
      <c r="V2238" s="11"/>
      <c r="W2238" s="49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"/>
      <c r="AH2238" s="1"/>
      <c r="AI2238" s="1"/>
      <c r="AJ2238" s="1"/>
      <c r="AK2238" s="1"/>
      <c r="AL2238" s="49"/>
      <c r="AM2238" s="49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</row>
    <row r="2239" spans="1:121" x14ac:dyDescent="0.15">
      <c r="A2239" s="168"/>
      <c r="B2239" s="169"/>
      <c r="C2239" s="170"/>
      <c r="D2239" s="171"/>
      <c r="E2239" s="172"/>
      <c r="F2239" s="172"/>
      <c r="G2239" s="172"/>
      <c r="H2239" s="172"/>
      <c r="I2239" s="171"/>
      <c r="J2239" s="173"/>
      <c r="K2239" s="174"/>
      <c r="L2239" s="175"/>
      <c r="M2239" s="176"/>
      <c r="N2239" s="176"/>
      <c r="O2239" s="175"/>
      <c r="P2239" s="172"/>
      <c r="Q2239" s="177"/>
      <c r="R2239" s="172"/>
      <c r="S2239" s="178"/>
      <c r="T2239" s="173"/>
      <c r="U2239" s="11"/>
      <c r="V2239" s="11"/>
      <c r="W2239" s="49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"/>
      <c r="AH2239" s="1"/>
      <c r="AI2239" s="1"/>
      <c r="AJ2239" s="1"/>
      <c r="AK2239" s="1"/>
      <c r="AL2239" s="49"/>
      <c r="AM2239" s="49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</row>
    <row r="2240" spans="1:121" x14ac:dyDescent="0.15">
      <c r="A2240" s="168"/>
      <c r="B2240" s="169"/>
      <c r="C2240" s="170"/>
      <c r="D2240" s="171"/>
      <c r="E2240" s="172"/>
      <c r="F2240" s="172"/>
      <c r="G2240" s="172"/>
      <c r="H2240" s="172"/>
      <c r="I2240" s="171"/>
      <c r="J2240" s="173"/>
      <c r="K2240" s="174"/>
      <c r="L2240" s="175"/>
      <c r="M2240" s="176"/>
      <c r="N2240" s="176"/>
      <c r="O2240" s="175"/>
      <c r="P2240" s="172"/>
      <c r="Q2240" s="177"/>
      <c r="R2240" s="172"/>
      <c r="S2240" s="178"/>
      <c r="T2240" s="173"/>
      <c r="U2240" s="11"/>
      <c r="V2240" s="11"/>
      <c r="W2240" s="49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"/>
      <c r="AH2240" s="1"/>
      <c r="AI2240" s="1"/>
      <c r="AJ2240" s="1"/>
      <c r="AK2240" s="1"/>
      <c r="AL2240" s="49"/>
      <c r="AM2240" s="49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</row>
    <row r="2241" spans="1:121" x14ac:dyDescent="0.15">
      <c r="A2241" s="168"/>
      <c r="B2241" s="169"/>
      <c r="C2241" s="170"/>
      <c r="D2241" s="171"/>
      <c r="E2241" s="172"/>
      <c r="F2241" s="172"/>
      <c r="G2241" s="172"/>
      <c r="H2241" s="172"/>
      <c r="I2241" s="171"/>
      <c r="J2241" s="173"/>
      <c r="K2241" s="174"/>
      <c r="L2241" s="175"/>
      <c r="M2241" s="176"/>
      <c r="N2241" s="176"/>
      <c r="O2241" s="175"/>
      <c r="P2241" s="172"/>
      <c r="Q2241" s="177"/>
      <c r="R2241" s="172"/>
      <c r="S2241" s="178"/>
      <c r="T2241" s="173"/>
      <c r="U2241" s="11"/>
      <c r="V2241" s="11"/>
      <c r="W2241" s="49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"/>
      <c r="AH2241" s="1"/>
      <c r="AI2241" s="1"/>
      <c r="AJ2241" s="1"/>
      <c r="AK2241" s="1"/>
      <c r="AL2241" s="49"/>
      <c r="AM2241" s="49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</row>
    <row r="2242" spans="1:121" x14ac:dyDescent="0.15">
      <c r="A2242" s="168"/>
      <c r="B2242" s="169"/>
      <c r="C2242" s="170"/>
      <c r="D2242" s="171"/>
      <c r="E2242" s="172"/>
      <c r="F2242" s="172"/>
      <c r="G2242" s="172"/>
      <c r="H2242" s="172"/>
      <c r="I2242" s="171"/>
      <c r="J2242" s="173"/>
      <c r="K2242" s="174"/>
      <c r="L2242" s="175"/>
      <c r="M2242" s="176"/>
      <c r="N2242" s="176"/>
      <c r="O2242" s="175"/>
      <c r="P2242" s="172"/>
      <c r="Q2242" s="177"/>
      <c r="R2242" s="172"/>
      <c r="S2242" s="178"/>
      <c r="T2242" s="173"/>
      <c r="U2242" s="11"/>
      <c r="V2242" s="11"/>
      <c r="W2242" s="49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"/>
      <c r="AH2242" s="1"/>
      <c r="AI2242" s="1"/>
      <c r="AJ2242" s="1"/>
      <c r="AK2242" s="1"/>
      <c r="AL2242" s="49"/>
      <c r="AM2242" s="49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</row>
    <row r="2243" spans="1:121" x14ac:dyDescent="0.15">
      <c r="A2243" s="168"/>
      <c r="B2243" s="169"/>
      <c r="C2243" s="170"/>
      <c r="D2243" s="171"/>
      <c r="E2243" s="172"/>
      <c r="F2243" s="172"/>
      <c r="G2243" s="172"/>
      <c r="H2243" s="172"/>
      <c r="I2243" s="171"/>
      <c r="J2243" s="173"/>
      <c r="K2243" s="174"/>
      <c r="L2243" s="175"/>
      <c r="M2243" s="176"/>
      <c r="N2243" s="176"/>
      <c r="O2243" s="175"/>
      <c r="P2243" s="172"/>
      <c r="Q2243" s="177"/>
      <c r="R2243" s="172"/>
      <c r="S2243" s="178"/>
      <c r="T2243" s="173"/>
      <c r="U2243" s="11"/>
      <c r="V2243" s="11"/>
      <c r="W2243" s="49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"/>
      <c r="AH2243" s="1"/>
      <c r="AI2243" s="1"/>
      <c r="AJ2243" s="1"/>
      <c r="AK2243" s="1"/>
      <c r="AL2243" s="49"/>
      <c r="AM2243" s="49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</row>
    <row r="2244" spans="1:121" x14ac:dyDescent="0.15">
      <c r="A2244" s="168"/>
      <c r="B2244" s="169"/>
      <c r="C2244" s="170"/>
      <c r="D2244" s="171"/>
      <c r="E2244" s="172"/>
      <c r="F2244" s="172"/>
      <c r="G2244" s="172"/>
      <c r="H2244" s="172"/>
      <c r="I2244" s="171"/>
      <c r="J2244" s="173"/>
      <c r="K2244" s="174"/>
      <c r="L2244" s="175"/>
      <c r="M2244" s="176"/>
      <c r="N2244" s="176"/>
      <c r="O2244" s="175"/>
      <c r="P2244" s="172"/>
      <c r="Q2244" s="177"/>
      <c r="R2244" s="172"/>
      <c r="S2244" s="178"/>
      <c r="T2244" s="173"/>
      <c r="U2244" s="11"/>
      <c r="V2244" s="11"/>
      <c r="W2244" s="49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"/>
      <c r="AH2244" s="1"/>
      <c r="AI2244" s="1"/>
      <c r="AJ2244" s="1"/>
      <c r="AK2244" s="1"/>
      <c r="AL2244" s="49"/>
      <c r="AM2244" s="49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</row>
    <row r="2245" spans="1:121" x14ac:dyDescent="0.15">
      <c r="A2245" s="168"/>
      <c r="B2245" s="169"/>
      <c r="C2245" s="170"/>
      <c r="D2245" s="171"/>
      <c r="E2245" s="172"/>
      <c r="F2245" s="172"/>
      <c r="G2245" s="172"/>
      <c r="H2245" s="172"/>
      <c r="I2245" s="171"/>
      <c r="J2245" s="173"/>
      <c r="K2245" s="174"/>
      <c r="L2245" s="175"/>
      <c r="M2245" s="176"/>
      <c r="N2245" s="176"/>
      <c r="O2245" s="175"/>
      <c r="P2245" s="172"/>
      <c r="Q2245" s="177"/>
      <c r="R2245" s="172"/>
      <c r="S2245" s="178"/>
      <c r="T2245" s="173"/>
      <c r="U2245" s="11"/>
      <c r="V2245" s="11"/>
      <c r="W2245" s="49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"/>
      <c r="AH2245" s="1"/>
      <c r="AI2245" s="1"/>
      <c r="AJ2245" s="1"/>
      <c r="AK2245" s="1"/>
      <c r="AL2245" s="49"/>
      <c r="AM2245" s="49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</row>
    <row r="2246" spans="1:121" x14ac:dyDescent="0.15">
      <c r="A2246" s="168"/>
      <c r="B2246" s="169"/>
      <c r="C2246" s="170"/>
      <c r="D2246" s="171"/>
      <c r="E2246" s="172"/>
      <c r="F2246" s="172"/>
      <c r="G2246" s="172"/>
      <c r="H2246" s="172"/>
      <c r="I2246" s="171"/>
      <c r="J2246" s="173"/>
      <c r="K2246" s="174"/>
      <c r="L2246" s="175"/>
      <c r="M2246" s="176"/>
      <c r="N2246" s="176"/>
      <c r="O2246" s="175"/>
      <c r="P2246" s="172"/>
      <c r="Q2246" s="177"/>
      <c r="R2246" s="172"/>
      <c r="S2246" s="178"/>
      <c r="T2246" s="173"/>
      <c r="U2246" s="11"/>
      <c r="V2246" s="11"/>
      <c r="W2246" s="49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"/>
      <c r="AH2246" s="1"/>
      <c r="AI2246" s="1"/>
      <c r="AJ2246" s="1"/>
      <c r="AK2246" s="1"/>
      <c r="AL2246" s="49"/>
      <c r="AM2246" s="49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</row>
    <row r="2247" spans="1:121" x14ac:dyDescent="0.15">
      <c r="A2247" s="168"/>
      <c r="B2247" s="169"/>
      <c r="C2247" s="170"/>
      <c r="D2247" s="171"/>
      <c r="E2247" s="172"/>
      <c r="F2247" s="172"/>
      <c r="G2247" s="172"/>
      <c r="H2247" s="172"/>
      <c r="I2247" s="171"/>
      <c r="J2247" s="173"/>
      <c r="K2247" s="174"/>
      <c r="L2247" s="175"/>
      <c r="M2247" s="176"/>
      <c r="N2247" s="176"/>
      <c r="O2247" s="175"/>
      <c r="P2247" s="172"/>
      <c r="Q2247" s="177"/>
      <c r="R2247" s="172"/>
      <c r="S2247" s="178"/>
      <c r="T2247" s="173"/>
      <c r="U2247" s="11"/>
      <c r="V2247" s="11"/>
      <c r="W2247" s="49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"/>
      <c r="AH2247" s="1"/>
      <c r="AI2247" s="1"/>
      <c r="AJ2247" s="1"/>
      <c r="AK2247" s="1"/>
      <c r="AL2247" s="49"/>
      <c r="AM2247" s="49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</row>
    <row r="2248" spans="1:121" x14ac:dyDescent="0.15">
      <c r="A2248" s="168"/>
      <c r="B2248" s="169"/>
      <c r="C2248" s="170"/>
      <c r="D2248" s="171"/>
      <c r="E2248" s="172"/>
      <c r="F2248" s="172"/>
      <c r="G2248" s="172"/>
      <c r="H2248" s="172"/>
      <c r="I2248" s="171"/>
      <c r="J2248" s="173"/>
      <c r="K2248" s="174"/>
      <c r="L2248" s="175"/>
      <c r="M2248" s="176"/>
      <c r="N2248" s="176"/>
      <c r="O2248" s="175"/>
      <c r="P2248" s="172"/>
      <c r="Q2248" s="177"/>
      <c r="R2248" s="172"/>
      <c r="S2248" s="178"/>
      <c r="T2248" s="173"/>
      <c r="U2248" s="11"/>
      <c r="V2248" s="11"/>
      <c r="W2248" s="49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"/>
      <c r="AH2248" s="1"/>
      <c r="AI2248" s="1"/>
      <c r="AJ2248" s="1"/>
      <c r="AK2248" s="1"/>
      <c r="AL2248" s="49"/>
      <c r="AM2248" s="49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</row>
    <row r="2249" spans="1:121" x14ac:dyDescent="0.15">
      <c r="A2249" s="168"/>
      <c r="B2249" s="169"/>
      <c r="C2249" s="170"/>
      <c r="D2249" s="171"/>
      <c r="E2249" s="172"/>
      <c r="F2249" s="172"/>
      <c r="G2249" s="172"/>
      <c r="H2249" s="172"/>
      <c r="I2249" s="171"/>
      <c r="J2249" s="173"/>
      <c r="K2249" s="174"/>
      <c r="L2249" s="175"/>
      <c r="M2249" s="176"/>
      <c r="N2249" s="176"/>
      <c r="O2249" s="175"/>
      <c r="P2249" s="172"/>
      <c r="Q2249" s="177"/>
      <c r="R2249" s="172"/>
      <c r="S2249" s="178"/>
      <c r="T2249" s="173"/>
      <c r="U2249" s="11"/>
      <c r="V2249" s="11"/>
      <c r="W2249" s="49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"/>
      <c r="AH2249" s="1"/>
      <c r="AI2249" s="1"/>
      <c r="AJ2249" s="1"/>
      <c r="AK2249" s="1"/>
      <c r="AL2249" s="49"/>
      <c r="AM2249" s="49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</row>
    <row r="2250" spans="1:121" x14ac:dyDescent="0.15">
      <c r="A2250" s="168"/>
      <c r="B2250" s="169"/>
      <c r="C2250" s="170"/>
      <c r="D2250" s="171"/>
      <c r="E2250" s="172"/>
      <c r="F2250" s="172"/>
      <c r="G2250" s="172"/>
      <c r="H2250" s="172"/>
      <c r="I2250" s="171"/>
      <c r="J2250" s="173"/>
      <c r="K2250" s="174"/>
      <c r="L2250" s="175"/>
      <c r="M2250" s="176"/>
      <c r="N2250" s="176"/>
      <c r="O2250" s="175"/>
      <c r="P2250" s="172"/>
      <c r="Q2250" s="177"/>
      <c r="R2250" s="172"/>
      <c r="S2250" s="178"/>
      <c r="T2250" s="173"/>
      <c r="U2250" s="11"/>
      <c r="V2250" s="11"/>
      <c r="W2250" s="49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"/>
      <c r="AH2250" s="1"/>
      <c r="AI2250" s="1"/>
      <c r="AJ2250" s="1"/>
      <c r="AK2250" s="1"/>
      <c r="AL2250" s="49"/>
      <c r="AM2250" s="49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</row>
    <row r="2251" spans="1:121" x14ac:dyDescent="0.15">
      <c r="A2251" s="168"/>
      <c r="B2251" s="169"/>
      <c r="C2251" s="170"/>
      <c r="D2251" s="171"/>
      <c r="E2251" s="172"/>
      <c r="F2251" s="172"/>
      <c r="G2251" s="172"/>
      <c r="H2251" s="172"/>
      <c r="I2251" s="171"/>
      <c r="J2251" s="173"/>
      <c r="K2251" s="174"/>
      <c r="L2251" s="175"/>
      <c r="M2251" s="176"/>
      <c r="N2251" s="176"/>
      <c r="O2251" s="175"/>
      <c r="P2251" s="172"/>
      <c r="Q2251" s="177"/>
      <c r="R2251" s="172"/>
      <c r="S2251" s="178"/>
      <c r="T2251" s="173"/>
      <c r="U2251" s="11"/>
      <c r="V2251" s="11"/>
      <c r="W2251" s="49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"/>
      <c r="AH2251" s="1"/>
      <c r="AI2251" s="1"/>
      <c r="AJ2251" s="1"/>
      <c r="AK2251" s="1"/>
      <c r="AL2251" s="49"/>
      <c r="AM2251" s="49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</row>
    <row r="2252" spans="1:121" x14ac:dyDescent="0.15">
      <c r="A2252" s="168"/>
      <c r="B2252" s="169"/>
      <c r="C2252" s="170"/>
      <c r="D2252" s="171"/>
      <c r="E2252" s="172"/>
      <c r="F2252" s="172"/>
      <c r="G2252" s="172"/>
      <c r="H2252" s="172"/>
      <c r="I2252" s="171"/>
      <c r="J2252" s="173"/>
      <c r="K2252" s="174"/>
      <c r="L2252" s="175"/>
      <c r="M2252" s="176"/>
      <c r="N2252" s="176"/>
      <c r="O2252" s="175"/>
      <c r="P2252" s="172"/>
      <c r="Q2252" s="177"/>
      <c r="R2252" s="172"/>
      <c r="S2252" s="178"/>
      <c r="T2252" s="173"/>
      <c r="U2252" s="11"/>
      <c r="V2252" s="11"/>
      <c r="W2252" s="49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"/>
      <c r="AH2252" s="1"/>
      <c r="AI2252" s="1"/>
      <c r="AJ2252" s="1"/>
      <c r="AK2252" s="1"/>
      <c r="AL2252" s="49"/>
      <c r="AM2252" s="49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</row>
    <row r="2253" spans="1:121" x14ac:dyDescent="0.15">
      <c r="A2253" s="168"/>
      <c r="B2253" s="169"/>
      <c r="C2253" s="170"/>
      <c r="D2253" s="171"/>
      <c r="E2253" s="172"/>
      <c r="F2253" s="172"/>
      <c r="G2253" s="172"/>
      <c r="H2253" s="172"/>
      <c r="I2253" s="171"/>
      <c r="J2253" s="173"/>
      <c r="K2253" s="174"/>
      <c r="L2253" s="175"/>
      <c r="M2253" s="176"/>
      <c r="N2253" s="176"/>
      <c r="O2253" s="175"/>
      <c r="P2253" s="172"/>
      <c r="Q2253" s="177"/>
      <c r="R2253" s="172"/>
      <c r="S2253" s="178"/>
      <c r="T2253" s="173"/>
      <c r="U2253" s="11"/>
      <c r="V2253" s="11"/>
      <c r="W2253" s="49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"/>
      <c r="AH2253" s="1"/>
      <c r="AI2253" s="1"/>
      <c r="AJ2253" s="1"/>
      <c r="AK2253" s="1"/>
      <c r="AL2253" s="49"/>
      <c r="AM2253" s="49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</row>
    <row r="2254" spans="1:121" x14ac:dyDescent="0.15">
      <c r="A2254" s="168"/>
      <c r="B2254" s="169"/>
      <c r="C2254" s="170"/>
      <c r="D2254" s="171"/>
      <c r="E2254" s="172"/>
      <c r="F2254" s="172"/>
      <c r="G2254" s="172"/>
      <c r="H2254" s="172"/>
      <c r="I2254" s="171"/>
      <c r="J2254" s="173"/>
      <c r="K2254" s="174"/>
      <c r="L2254" s="175"/>
      <c r="M2254" s="176"/>
      <c r="N2254" s="176"/>
      <c r="O2254" s="175"/>
      <c r="P2254" s="172"/>
      <c r="Q2254" s="177"/>
      <c r="R2254" s="172"/>
      <c r="S2254" s="178"/>
      <c r="T2254" s="173"/>
      <c r="U2254" s="11"/>
      <c r="V2254" s="11"/>
      <c r="W2254" s="49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"/>
      <c r="AH2254" s="1"/>
      <c r="AI2254" s="1"/>
      <c r="AJ2254" s="1"/>
      <c r="AK2254" s="1"/>
      <c r="AL2254" s="49"/>
      <c r="AM2254" s="49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</row>
    <row r="2255" spans="1:121" x14ac:dyDescent="0.15">
      <c r="A2255" s="168"/>
      <c r="B2255" s="169"/>
      <c r="C2255" s="170"/>
      <c r="D2255" s="171"/>
      <c r="E2255" s="172"/>
      <c r="F2255" s="172"/>
      <c r="G2255" s="172"/>
      <c r="H2255" s="172"/>
      <c r="I2255" s="171"/>
      <c r="J2255" s="173"/>
      <c r="K2255" s="174"/>
      <c r="L2255" s="175"/>
      <c r="M2255" s="176"/>
      <c r="N2255" s="176"/>
      <c r="O2255" s="175"/>
      <c r="P2255" s="172"/>
      <c r="Q2255" s="177"/>
      <c r="R2255" s="172"/>
      <c r="S2255" s="178"/>
      <c r="T2255" s="173"/>
      <c r="U2255" s="11"/>
      <c r="V2255" s="11"/>
      <c r="W2255" s="49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"/>
      <c r="AH2255" s="1"/>
      <c r="AI2255" s="1"/>
      <c r="AJ2255" s="1"/>
      <c r="AK2255" s="1"/>
      <c r="AL2255" s="49"/>
      <c r="AM2255" s="49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</row>
    <row r="2256" spans="1:121" x14ac:dyDescent="0.15">
      <c r="A2256" s="168"/>
      <c r="B2256" s="169"/>
      <c r="C2256" s="170"/>
      <c r="D2256" s="171"/>
      <c r="E2256" s="172"/>
      <c r="F2256" s="172"/>
      <c r="G2256" s="172"/>
      <c r="H2256" s="172"/>
      <c r="I2256" s="171"/>
      <c r="J2256" s="173"/>
      <c r="K2256" s="174"/>
      <c r="L2256" s="175"/>
      <c r="M2256" s="176"/>
      <c r="N2256" s="176"/>
      <c r="O2256" s="175"/>
      <c r="P2256" s="172"/>
      <c r="Q2256" s="177"/>
      <c r="R2256" s="172"/>
      <c r="S2256" s="178"/>
      <c r="T2256" s="173"/>
      <c r="U2256" s="11"/>
      <c r="V2256" s="11"/>
      <c r="W2256" s="49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"/>
      <c r="AH2256" s="1"/>
      <c r="AI2256" s="1"/>
      <c r="AJ2256" s="1"/>
      <c r="AK2256" s="1"/>
      <c r="AL2256" s="49"/>
      <c r="AM2256" s="49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</row>
    <row r="2257" spans="1:121" x14ac:dyDescent="0.15">
      <c r="A2257" s="168"/>
      <c r="B2257" s="169"/>
      <c r="C2257" s="170"/>
      <c r="D2257" s="171"/>
      <c r="E2257" s="172"/>
      <c r="F2257" s="172"/>
      <c r="G2257" s="172"/>
      <c r="H2257" s="172"/>
      <c r="I2257" s="171"/>
      <c r="J2257" s="173"/>
      <c r="K2257" s="174"/>
      <c r="L2257" s="175"/>
      <c r="M2257" s="176"/>
      <c r="N2257" s="176"/>
      <c r="O2257" s="175"/>
      <c r="P2257" s="172"/>
      <c r="Q2257" s="177"/>
      <c r="R2257" s="172"/>
      <c r="S2257" s="178"/>
      <c r="T2257" s="173"/>
      <c r="U2257" s="11"/>
      <c r="V2257" s="11"/>
      <c r="W2257" s="49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"/>
      <c r="AH2257" s="1"/>
      <c r="AI2257" s="1"/>
      <c r="AJ2257" s="1"/>
      <c r="AK2257" s="1"/>
      <c r="AL2257" s="49"/>
      <c r="AM2257" s="49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</row>
    <row r="2258" spans="1:121" x14ac:dyDescent="0.15">
      <c r="A2258" s="168"/>
      <c r="B2258" s="169"/>
      <c r="C2258" s="170"/>
      <c r="D2258" s="171"/>
      <c r="E2258" s="172"/>
      <c r="F2258" s="172"/>
      <c r="G2258" s="172"/>
      <c r="H2258" s="172"/>
      <c r="I2258" s="171"/>
      <c r="J2258" s="173"/>
      <c r="K2258" s="174"/>
      <c r="L2258" s="175"/>
      <c r="M2258" s="176"/>
      <c r="N2258" s="176"/>
      <c r="O2258" s="175"/>
      <c r="P2258" s="172"/>
      <c r="Q2258" s="177"/>
      <c r="R2258" s="172"/>
      <c r="S2258" s="178"/>
      <c r="T2258" s="173"/>
      <c r="U2258" s="11"/>
      <c r="V2258" s="11"/>
      <c r="W2258" s="49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"/>
      <c r="AH2258" s="1"/>
      <c r="AI2258" s="1"/>
      <c r="AJ2258" s="1"/>
      <c r="AK2258" s="1"/>
      <c r="AL2258" s="49"/>
      <c r="AM2258" s="49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</row>
    <row r="2259" spans="1:121" x14ac:dyDescent="0.15">
      <c r="A2259" s="168"/>
      <c r="B2259" s="169"/>
      <c r="C2259" s="170"/>
      <c r="D2259" s="171"/>
      <c r="E2259" s="172"/>
      <c r="F2259" s="172"/>
      <c r="G2259" s="172"/>
      <c r="H2259" s="172"/>
      <c r="I2259" s="171"/>
      <c r="J2259" s="173"/>
      <c r="K2259" s="174"/>
      <c r="L2259" s="175"/>
      <c r="M2259" s="176"/>
      <c r="N2259" s="176"/>
      <c r="O2259" s="175"/>
      <c r="P2259" s="172"/>
      <c r="Q2259" s="177"/>
      <c r="R2259" s="172"/>
      <c r="S2259" s="178"/>
      <c r="T2259" s="173"/>
      <c r="U2259" s="11"/>
      <c r="V2259" s="11"/>
      <c r="W2259" s="49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"/>
      <c r="AH2259" s="1"/>
      <c r="AI2259" s="1"/>
      <c r="AJ2259" s="1"/>
      <c r="AK2259" s="1"/>
      <c r="AL2259" s="49"/>
      <c r="AM2259" s="49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</row>
    <row r="2260" spans="1:121" x14ac:dyDescent="0.15">
      <c r="A2260" s="168"/>
      <c r="B2260" s="169"/>
      <c r="C2260" s="170"/>
      <c r="D2260" s="171"/>
      <c r="E2260" s="172"/>
      <c r="F2260" s="172"/>
      <c r="G2260" s="172"/>
      <c r="H2260" s="172"/>
      <c r="I2260" s="171"/>
      <c r="J2260" s="173"/>
      <c r="K2260" s="174"/>
      <c r="L2260" s="175"/>
      <c r="M2260" s="176"/>
      <c r="N2260" s="176"/>
      <c r="O2260" s="175"/>
      <c r="P2260" s="172"/>
      <c r="Q2260" s="177"/>
      <c r="R2260" s="172"/>
      <c r="S2260" s="178"/>
      <c r="T2260" s="173"/>
      <c r="U2260" s="11"/>
      <c r="V2260" s="11"/>
      <c r="W2260" s="49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"/>
      <c r="AH2260" s="1"/>
      <c r="AI2260" s="1"/>
      <c r="AJ2260" s="1"/>
      <c r="AK2260" s="1"/>
      <c r="AL2260" s="49"/>
      <c r="AM2260" s="49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</row>
    <row r="2261" spans="1:121" x14ac:dyDescent="0.15">
      <c r="A2261" s="168"/>
      <c r="B2261" s="169"/>
      <c r="C2261" s="170"/>
      <c r="D2261" s="171"/>
      <c r="E2261" s="172"/>
      <c r="F2261" s="172"/>
      <c r="G2261" s="172"/>
      <c r="H2261" s="172"/>
      <c r="I2261" s="171"/>
      <c r="J2261" s="173"/>
      <c r="K2261" s="174"/>
      <c r="L2261" s="175"/>
      <c r="M2261" s="176"/>
      <c r="N2261" s="176"/>
      <c r="O2261" s="175"/>
      <c r="P2261" s="172"/>
      <c r="Q2261" s="177"/>
      <c r="R2261" s="172"/>
      <c r="S2261" s="178"/>
      <c r="T2261" s="173"/>
      <c r="U2261" s="11"/>
      <c r="V2261" s="11"/>
      <c r="W2261" s="49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"/>
      <c r="AH2261" s="1"/>
      <c r="AI2261" s="1"/>
      <c r="AJ2261" s="1"/>
      <c r="AK2261" s="1"/>
      <c r="AL2261" s="49"/>
      <c r="AM2261" s="49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</row>
    <row r="2262" spans="1:121" x14ac:dyDescent="0.15">
      <c r="A2262" s="168"/>
      <c r="B2262" s="169"/>
      <c r="C2262" s="170"/>
      <c r="D2262" s="171"/>
      <c r="E2262" s="172"/>
      <c r="F2262" s="172"/>
      <c r="G2262" s="172"/>
      <c r="H2262" s="172"/>
      <c r="I2262" s="171"/>
      <c r="J2262" s="173"/>
      <c r="K2262" s="174"/>
      <c r="L2262" s="175"/>
      <c r="M2262" s="176"/>
      <c r="N2262" s="176"/>
      <c r="O2262" s="175"/>
      <c r="P2262" s="172"/>
      <c r="Q2262" s="177"/>
      <c r="R2262" s="172"/>
      <c r="S2262" s="178"/>
      <c r="T2262" s="173"/>
      <c r="U2262" s="11"/>
      <c r="V2262" s="11"/>
      <c r="W2262" s="49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"/>
      <c r="AH2262" s="1"/>
      <c r="AI2262" s="1"/>
      <c r="AJ2262" s="1"/>
      <c r="AK2262" s="1"/>
      <c r="AL2262" s="49"/>
      <c r="AM2262" s="49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</row>
    <row r="2263" spans="1:121" x14ac:dyDescent="0.15">
      <c r="A2263" s="168"/>
      <c r="B2263" s="169"/>
      <c r="C2263" s="170"/>
      <c r="D2263" s="171"/>
      <c r="E2263" s="172"/>
      <c r="F2263" s="172"/>
      <c r="G2263" s="172"/>
      <c r="H2263" s="172"/>
      <c r="I2263" s="171"/>
      <c r="J2263" s="173"/>
      <c r="K2263" s="174"/>
      <c r="L2263" s="175"/>
      <c r="M2263" s="176"/>
      <c r="N2263" s="176"/>
      <c r="O2263" s="175"/>
      <c r="P2263" s="172"/>
      <c r="Q2263" s="177"/>
      <c r="R2263" s="172"/>
      <c r="S2263" s="178"/>
      <c r="T2263" s="173"/>
      <c r="U2263" s="11"/>
      <c r="V2263" s="11"/>
      <c r="W2263" s="49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"/>
      <c r="AH2263" s="1"/>
      <c r="AI2263" s="1"/>
      <c r="AJ2263" s="1"/>
      <c r="AK2263" s="1"/>
      <c r="AL2263" s="49"/>
      <c r="AM2263" s="49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</row>
    <row r="2264" spans="1:121" x14ac:dyDescent="0.15">
      <c r="A2264" s="168"/>
      <c r="B2264" s="169"/>
      <c r="C2264" s="170"/>
      <c r="D2264" s="171"/>
      <c r="E2264" s="172"/>
      <c r="F2264" s="172"/>
      <c r="G2264" s="172"/>
      <c r="H2264" s="172"/>
      <c r="I2264" s="171"/>
      <c r="J2264" s="173"/>
      <c r="K2264" s="174"/>
      <c r="L2264" s="175"/>
      <c r="M2264" s="176"/>
      <c r="N2264" s="176"/>
      <c r="O2264" s="175"/>
      <c r="P2264" s="172"/>
      <c r="Q2264" s="177"/>
      <c r="R2264" s="172"/>
      <c r="S2264" s="178"/>
      <c r="T2264" s="173"/>
      <c r="U2264" s="11"/>
      <c r="V2264" s="11"/>
      <c r="W2264" s="49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"/>
      <c r="AH2264" s="1"/>
      <c r="AI2264" s="1"/>
      <c r="AJ2264" s="1"/>
      <c r="AK2264" s="1"/>
      <c r="AL2264" s="49"/>
      <c r="AM2264" s="49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</row>
    <row r="2265" spans="1:121" x14ac:dyDescent="0.15">
      <c r="A2265" s="168"/>
      <c r="B2265" s="169"/>
      <c r="C2265" s="170"/>
      <c r="D2265" s="171"/>
      <c r="E2265" s="172"/>
      <c r="F2265" s="172"/>
      <c r="G2265" s="172"/>
      <c r="H2265" s="172"/>
      <c r="I2265" s="171"/>
      <c r="J2265" s="173"/>
      <c r="K2265" s="174"/>
      <c r="L2265" s="175"/>
      <c r="M2265" s="176"/>
      <c r="N2265" s="176"/>
      <c r="O2265" s="175"/>
      <c r="P2265" s="172"/>
      <c r="Q2265" s="177"/>
      <c r="R2265" s="172"/>
      <c r="S2265" s="178"/>
      <c r="T2265" s="173"/>
      <c r="U2265" s="11"/>
      <c r="V2265" s="11"/>
      <c r="W2265" s="49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"/>
      <c r="AH2265" s="1"/>
      <c r="AI2265" s="1"/>
      <c r="AJ2265" s="1"/>
      <c r="AK2265" s="1"/>
      <c r="AL2265" s="49"/>
      <c r="AM2265" s="49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</row>
    <row r="2266" spans="1:121" x14ac:dyDescent="0.15">
      <c r="A2266" s="168"/>
      <c r="B2266" s="169"/>
      <c r="C2266" s="170"/>
      <c r="D2266" s="171"/>
      <c r="E2266" s="172"/>
      <c r="F2266" s="172"/>
      <c r="G2266" s="172"/>
      <c r="H2266" s="172"/>
      <c r="I2266" s="171"/>
      <c r="J2266" s="173"/>
      <c r="K2266" s="174"/>
      <c r="L2266" s="175"/>
      <c r="M2266" s="176"/>
      <c r="N2266" s="176"/>
      <c r="O2266" s="175"/>
      <c r="P2266" s="172"/>
      <c r="Q2266" s="177"/>
      <c r="R2266" s="172"/>
      <c r="S2266" s="178"/>
      <c r="T2266" s="173"/>
      <c r="U2266" s="11"/>
      <c r="V2266" s="11"/>
      <c r="W2266" s="49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"/>
      <c r="AH2266" s="1"/>
      <c r="AI2266" s="1"/>
      <c r="AJ2266" s="1"/>
      <c r="AK2266" s="1"/>
      <c r="AL2266" s="49"/>
      <c r="AM2266" s="49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</row>
    <row r="2267" spans="1:121" x14ac:dyDescent="0.15">
      <c r="A2267" s="168"/>
      <c r="B2267" s="169"/>
      <c r="C2267" s="170"/>
      <c r="D2267" s="171"/>
      <c r="E2267" s="172"/>
      <c r="F2267" s="172"/>
      <c r="G2267" s="172"/>
      <c r="H2267" s="172"/>
      <c r="I2267" s="171"/>
      <c r="J2267" s="173"/>
      <c r="K2267" s="174"/>
      <c r="L2267" s="175"/>
      <c r="M2267" s="176"/>
      <c r="N2267" s="176"/>
      <c r="O2267" s="175"/>
      <c r="P2267" s="172"/>
      <c r="Q2267" s="177"/>
      <c r="R2267" s="172"/>
      <c r="S2267" s="178"/>
      <c r="T2267" s="173"/>
      <c r="U2267" s="11"/>
      <c r="V2267" s="11"/>
      <c r="W2267" s="49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"/>
      <c r="AH2267" s="1"/>
      <c r="AI2267" s="1"/>
      <c r="AJ2267" s="1"/>
      <c r="AK2267" s="1"/>
      <c r="AL2267" s="49"/>
      <c r="AM2267" s="49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</row>
    <row r="2268" spans="1:121" x14ac:dyDescent="0.15">
      <c r="A2268" s="168"/>
      <c r="B2268" s="169"/>
      <c r="C2268" s="170"/>
      <c r="D2268" s="171"/>
      <c r="E2268" s="172"/>
      <c r="F2268" s="172"/>
      <c r="G2268" s="172"/>
      <c r="H2268" s="172"/>
      <c r="I2268" s="171"/>
      <c r="J2268" s="173"/>
      <c r="K2268" s="174"/>
      <c r="L2268" s="175"/>
      <c r="M2268" s="176"/>
      <c r="N2268" s="176"/>
      <c r="O2268" s="175"/>
      <c r="P2268" s="172"/>
      <c r="Q2268" s="177"/>
      <c r="R2268" s="172"/>
      <c r="S2268" s="178"/>
      <c r="T2268" s="173"/>
      <c r="U2268" s="11"/>
      <c r="V2268" s="11"/>
      <c r="W2268" s="49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"/>
      <c r="AH2268" s="1"/>
      <c r="AI2268" s="1"/>
      <c r="AJ2268" s="1"/>
      <c r="AK2268" s="1"/>
      <c r="AL2268" s="49"/>
      <c r="AM2268" s="49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</row>
    <row r="2269" spans="1:121" x14ac:dyDescent="0.15">
      <c r="A2269" s="168"/>
      <c r="B2269" s="169"/>
      <c r="C2269" s="170"/>
      <c r="D2269" s="171"/>
      <c r="E2269" s="172"/>
      <c r="F2269" s="172"/>
      <c r="G2269" s="172"/>
      <c r="H2269" s="172"/>
      <c r="I2269" s="171"/>
      <c r="J2269" s="173"/>
      <c r="K2269" s="174"/>
      <c r="L2269" s="175"/>
      <c r="M2269" s="176"/>
      <c r="N2269" s="176"/>
      <c r="O2269" s="175"/>
      <c r="P2269" s="172"/>
      <c r="Q2269" s="177"/>
      <c r="R2269" s="172"/>
      <c r="S2269" s="178"/>
      <c r="T2269" s="173"/>
      <c r="U2269" s="11"/>
      <c r="V2269" s="11"/>
      <c r="W2269" s="49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"/>
      <c r="AH2269" s="1"/>
      <c r="AI2269" s="1"/>
      <c r="AJ2269" s="1"/>
      <c r="AK2269" s="1"/>
      <c r="AL2269" s="49"/>
      <c r="AM2269" s="49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</row>
    <row r="2270" spans="1:121" x14ac:dyDescent="0.15">
      <c r="A2270" s="168"/>
      <c r="B2270" s="169"/>
      <c r="C2270" s="170"/>
      <c r="D2270" s="171"/>
      <c r="E2270" s="172"/>
      <c r="F2270" s="172"/>
      <c r="G2270" s="172"/>
      <c r="H2270" s="172"/>
      <c r="I2270" s="171"/>
      <c r="J2270" s="173"/>
      <c r="K2270" s="174"/>
      <c r="L2270" s="175"/>
      <c r="M2270" s="176"/>
      <c r="N2270" s="176"/>
      <c r="O2270" s="175"/>
      <c r="P2270" s="172"/>
      <c r="Q2270" s="177"/>
      <c r="R2270" s="172"/>
      <c r="S2270" s="178"/>
      <c r="T2270" s="173"/>
      <c r="U2270" s="11"/>
      <c r="V2270" s="11"/>
      <c r="W2270" s="49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"/>
      <c r="AH2270" s="1"/>
      <c r="AI2270" s="1"/>
      <c r="AJ2270" s="1"/>
      <c r="AK2270" s="1"/>
      <c r="AL2270" s="49"/>
      <c r="AM2270" s="49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</row>
    <row r="2271" spans="1:121" x14ac:dyDescent="0.15">
      <c r="A2271" s="168"/>
      <c r="B2271" s="169"/>
      <c r="C2271" s="170"/>
      <c r="D2271" s="171"/>
      <c r="E2271" s="172"/>
      <c r="F2271" s="172"/>
      <c r="G2271" s="172"/>
      <c r="H2271" s="172"/>
      <c r="I2271" s="171"/>
      <c r="J2271" s="173"/>
      <c r="K2271" s="174"/>
      <c r="L2271" s="175"/>
      <c r="M2271" s="176"/>
      <c r="N2271" s="176"/>
      <c r="O2271" s="175"/>
      <c r="P2271" s="172"/>
      <c r="Q2271" s="177"/>
      <c r="R2271" s="172"/>
      <c r="S2271" s="178"/>
      <c r="T2271" s="173"/>
      <c r="U2271" s="11"/>
      <c r="V2271" s="11"/>
      <c r="W2271" s="49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"/>
      <c r="AH2271" s="1"/>
      <c r="AI2271" s="1"/>
      <c r="AJ2271" s="1"/>
      <c r="AK2271" s="1"/>
      <c r="AL2271" s="49"/>
      <c r="AM2271" s="49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</row>
    <row r="2272" spans="1:121" x14ac:dyDescent="0.15">
      <c r="A2272" s="168"/>
      <c r="B2272" s="169"/>
      <c r="C2272" s="170"/>
      <c r="D2272" s="171"/>
      <c r="E2272" s="172"/>
      <c r="F2272" s="172"/>
      <c r="G2272" s="172"/>
      <c r="H2272" s="172"/>
      <c r="I2272" s="171"/>
      <c r="J2272" s="173"/>
      <c r="K2272" s="174"/>
      <c r="L2272" s="175"/>
      <c r="M2272" s="176"/>
      <c r="N2272" s="176"/>
      <c r="O2272" s="175"/>
      <c r="P2272" s="172"/>
      <c r="Q2272" s="177"/>
      <c r="R2272" s="172"/>
      <c r="S2272" s="178"/>
      <c r="T2272" s="173"/>
      <c r="U2272" s="11"/>
      <c r="V2272" s="11"/>
      <c r="W2272" s="49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"/>
      <c r="AH2272" s="1"/>
      <c r="AI2272" s="1"/>
      <c r="AJ2272" s="1"/>
      <c r="AK2272" s="1"/>
      <c r="AL2272" s="49"/>
      <c r="AM2272" s="49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</row>
    <row r="2273" spans="1:121" x14ac:dyDescent="0.15">
      <c r="A2273" s="168"/>
      <c r="B2273" s="169"/>
      <c r="C2273" s="170"/>
      <c r="D2273" s="171"/>
      <c r="E2273" s="172"/>
      <c r="F2273" s="172"/>
      <c r="G2273" s="172"/>
      <c r="H2273" s="172"/>
      <c r="I2273" s="171"/>
      <c r="J2273" s="173"/>
      <c r="K2273" s="174"/>
      <c r="L2273" s="175"/>
      <c r="M2273" s="176"/>
      <c r="N2273" s="176"/>
      <c r="O2273" s="175"/>
      <c r="P2273" s="172"/>
      <c r="Q2273" s="177"/>
      <c r="R2273" s="172"/>
      <c r="S2273" s="178"/>
      <c r="T2273" s="173"/>
      <c r="U2273" s="11"/>
      <c r="V2273" s="11"/>
      <c r="W2273" s="49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"/>
      <c r="AH2273" s="1"/>
      <c r="AI2273" s="1"/>
      <c r="AJ2273" s="1"/>
      <c r="AK2273" s="1"/>
      <c r="AL2273" s="49"/>
      <c r="AM2273" s="49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</row>
    <row r="2274" spans="1:121" x14ac:dyDescent="0.15">
      <c r="A2274" s="168"/>
      <c r="B2274" s="169"/>
      <c r="C2274" s="170"/>
      <c r="D2274" s="171"/>
      <c r="E2274" s="172"/>
      <c r="F2274" s="172"/>
      <c r="G2274" s="172"/>
      <c r="H2274" s="172"/>
      <c r="I2274" s="171"/>
      <c r="J2274" s="173"/>
      <c r="K2274" s="174"/>
      <c r="L2274" s="175"/>
      <c r="M2274" s="176"/>
      <c r="N2274" s="176"/>
      <c r="O2274" s="175"/>
      <c r="P2274" s="172"/>
      <c r="Q2274" s="177"/>
      <c r="R2274" s="172"/>
      <c r="S2274" s="178"/>
      <c r="T2274" s="173"/>
      <c r="U2274" s="11"/>
      <c r="V2274" s="11"/>
      <c r="W2274" s="49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"/>
      <c r="AH2274" s="1"/>
      <c r="AI2274" s="1"/>
      <c r="AJ2274" s="1"/>
      <c r="AK2274" s="1"/>
      <c r="AL2274" s="49"/>
      <c r="AM2274" s="49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</row>
    <row r="2275" spans="1:121" x14ac:dyDescent="0.15">
      <c r="A2275" s="168"/>
      <c r="B2275" s="169"/>
      <c r="C2275" s="170"/>
      <c r="D2275" s="171"/>
      <c r="E2275" s="172"/>
      <c r="F2275" s="172"/>
      <c r="G2275" s="172"/>
      <c r="H2275" s="172"/>
      <c r="I2275" s="171"/>
      <c r="J2275" s="173"/>
      <c r="K2275" s="174"/>
      <c r="L2275" s="175"/>
      <c r="M2275" s="176"/>
      <c r="N2275" s="176"/>
      <c r="O2275" s="175"/>
      <c r="P2275" s="172"/>
      <c r="Q2275" s="177"/>
      <c r="R2275" s="172"/>
      <c r="S2275" s="178"/>
      <c r="T2275" s="173"/>
      <c r="U2275" s="11"/>
      <c r="V2275" s="11"/>
      <c r="W2275" s="49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"/>
      <c r="AH2275" s="1"/>
      <c r="AI2275" s="1"/>
      <c r="AJ2275" s="1"/>
      <c r="AK2275" s="1"/>
      <c r="AL2275" s="49"/>
      <c r="AM2275" s="49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</row>
    <row r="2276" spans="1:121" x14ac:dyDescent="0.15">
      <c r="A2276" s="168"/>
      <c r="B2276" s="169"/>
      <c r="C2276" s="170"/>
      <c r="D2276" s="171"/>
      <c r="E2276" s="172"/>
      <c r="F2276" s="172"/>
      <c r="G2276" s="172"/>
      <c r="H2276" s="172"/>
      <c r="I2276" s="171"/>
      <c r="J2276" s="173"/>
      <c r="K2276" s="174"/>
      <c r="L2276" s="175"/>
      <c r="M2276" s="176"/>
      <c r="N2276" s="176"/>
      <c r="O2276" s="175"/>
      <c r="P2276" s="172"/>
      <c r="Q2276" s="177"/>
      <c r="R2276" s="172"/>
      <c r="S2276" s="178"/>
      <c r="T2276" s="173"/>
      <c r="U2276" s="11"/>
      <c r="V2276" s="11"/>
      <c r="W2276" s="49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"/>
      <c r="AH2276" s="1"/>
      <c r="AI2276" s="1"/>
      <c r="AJ2276" s="1"/>
      <c r="AK2276" s="1"/>
      <c r="AL2276" s="49"/>
      <c r="AM2276" s="49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</row>
    <row r="2277" spans="1:121" x14ac:dyDescent="0.15">
      <c r="A2277" s="168"/>
      <c r="B2277" s="169"/>
      <c r="C2277" s="170"/>
      <c r="D2277" s="171"/>
      <c r="E2277" s="172"/>
      <c r="F2277" s="172"/>
      <c r="G2277" s="172"/>
      <c r="H2277" s="172"/>
      <c r="I2277" s="171"/>
      <c r="J2277" s="173"/>
      <c r="K2277" s="174"/>
      <c r="L2277" s="175"/>
      <c r="M2277" s="176"/>
      <c r="N2277" s="176"/>
      <c r="O2277" s="175"/>
      <c r="P2277" s="172"/>
      <c r="Q2277" s="177"/>
      <c r="R2277" s="172"/>
      <c r="S2277" s="178"/>
      <c r="T2277" s="173"/>
      <c r="U2277" s="11"/>
      <c r="V2277" s="11"/>
      <c r="W2277" s="49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"/>
      <c r="AH2277" s="1"/>
      <c r="AI2277" s="1"/>
      <c r="AJ2277" s="1"/>
      <c r="AK2277" s="1"/>
      <c r="AL2277" s="49"/>
      <c r="AM2277" s="49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</row>
    <row r="2278" spans="1:121" x14ac:dyDescent="0.15">
      <c r="A2278" s="168"/>
      <c r="B2278" s="169"/>
      <c r="C2278" s="170"/>
      <c r="D2278" s="171"/>
      <c r="E2278" s="172"/>
      <c r="F2278" s="172"/>
      <c r="G2278" s="172"/>
      <c r="H2278" s="172"/>
      <c r="I2278" s="171"/>
      <c r="J2278" s="173"/>
      <c r="K2278" s="174"/>
      <c r="L2278" s="175"/>
      <c r="M2278" s="176"/>
      <c r="N2278" s="176"/>
      <c r="O2278" s="175"/>
      <c r="P2278" s="172"/>
      <c r="Q2278" s="177"/>
      <c r="R2278" s="172"/>
      <c r="S2278" s="178"/>
      <c r="T2278" s="173"/>
      <c r="U2278" s="11"/>
      <c r="V2278" s="11"/>
      <c r="W2278" s="49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"/>
      <c r="AH2278" s="1"/>
      <c r="AI2278" s="1"/>
      <c r="AJ2278" s="1"/>
      <c r="AK2278" s="1"/>
      <c r="AL2278" s="49"/>
      <c r="AM2278" s="49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</row>
    <row r="2279" spans="1:121" x14ac:dyDescent="0.15">
      <c r="A2279" s="168"/>
      <c r="B2279" s="169"/>
      <c r="C2279" s="170"/>
      <c r="D2279" s="171"/>
      <c r="E2279" s="172"/>
      <c r="F2279" s="172"/>
      <c r="G2279" s="172"/>
      <c r="H2279" s="172"/>
      <c r="I2279" s="171"/>
      <c r="J2279" s="173"/>
      <c r="K2279" s="174"/>
      <c r="L2279" s="175"/>
      <c r="M2279" s="176"/>
      <c r="N2279" s="176"/>
      <c r="O2279" s="175"/>
      <c r="P2279" s="172"/>
      <c r="Q2279" s="177"/>
      <c r="R2279" s="172"/>
      <c r="S2279" s="178"/>
      <c r="T2279" s="173"/>
      <c r="U2279" s="11"/>
      <c r="V2279" s="11"/>
      <c r="W2279" s="49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"/>
      <c r="AH2279" s="1"/>
      <c r="AI2279" s="1"/>
      <c r="AJ2279" s="1"/>
      <c r="AK2279" s="1"/>
      <c r="AL2279" s="49"/>
      <c r="AM2279" s="49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</row>
    <row r="2280" spans="1:121" x14ac:dyDescent="0.15">
      <c r="A2280" s="168"/>
      <c r="B2280" s="169"/>
      <c r="C2280" s="170"/>
      <c r="D2280" s="171"/>
      <c r="E2280" s="172"/>
      <c r="F2280" s="172"/>
      <c r="G2280" s="172"/>
      <c r="H2280" s="172"/>
      <c r="I2280" s="171"/>
      <c r="J2280" s="173"/>
      <c r="K2280" s="174"/>
      <c r="L2280" s="175"/>
      <c r="M2280" s="176"/>
      <c r="N2280" s="176"/>
      <c r="O2280" s="175"/>
      <c r="P2280" s="172"/>
      <c r="Q2280" s="177"/>
      <c r="R2280" s="172"/>
      <c r="S2280" s="178"/>
      <c r="T2280" s="173"/>
      <c r="U2280" s="11"/>
      <c r="V2280" s="11"/>
      <c r="W2280" s="49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"/>
      <c r="AH2280" s="1"/>
      <c r="AI2280" s="1"/>
      <c r="AJ2280" s="1"/>
      <c r="AK2280" s="1"/>
      <c r="AL2280" s="49"/>
      <c r="AM2280" s="49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</row>
    <row r="2281" spans="1:121" x14ac:dyDescent="0.15">
      <c r="A2281" s="168"/>
      <c r="B2281" s="169"/>
      <c r="C2281" s="170"/>
      <c r="D2281" s="171"/>
      <c r="E2281" s="172"/>
      <c r="F2281" s="172"/>
      <c r="G2281" s="172"/>
      <c r="H2281" s="172"/>
      <c r="I2281" s="171"/>
      <c r="J2281" s="173"/>
      <c r="K2281" s="174"/>
      <c r="L2281" s="175"/>
      <c r="M2281" s="176"/>
      <c r="N2281" s="176"/>
      <c r="O2281" s="175"/>
      <c r="P2281" s="172"/>
      <c r="Q2281" s="177"/>
      <c r="R2281" s="172"/>
      <c r="S2281" s="178"/>
      <c r="T2281" s="173"/>
      <c r="U2281" s="11"/>
      <c r="V2281" s="11"/>
      <c r="W2281" s="49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"/>
      <c r="AH2281" s="1"/>
      <c r="AI2281" s="1"/>
      <c r="AJ2281" s="1"/>
      <c r="AK2281" s="1"/>
      <c r="AL2281" s="49"/>
      <c r="AM2281" s="49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</row>
    <row r="2282" spans="1:121" x14ac:dyDescent="0.15">
      <c r="A2282" s="168"/>
      <c r="B2282" s="169"/>
      <c r="C2282" s="170"/>
      <c r="D2282" s="171"/>
      <c r="E2282" s="172"/>
      <c r="F2282" s="172"/>
      <c r="G2282" s="172"/>
      <c r="H2282" s="172"/>
      <c r="I2282" s="171"/>
      <c r="J2282" s="173"/>
      <c r="K2282" s="174"/>
      <c r="L2282" s="175"/>
      <c r="M2282" s="176"/>
      <c r="N2282" s="176"/>
      <c r="O2282" s="175"/>
      <c r="P2282" s="172"/>
      <c r="Q2282" s="177"/>
      <c r="R2282" s="172"/>
      <c r="S2282" s="178"/>
      <c r="T2282" s="173"/>
      <c r="U2282" s="11"/>
      <c r="V2282" s="11"/>
      <c r="W2282" s="49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"/>
      <c r="AH2282" s="1"/>
      <c r="AI2282" s="1"/>
      <c r="AJ2282" s="1"/>
      <c r="AK2282" s="1"/>
      <c r="AL2282" s="49"/>
      <c r="AM2282" s="49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</row>
    <row r="2283" spans="1:121" x14ac:dyDescent="0.15">
      <c r="A2283" s="168"/>
      <c r="B2283" s="169"/>
      <c r="C2283" s="170"/>
      <c r="D2283" s="171"/>
      <c r="E2283" s="172"/>
      <c r="F2283" s="172"/>
      <c r="G2283" s="172"/>
      <c r="H2283" s="172"/>
      <c r="I2283" s="171"/>
      <c r="J2283" s="173"/>
      <c r="K2283" s="174"/>
      <c r="L2283" s="175"/>
      <c r="M2283" s="176"/>
      <c r="N2283" s="176"/>
      <c r="O2283" s="175"/>
      <c r="P2283" s="172"/>
      <c r="Q2283" s="177"/>
      <c r="R2283" s="172"/>
      <c r="S2283" s="178"/>
      <c r="T2283" s="173"/>
      <c r="U2283" s="11"/>
      <c r="V2283" s="11"/>
      <c r="W2283" s="49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"/>
      <c r="AH2283" s="1"/>
      <c r="AI2283" s="1"/>
      <c r="AJ2283" s="1"/>
      <c r="AK2283" s="1"/>
      <c r="AL2283" s="49"/>
      <c r="AM2283" s="49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</row>
    <row r="2284" spans="1:121" x14ac:dyDescent="0.15">
      <c r="A2284" s="168"/>
      <c r="B2284" s="169"/>
      <c r="C2284" s="170"/>
      <c r="D2284" s="171"/>
      <c r="E2284" s="172"/>
      <c r="F2284" s="172"/>
      <c r="G2284" s="172"/>
      <c r="H2284" s="172"/>
      <c r="I2284" s="171"/>
      <c r="J2284" s="173"/>
      <c r="K2284" s="174"/>
      <c r="L2284" s="175"/>
      <c r="M2284" s="176"/>
      <c r="N2284" s="176"/>
      <c r="O2284" s="175"/>
      <c r="P2284" s="172"/>
      <c r="Q2284" s="177"/>
      <c r="R2284" s="172"/>
      <c r="S2284" s="178"/>
      <c r="T2284" s="173"/>
      <c r="U2284" s="11"/>
      <c r="V2284" s="11"/>
      <c r="W2284" s="49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"/>
      <c r="AH2284" s="1"/>
      <c r="AI2284" s="1"/>
      <c r="AJ2284" s="1"/>
      <c r="AK2284" s="1"/>
      <c r="AL2284" s="49"/>
      <c r="AM2284" s="49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</row>
    <row r="2285" spans="1:121" x14ac:dyDescent="0.15">
      <c r="A2285" s="168"/>
      <c r="B2285" s="169"/>
      <c r="C2285" s="170"/>
      <c r="D2285" s="171"/>
      <c r="E2285" s="172"/>
      <c r="F2285" s="172"/>
      <c r="G2285" s="172"/>
      <c r="H2285" s="172"/>
      <c r="I2285" s="171"/>
      <c r="J2285" s="173"/>
      <c r="K2285" s="174"/>
      <c r="L2285" s="175"/>
      <c r="M2285" s="176"/>
      <c r="N2285" s="176"/>
      <c r="O2285" s="175"/>
      <c r="P2285" s="172"/>
      <c r="Q2285" s="177"/>
      <c r="R2285" s="172"/>
      <c r="S2285" s="178"/>
      <c r="T2285" s="173"/>
      <c r="U2285" s="11"/>
      <c r="V2285" s="11"/>
      <c r="W2285" s="49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"/>
      <c r="AH2285" s="1"/>
      <c r="AI2285" s="1"/>
      <c r="AJ2285" s="1"/>
      <c r="AK2285" s="1"/>
      <c r="AL2285" s="49"/>
      <c r="AM2285" s="49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</row>
    <row r="2286" spans="1:121" x14ac:dyDescent="0.15">
      <c r="A2286" s="168"/>
      <c r="B2286" s="169"/>
      <c r="C2286" s="170"/>
      <c r="D2286" s="171"/>
      <c r="E2286" s="172"/>
      <c r="F2286" s="172"/>
      <c r="G2286" s="172"/>
      <c r="H2286" s="172"/>
      <c r="I2286" s="171"/>
      <c r="J2286" s="173"/>
      <c r="K2286" s="174"/>
      <c r="L2286" s="175"/>
      <c r="M2286" s="176"/>
      <c r="N2286" s="176"/>
      <c r="O2286" s="175"/>
      <c r="P2286" s="172"/>
      <c r="Q2286" s="177"/>
      <c r="R2286" s="172"/>
      <c r="S2286" s="178"/>
      <c r="T2286" s="173"/>
      <c r="U2286" s="11"/>
      <c r="V2286" s="11"/>
      <c r="W2286" s="49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"/>
      <c r="AH2286" s="1"/>
      <c r="AI2286" s="1"/>
      <c r="AJ2286" s="1"/>
      <c r="AK2286" s="1"/>
      <c r="AL2286" s="49"/>
      <c r="AM2286" s="49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</row>
    <row r="2287" spans="1:121" x14ac:dyDescent="0.15">
      <c r="A2287" s="168"/>
      <c r="B2287" s="169"/>
      <c r="C2287" s="170"/>
      <c r="D2287" s="171"/>
      <c r="E2287" s="172"/>
      <c r="F2287" s="172"/>
      <c r="G2287" s="172"/>
      <c r="H2287" s="172"/>
      <c r="I2287" s="171"/>
      <c r="J2287" s="173"/>
      <c r="K2287" s="174"/>
      <c r="L2287" s="175"/>
      <c r="M2287" s="176"/>
      <c r="N2287" s="176"/>
      <c r="O2287" s="175"/>
      <c r="P2287" s="172"/>
      <c r="Q2287" s="177"/>
      <c r="R2287" s="172"/>
      <c r="S2287" s="178"/>
      <c r="T2287" s="173"/>
      <c r="U2287" s="11"/>
      <c r="V2287" s="11"/>
      <c r="W2287" s="49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"/>
      <c r="AH2287" s="1"/>
      <c r="AI2287" s="1"/>
      <c r="AJ2287" s="1"/>
      <c r="AK2287" s="1"/>
      <c r="AL2287" s="49"/>
      <c r="AM2287" s="49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</row>
    <row r="2288" spans="1:121" x14ac:dyDescent="0.15">
      <c r="A2288" s="168"/>
      <c r="B2288" s="169"/>
      <c r="C2288" s="170"/>
      <c r="D2288" s="171"/>
      <c r="E2288" s="172"/>
      <c r="F2288" s="172"/>
      <c r="G2288" s="172"/>
      <c r="H2288" s="172"/>
      <c r="I2288" s="171"/>
      <c r="J2288" s="173"/>
      <c r="K2288" s="174"/>
      <c r="L2288" s="175"/>
      <c r="M2288" s="176"/>
      <c r="N2288" s="176"/>
      <c r="O2288" s="175"/>
      <c r="P2288" s="172"/>
      <c r="Q2288" s="177"/>
      <c r="R2288" s="172"/>
      <c r="S2288" s="178"/>
      <c r="T2288" s="173"/>
      <c r="U2288" s="11"/>
      <c r="V2288" s="11"/>
      <c r="W2288" s="49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"/>
      <c r="AH2288" s="1"/>
      <c r="AI2288" s="1"/>
      <c r="AJ2288" s="1"/>
      <c r="AK2288" s="1"/>
      <c r="AL2288" s="49"/>
      <c r="AM2288" s="49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</row>
    <row r="2289" spans="1:121" x14ac:dyDescent="0.15">
      <c r="A2289" s="168"/>
      <c r="B2289" s="169"/>
      <c r="C2289" s="170"/>
      <c r="D2289" s="171"/>
      <c r="E2289" s="172"/>
      <c r="F2289" s="172"/>
      <c r="G2289" s="172"/>
      <c r="H2289" s="172"/>
      <c r="I2289" s="171"/>
      <c r="J2289" s="173"/>
      <c r="K2289" s="174"/>
      <c r="L2289" s="175"/>
      <c r="M2289" s="176"/>
      <c r="N2289" s="176"/>
      <c r="O2289" s="175"/>
      <c r="P2289" s="172"/>
      <c r="Q2289" s="177"/>
      <c r="R2289" s="172"/>
      <c r="S2289" s="178"/>
      <c r="T2289" s="173"/>
      <c r="U2289" s="11"/>
      <c r="V2289" s="11"/>
      <c r="W2289" s="49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"/>
      <c r="AH2289" s="1"/>
      <c r="AI2289" s="1"/>
      <c r="AJ2289" s="1"/>
      <c r="AK2289" s="1"/>
      <c r="AL2289" s="49"/>
      <c r="AM2289" s="49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</row>
    <row r="2290" spans="1:121" x14ac:dyDescent="0.15">
      <c r="A2290" s="168"/>
      <c r="B2290" s="169"/>
      <c r="C2290" s="170"/>
      <c r="D2290" s="171"/>
      <c r="E2290" s="172"/>
      <c r="F2290" s="172"/>
      <c r="G2290" s="172"/>
      <c r="H2290" s="172"/>
      <c r="I2290" s="171"/>
      <c r="J2290" s="173"/>
      <c r="K2290" s="174"/>
      <c r="L2290" s="175"/>
      <c r="M2290" s="176"/>
      <c r="N2290" s="176"/>
      <c r="O2290" s="175"/>
      <c r="P2290" s="172"/>
      <c r="Q2290" s="177"/>
      <c r="R2290" s="172"/>
      <c r="S2290" s="178"/>
      <c r="T2290" s="173"/>
      <c r="U2290" s="11"/>
      <c r="V2290" s="11"/>
      <c r="W2290" s="49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"/>
      <c r="AH2290" s="1"/>
      <c r="AI2290" s="1"/>
      <c r="AJ2290" s="1"/>
      <c r="AK2290" s="1"/>
      <c r="AL2290" s="49"/>
      <c r="AM2290" s="49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</row>
    <row r="2291" spans="1:121" x14ac:dyDescent="0.15">
      <c r="A2291" s="168"/>
      <c r="B2291" s="169"/>
      <c r="C2291" s="170"/>
      <c r="D2291" s="171"/>
      <c r="E2291" s="172"/>
      <c r="F2291" s="172"/>
      <c r="G2291" s="172"/>
      <c r="H2291" s="172"/>
      <c r="I2291" s="171"/>
      <c r="J2291" s="173"/>
      <c r="K2291" s="174"/>
      <c r="L2291" s="175"/>
      <c r="M2291" s="176"/>
      <c r="N2291" s="176"/>
      <c r="O2291" s="175"/>
      <c r="P2291" s="172"/>
      <c r="Q2291" s="177"/>
      <c r="R2291" s="172"/>
      <c r="S2291" s="178"/>
      <c r="T2291" s="173"/>
      <c r="U2291" s="11"/>
      <c r="V2291" s="11"/>
      <c r="W2291" s="49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"/>
      <c r="AH2291" s="1"/>
      <c r="AI2291" s="1"/>
      <c r="AJ2291" s="1"/>
      <c r="AK2291" s="1"/>
      <c r="AL2291" s="49"/>
      <c r="AM2291" s="49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</row>
    <row r="2292" spans="1:121" x14ac:dyDescent="0.15">
      <c r="A2292" s="168"/>
      <c r="B2292" s="169"/>
      <c r="C2292" s="170"/>
      <c r="D2292" s="171"/>
      <c r="E2292" s="172"/>
      <c r="F2292" s="172"/>
      <c r="G2292" s="172"/>
      <c r="H2292" s="172"/>
      <c r="I2292" s="171"/>
      <c r="J2292" s="173"/>
      <c r="K2292" s="174"/>
      <c r="L2292" s="175"/>
      <c r="M2292" s="176"/>
      <c r="N2292" s="176"/>
      <c r="O2292" s="175"/>
      <c r="P2292" s="172"/>
      <c r="Q2292" s="177"/>
      <c r="R2292" s="172"/>
      <c r="S2292" s="178"/>
      <c r="T2292" s="173"/>
      <c r="U2292" s="11"/>
      <c r="V2292" s="11"/>
      <c r="W2292" s="49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"/>
      <c r="AH2292" s="1"/>
      <c r="AI2292" s="1"/>
      <c r="AJ2292" s="1"/>
      <c r="AK2292" s="1"/>
      <c r="AL2292" s="49"/>
      <c r="AM2292" s="49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</row>
    <row r="2293" spans="1:121" x14ac:dyDescent="0.15">
      <c r="A2293" s="168"/>
      <c r="B2293" s="169"/>
      <c r="C2293" s="170"/>
      <c r="D2293" s="171"/>
      <c r="E2293" s="172"/>
      <c r="F2293" s="172"/>
      <c r="G2293" s="172"/>
      <c r="H2293" s="172"/>
      <c r="I2293" s="171"/>
      <c r="J2293" s="173"/>
      <c r="K2293" s="174"/>
      <c r="L2293" s="175"/>
      <c r="M2293" s="176"/>
      <c r="N2293" s="176"/>
      <c r="O2293" s="175"/>
      <c r="P2293" s="172"/>
      <c r="Q2293" s="177"/>
      <c r="R2293" s="172"/>
      <c r="S2293" s="178"/>
      <c r="T2293" s="173"/>
      <c r="U2293" s="11"/>
      <c r="V2293" s="11"/>
      <c r="W2293" s="49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"/>
      <c r="AH2293" s="1"/>
      <c r="AI2293" s="1"/>
      <c r="AJ2293" s="1"/>
      <c r="AK2293" s="1"/>
      <c r="AL2293" s="49"/>
      <c r="AM2293" s="49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</row>
    <row r="2294" spans="1:121" x14ac:dyDescent="0.15">
      <c r="A2294" s="168"/>
      <c r="B2294" s="169"/>
      <c r="C2294" s="170"/>
      <c r="D2294" s="171"/>
      <c r="E2294" s="172"/>
      <c r="F2294" s="172"/>
      <c r="G2294" s="172"/>
      <c r="H2294" s="172"/>
      <c r="I2294" s="171"/>
      <c r="J2294" s="173"/>
      <c r="K2294" s="174"/>
      <c r="L2294" s="175"/>
      <c r="M2294" s="176"/>
      <c r="N2294" s="176"/>
      <c r="O2294" s="175"/>
      <c r="P2294" s="172"/>
      <c r="Q2294" s="177"/>
      <c r="R2294" s="172"/>
      <c r="S2294" s="178"/>
      <c r="T2294" s="173"/>
      <c r="U2294" s="11"/>
      <c r="V2294" s="11"/>
      <c r="W2294" s="49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"/>
      <c r="AH2294" s="1"/>
      <c r="AI2294" s="1"/>
      <c r="AJ2294" s="1"/>
      <c r="AK2294" s="1"/>
      <c r="AL2294" s="49"/>
      <c r="AM2294" s="49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</row>
    <row r="2295" spans="1:121" x14ac:dyDescent="0.15">
      <c r="A2295" s="168"/>
      <c r="B2295" s="169"/>
      <c r="C2295" s="170"/>
      <c r="D2295" s="171"/>
      <c r="E2295" s="172"/>
      <c r="F2295" s="172"/>
      <c r="G2295" s="172"/>
      <c r="H2295" s="172"/>
      <c r="I2295" s="171"/>
      <c r="J2295" s="173"/>
      <c r="K2295" s="174"/>
      <c r="L2295" s="175"/>
      <c r="M2295" s="176"/>
      <c r="N2295" s="176"/>
      <c r="O2295" s="175"/>
      <c r="P2295" s="172"/>
      <c r="Q2295" s="177"/>
      <c r="R2295" s="172"/>
      <c r="S2295" s="178"/>
      <c r="T2295" s="173"/>
      <c r="U2295" s="11"/>
      <c r="V2295" s="11"/>
      <c r="W2295" s="49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"/>
      <c r="AH2295" s="1"/>
      <c r="AI2295" s="1"/>
      <c r="AJ2295" s="1"/>
      <c r="AK2295" s="1"/>
      <c r="AL2295" s="49"/>
      <c r="AM2295" s="49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</row>
    <row r="2296" spans="1:121" x14ac:dyDescent="0.15">
      <c r="A2296" s="168"/>
      <c r="B2296" s="169"/>
      <c r="C2296" s="170"/>
      <c r="D2296" s="171"/>
      <c r="E2296" s="172"/>
      <c r="F2296" s="172"/>
      <c r="G2296" s="172"/>
      <c r="H2296" s="172"/>
      <c r="I2296" s="171"/>
      <c r="J2296" s="173"/>
      <c r="K2296" s="174"/>
      <c r="L2296" s="175"/>
      <c r="M2296" s="176"/>
      <c r="N2296" s="176"/>
      <c r="O2296" s="175"/>
      <c r="P2296" s="172"/>
      <c r="Q2296" s="177"/>
      <c r="R2296" s="172"/>
      <c r="S2296" s="178"/>
      <c r="T2296" s="173"/>
      <c r="U2296" s="11"/>
      <c r="V2296" s="11"/>
      <c r="W2296" s="49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"/>
      <c r="AH2296" s="1"/>
      <c r="AI2296" s="1"/>
      <c r="AJ2296" s="1"/>
      <c r="AK2296" s="1"/>
      <c r="AL2296" s="49"/>
      <c r="AM2296" s="49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</row>
    <row r="2297" spans="1:121" x14ac:dyDescent="0.15">
      <c r="A2297" s="168"/>
      <c r="B2297" s="169"/>
      <c r="C2297" s="170"/>
      <c r="D2297" s="171"/>
      <c r="E2297" s="172"/>
      <c r="F2297" s="172"/>
      <c r="G2297" s="172"/>
      <c r="H2297" s="172"/>
      <c r="I2297" s="171"/>
      <c r="J2297" s="173"/>
      <c r="K2297" s="174"/>
      <c r="L2297" s="175"/>
      <c r="M2297" s="176"/>
      <c r="N2297" s="176"/>
      <c r="O2297" s="175"/>
      <c r="P2297" s="172"/>
      <c r="Q2297" s="177"/>
      <c r="R2297" s="172"/>
      <c r="S2297" s="178"/>
      <c r="T2297" s="173"/>
      <c r="U2297" s="11"/>
      <c r="V2297" s="11"/>
      <c r="W2297" s="49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"/>
      <c r="AH2297" s="1"/>
      <c r="AI2297" s="1"/>
      <c r="AJ2297" s="1"/>
      <c r="AK2297" s="1"/>
      <c r="AL2297" s="49"/>
      <c r="AM2297" s="49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</row>
    <row r="2298" spans="1:121" x14ac:dyDescent="0.15">
      <c r="A2298" s="168"/>
      <c r="B2298" s="169"/>
      <c r="C2298" s="170"/>
      <c r="D2298" s="171"/>
      <c r="E2298" s="172"/>
      <c r="F2298" s="172"/>
      <c r="G2298" s="172"/>
      <c r="H2298" s="172"/>
      <c r="I2298" s="171"/>
      <c r="J2298" s="173"/>
      <c r="K2298" s="174"/>
      <c r="L2298" s="175"/>
      <c r="M2298" s="176"/>
      <c r="N2298" s="176"/>
      <c r="O2298" s="175"/>
      <c r="P2298" s="172"/>
      <c r="Q2298" s="177"/>
      <c r="R2298" s="172"/>
      <c r="S2298" s="178"/>
      <c r="T2298" s="173"/>
      <c r="U2298" s="11"/>
      <c r="V2298" s="11"/>
      <c r="W2298" s="49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"/>
      <c r="AH2298" s="1"/>
      <c r="AI2298" s="1"/>
      <c r="AJ2298" s="1"/>
      <c r="AK2298" s="1"/>
      <c r="AL2298" s="49"/>
      <c r="AM2298" s="49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</row>
    <row r="2299" spans="1:121" x14ac:dyDescent="0.15">
      <c r="A2299" s="168"/>
      <c r="B2299" s="169"/>
      <c r="C2299" s="170"/>
      <c r="D2299" s="171"/>
      <c r="E2299" s="172"/>
      <c r="F2299" s="172"/>
      <c r="G2299" s="172"/>
      <c r="H2299" s="172"/>
      <c r="I2299" s="171"/>
      <c r="J2299" s="173"/>
      <c r="K2299" s="174"/>
      <c r="L2299" s="175"/>
      <c r="M2299" s="176"/>
      <c r="N2299" s="176"/>
      <c r="O2299" s="175"/>
      <c r="P2299" s="172"/>
      <c r="Q2299" s="177"/>
      <c r="R2299" s="172"/>
      <c r="S2299" s="178"/>
      <c r="T2299" s="173"/>
      <c r="U2299" s="11"/>
      <c r="V2299" s="11"/>
      <c r="W2299" s="49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"/>
      <c r="AH2299" s="1"/>
      <c r="AI2299" s="1"/>
      <c r="AJ2299" s="1"/>
      <c r="AK2299" s="1"/>
      <c r="AL2299" s="49"/>
      <c r="AM2299" s="49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</row>
    <row r="2300" spans="1:121" x14ac:dyDescent="0.15">
      <c r="A2300" s="168"/>
      <c r="B2300" s="169"/>
      <c r="C2300" s="170"/>
      <c r="D2300" s="171"/>
      <c r="E2300" s="172"/>
      <c r="F2300" s="172"/>
      <c r="G2300" s="172"/>
      <c r="H2300" s="172"/>
      <c r="I2300" s="171"/>
      <c r="J2300" s="173"/>
      <c r="K2300" s="174"/>
      <c r="L2300" s="175"/>
      <c r="M2300" s="176"/>
      <c r="N2300" s="176"/>
      <c r="O2300" s="175"/>
      <c r="P2300" s="172"/>
      <c r="Q2300" s="177"/>
      <c r="R2300" s="172"/>
      <c r="S2300" s="178"/>
      <c r="T2300" s="173"/>
      <c r="U2300" s="11"/>
      <c r="V2300" s="11"/>
      <c r="W2300" s="49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"/>
      <c r="AH2300" s="1"/>
      <c r="AI2300" s="1"/>
      <c r="AJ2300" s="1"/>
      <c r="AK2300" s="1"/>
      <c r="AL2300" s="49"/>
      <c r="AM2300" s="49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</row>
    <row r="2301" spans="1:121" x14ac:dyDescent="0.15">
      <c r="A2301" s="168"/>
      <c r="B2301" s="169"/>
      <c r="C2301" s="170"/>
      <c r="D2301" s="171"/>
      <c r="E2301" s="172"/>
      <c r="F2301" s="172"/>
      <c r="G2301" s="172"/>
      <c r="H2301" s="172"/>
      <c r="I2301" s="171"/>
      <c r="J2301" s="173"/>
      <c r="K2301" s="174"/>
      <c r="L2301" s="175"/>
      <c r="M2301" s="176"/>
      <c r="N2301" s="176"/>
      <c r="O2301" s="175"/>
      <c r="P2301" s="172"/>
      <c r="Q2301" s="177"/>
      <c r="R2301" s="172"/>
      <c r="S2301" s="178"/>
      <c r="T2301" s="173"/>
      <c r="U2301" s="11"/>
      <c r="V2301" s="11"/>
      <c r="W2301" s="49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"/>
      <c r="AH2301" s="1"/>
      <c r="AI2301" s="1"/>
      <c r="AJ2301" s="1"/>
      <c r="AK2301" s="1"/>
      <c r="AL2301" s="49"/>
      <c r="AM2301" s="49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</row>
    <row r="2302" spans="1:121" x14ac:dyDescent="0.15">
      <c r="A2302" s="168"/>
      <c r="B2302" s="169"/>
      <c r="C2302" s="170"/>
      <c r="D2302" s="171"/>
      <c r="E2302" s="172"/>
      <c r="F2302" s="172"/>
      <c r="G2302" s="172"/>
      <c r="H2302" s="172"/>
      <c r="I2302" s="171"/>
      <c r="J2302" s="173"/>
      <c r="K2302" s="174"/>
      <c r="L2302" s="175"/>
      <c r="M2302" s="176"/>
      <c r="N2302" s="176"/>
      <c r="O2302" s="175"/>
      <c r="P2302" s="172"/>
      <c r="Q2302" s="177"/>
      <c r="R2302" s="172"/>
      <c r="S2302" s="178"/>
      <c r="T2302" s="173"/>
      <c r="U2302" s="11"/>
      <c r="V2302" s="11"/>
      <c r="W2302" s="49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"/>
      <c r="AH2302" s="1"/>
      <c r="AI2302" s="1"/>
      <c r="AJ2302" s="1"/>
      <c r="AK2302" s="1"/>
      <c r="AL2302" s="49"/>
      <c r="AM2302" s="49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</row>
    <row r="2303" spans="1:121" x14ac:dyDescent="0.15">
      <c r="A2303" s="168"/>
      <c r="B2303" s="169"/>
      <c r="C2303" s="170"/>
      <c r="D2303" s="171"/>
      <c r="E2303" s="172"/>
      <c r="F2303" s="172"/>
      <c r="G2303" s="172"/>
      <c r="H2303" s="172"/>
      <c r="I2303" s="171"/>
      <c r="J2303" s="173"/>
      <c r="K2303" s="174"/>
      <c r="L2303" s="175"/>
      <c r="M2303" s="176"/>
      <c r="N2303" s="176"/>
      <c r="O2303" s="175"/>
      <c r="P2303" s="172"/>
      <c r="Q2303" s="177"/>
      <c r="R2303" s="172"/>
      <c r="S2303" s="178"/>
      <c r="T2303" s="173"/>
      <c r="U2303" s="11"/>
      <c r="V2303" s="11"/>
      <c r="W2303" s="49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"/>
      <c r="AH2303" s="1"/>
      <c r="AI2303" s="1"/>
      <c r="AJ2303" s="1"/>
      <c r="AK2303" s="1"/>
      <c r="AL2303" s="49"/>
      <c r="AM2303" s="49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</row>
    <row r="2304" spans="1:121" x14ac:dyDescent="0.15">
      <c r="A2304" s="168"/>
      <c r="B2304" s="169"/>
      <c r="C2304" s="170"/>
      <c r="D2304" s="171"/>
      <c r="E2304" s="172"/>
      <c r="F2304" s="172"/>
      <c r="G2304" s="172"/>
      <c r="H2304" s="172"/>
      <c r="I2304" s="171"/>
      <c r="J2304" s="173"/>
      <c r="K2304" s="174"/>
      <c r="L2304" s="175"/>
      <c r="M2304" s="176"/>
      <c r="N2304" s="176"/>
      <c r="O2304" s="175"/>
      <c r="P2304" s="172"/>
      <c r="Q2304" s="177"/>
      <c r="R2304" s="172"/>
      <c r="S2304" s="178"/>
      <c r="T2304" s="173"/>
      <c r="U2304" s="11"/>
      <c r="V2304" s="11"/>
      <c r="W2304" s="49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"/>
      <c r="AH2304" s="1"/>
      <c r="AI2304" s="1"/>
      <c r="AJ2304" s="1"/>
      <c r="AK2304" s="1"/>
      <c r="AL2304" s="49"/>
      <c r="AM2304" s="49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</row>
    <row r="2305" spans="1:121" x14ac:dyDescent="0.15">
      <c r="A2305" s="168"/>
      <c r="B2305" s="169"/>
      <c r="C2305" s="170"/>
      <c r="D2305" s="171"/>
      <c r="E2305" s="172"/>
      <c r="F2305" s="172"/>
      <c r="G2305" s="172"/>
      <c r="H2305" s="172"/>
      <c r="I2305" s="171"/>
      <c r="J2305" s="173"/>
      <c r="K2305" s="174"/>
      <c r="L2305" s="175"/>
      <c r="M2305" s="176"/>
      <c r="N2305" s="176"/>
      <c r="O2305" s="175"/>
      <c r="P2305" s="172"/>
      <c r="Q2305" s="177"/>
      <c r="R2305" s="172"/>
      <c r="S2305" s="178"/>
      <c r="T2305" s="173"/>
      <c r="U2305" s="11"/>
      <c r="V2305" s="11"/>
      <c r="W2305" s="49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"/>
      <c r="AH2305" s="1"/>
      <c r="AI2305" s="1"/>
      <c r="AJ2305" s="1"/>
      <c r="AK2305" s="1"/>
      <c r="AL2305" s="49"/>
      <c r="AM2305" s="49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</row>
    <row r="2306" spans="1:121" x14ac:dyDescent="0.15">
      <c r="A2306" s="168"/>
      <c r="B2306" s="169"/>
      <c r="C2306" s="170"/>
      <c r="D2306" s="171"/>
      <c r="E2306" s="172"/>
      <c r="F2306" s="172"/>
      <c r="G2306" s="172"/>
      <c r="H2306" s="172"/>
      <c r="I2306" s="171"/>
      <c r="J2306" s="173"/>
      <c r="K2306" s="174"/>
      <c r="L2306" s="175"/>
      <c r="M2306" s="176"/>
      <c r="N2306" s="176"/>
      <c r="O2306" s="175"/>
      <c r="P2306" s="172"/>
      <c r="Q2306" s="177"/>
      <c r="R2306" s="172"/>
      <c r="S2306" s="178"/>
      <c r="T2306" s="173"/>
      <c r="U2306" s="11"/>
      <c r="V2306" s="11"/>
      <c r="W2306" s="49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"/>
      <c r="AH2306" s="1"/>
      <c r="AI2306" s="1"/>
      <c r="AJ2306" s="1"/>
      <c r="AK2306" s="1"/>
      <c r="AL2306" s="49"/>
      <c r="AM2306" s="49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</row>
    <row r="2307" spans="1:121" x14ac:dyDescent="0.15">
      <c r="A2307" s="168"/>
      <c r="B2307" s="169"/>
      <c r="C2307" s="170"/>
      <c r="D2307" s="171"/>
      <c r="E2307" s="172"/>
      <c r="F2307" s="172"/>
      <c r="G2307" s="172"/>
      <c r="H2307" s="172"/>
      <c r="I2307" s="171"/>
      <c r="J2307" s="173"/>
      <c r="K2307" s="174"/>
      <c r="L2307" s="175"/>
      <c r="M2307" s="176"/>
      <c r="N2307" s="176"/>
      <c r="O2307" s="175"/>
      <c r="P2307" s="172"/>
      <c r="Q2307" s="177"/>
      <c r="R2307" s="172"/>
      <c r="S2307" s="178"/>
      <c r="T2307" s="173"/>
      <c r="U2307" s="11"/>
      <c r="V2307" s="11"/>
      <c r="W2307" s="49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"/>
      <c r="AH2307" s="1"/>
      <c r="AI2307" s="1"/>
      <c r="AJ2307" s="1"/>
      <c r="AK2307" s="1"/>
      <c r="AL2307" s="49"/>
      <c r="AM2307" s="49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</row>
    <row r="2308" spans="1:121" x14ac:dyDescent="0.15">
      <c r="A2308" s="168"/>
      <c r="B2308" s="169"/>
      <c r="C2308" s="170"/>
      <c r="D2308" s="171"/>
      <c r="E2308" s="172"/>
      <c r="F2308" s="172"/>
      <c r="G2308" s="172"/>
      <c r="H2308" s="172"/>
      <c r="I2308" s="171"/>
      <c r="J2308" s="173"/>
      <c r="K2308" s="174"/>
      <c r="L2308" s="175"/>
      <c r="M2308" s="176"/>
      <c r="N2308" s="176"/>
      <c r="O2308" s="175"/>
      <c r="P2308" s="172"/>
      <c r="Q2308" s="177"/>
      <c r="R2308" s="172"/>
      <c r="S2308" s="178"/>
      <c r="T2308" s="173"/>
      <c r="U2308" s="11"/>
      <c r="V2308" s="11"/>
      <c r="W2308" s="49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"/>
      <c r="AH2308" s="1"/>
      <c r="AI2308" s="1"/>
      <c r="AJ2308" s="1"/>
      <c r="AK2308" s="1"/>
      <c r="AL2308" s="49"/>
      <c r="AM2308" s="49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</row>
    <row r="2309" spans="1:121" x14ac:dyDescent="0.15">
      <c r="A2309" s="168"/>
      <c r="B2309" s="169"/>
      <c r="C2309" s="170"/>
      <c r="D2309" s="171"/>
      <c r="E2309" s="172"/>
      <c r="F2309" s="172"/>
      <c r="G2309" s="172"/>
      <c r="H2309" s="172"/>
      <c r="I2309" s="171"/>
      <c r="J2309" s="173"/>
      <c r="K2309" s="174"/>
      <c r="L2309" s="175"/>
      <c r="M2309" s="176"/>
      <c r="N2309" s="176"/>
      <c r="O2309" s="175"/>
      <c r="P2309" s="172"/>
      <c r="Q2309" s="177"/>
      <c r="R2309" s="172"/>
      <c r="S2309" s="178"/>
      <c r="T2309" s="173"/>
      <c r="U2309" s="11"/>
      <c r="V2309" s="11"/>
      <c r="W2309" s="49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"/>
      <c r="AH2309" s="1"/>
      <c r="AI2309" s="1"/>
      <c r="AJ2309" s="1"/>
      <c r="AK2309" s="1"/>
      <c r="AL2309" s="49"/>
      <c r="AM2309" s="49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</row>
    <row r="2310" spans="1:121" x14ac:dyDescent="0.15">
      <c r="A2310" s="168"/>
      <c r="B2310" s="169"/>
      <c r="C2310" s="170"/>
      <c r="D2310" s="171"/>
      <c r="E2310" s="172"/>
      <c r="F2310" s="172"/>
      <c r="G2310" s="172"/>
      <c r="H2310" s="172"/>
      <c r="I2310" s="171"/>
      <c r="J2310" s="173"/>
      <c r="K2310" s="174"/>
      <c r="L2310" s="175"/>
      <c r="M2310" s="176"/>
      <c r="N2310" s="176"/>
      <c r="O2310" s="175"/>
      <c r="P2310" s="172"/>
      <c r="Q2310" s="177"/>
      <c r="R2310" s="172"/>
      <c r="S2310" s="178"/>
      <c r="T2310" s="173"/>
      <c r="U2310" s="11"/>
      <c r="V2310" s="11"/>
      <c r="W2310" s="49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"/>
      <c r="AH2310" s="1"/>
      <c r="AI2310" s="1"/>
      <c r="AJ2310" s="1"/>
      <c r="AK2310" s="1"/>
      <c r="AL2310" s="49"/>
      <c r="AM2310" s="49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</row>
    <row r="2311" spans="1:121" x14ac:dyDescent="0.15">
      <c r="A2311" s="168"/>
      <c r="B2311" s="169"/>
      <c r="C2311" s="170"/>
      <c r="D2311" s="171"/>
      <c r="E2311" s="172"/>
      <c r="F2311" s="172"/>
      <c r="G2311" s="172"/>
      <c r="H2311" s="172"/>
      <c r="I2311" s="171"/>
      <c r="J2311" s="173"/>
      <c r="K2311" s="174"/>
      <c r="L2311" s="175"/>
      <c r="M2311" s="176"/>
      <c r="N2311" s="176"/>
      <c r="O2311" s="175"/>
      <c r="P2311" s="172"/>
      <c r="Q2311" s="177"/>
      <c r="R2311" s="172"/>
      <c r="S2311" s="178"/>
      <c r="T2311" s="173"/>
      <c r="U2311" s="11"/>
      <c r="V2311" s="11"/>
      <c r="W2311" s="49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"/>
      <c r="AH2311" s="1"/>
      <c r="AI2311" s="1"/>
      <c r="AJ2311" s="1"/>
      <c r="AK2311" s="1"/>
      <c r="AL2311" s="49"/>
      <c r="AM2311" s="49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</row>
    <row r="2312" spans="1:121" x14ac:dyDescent="0.15">
      <c r="A2312" s="168"/>
      <c r="B2312" s="169"/>
      <c r="C2312" s="170"/>
      <c r="D2312" s="171"/>
      <c r="E2312" s="172"/>
      <c r="F2312" s="172"/>
      <c r="G2312" s="172"/>
      <c r="H2312" s="172"/>
      <c r="I2312" s="171"/>
      <c r="J2312" s="173"/>
      <c r="K2312" s="174"/>
      <c r="L2312" s="175"/>
      <c r="M2312" s="176"/>
      <c r="N2312" s="176"/>
      <c r="O2312" s="175"/>
      <c r="P2312" s="172"/>
      <c r="Q2312" s="177"/>
      <c r="R2312" s="172"/>
      <c r="S2312" s="178"/>
      <c r="T2312" s="173"/>
      <c r="U2312" s="11"/>
      <c r="V2312" s="11"/>
      <c r="W2312" s="49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"/>
      <c r="AH2312" s="1"/>
      <c r="AI2312" s="1"/>
      <c r="AJ2312" s="1"/>
      <c r="AK2312" s="1"/>
      <c r="AL2312" s="49"/>
      <c r="AM2312" s="49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</row>
    <row r="2313" spans="1:121" x14ac:dyDescent="0.15">
      <c r="A2313" s="168"/>
      <c r="B2313" s="169"/>
      <c r="C2313" s="170"/>
      <c r="D2313" s="171"/>
      <c r="E2313" s="172"/>
      <c r="F2313" s="172"/>
      <c r="G2313" s="172"/>
      <c r="H2313" s="172"/>
      <c r="I2313" s="171"/>
      <c r="J2313" s="173"/>
      <c r="K2313" s="174"/>
      <c r="L2313" s="175"/>
      <c r="M2313" s="176"/>
      <c r="N2313" s="176"/>
      <c r="O2313" s="175"/>
      <c r="P2313" s="172"/>
      <c r="Q2313" s="177"/>
      <c r="R2313" s="172"/>
      <c r="S2313" s="178"/>
      <c r="T2313" s="173"/>
      <c r="U2313" s="11"/>
      <c r="V2313" s="11"/>
      <c r="W2313" s="49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"/>
      <c r="AH2313" s="1"/>
      <c r="AI2313" s="1"/>
      <c r="AJ2313" s="1"/>
      <c r="AK2313" s="1"/>
      <c r="AL2313" s="49"/>
      <c r="AM2313" s="49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</row>
    <row r="2314" spans="1:121" x14ac:dyDescent="0.15">
      <c r="A2314" s="168"/>
      <c r="B2314" s="169"/>
      <c r="C2314" s="170"/>
      <c r="D2314" s="171"/>
      <c r="E2314" s="172"/>
      <c r="F2314" s="172"/>
      <c r="G2314" s="172"/>
      <c r="H2314" s="172"/>
      <c r="I2314" s="171"/>
      <c r="J2314" s="173"/>
      <c r="K2314" s="174"/>
      <c r="L2314" s="175"/>
      <c r="M2314" s="176"/>
      <c r="N2314" s="176"/>
      <c r="O2314" s="175"/>
      <c r="P2314" s="172"/>
      <c r="Q2314" s="177"/>
      <c r="R2314" s="172"/>
      <c r="S2314" s="178"/>
      <c r="T2314" s="173"/>
      <c r="U2314" s="11"/>
      <c r="V2314" s="11"/>
      <c r="W2314" s="49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"/>
      <c r="AH2314" s="1"/>
      <c r="AI2314" s="1"/>
      <c r="AJ2314" s="1"/>
      <c r="AK2314" s="1"/>
      <c r="AL2314" s="49"/>
      <c r="AM2314" s="49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</row>
    <row r="2315" spans="1:121" x14ac:dyDescent="0.15">
      <c r="A2315" s="168"/>
      <c r="B2315" s="169"/>
      <c r="C2315" s="170"/>
      <c r="D2315" s="171"/>
      <c r="E2315" s="172"/>
      <c r="F2315" s="172"/>
      <c r="G2315" s="172"/>
      <c r="H2315" s="172"/>
      <c r="I2315" s="171"/>
      <c r="J2315" s="173"/>
      <c r="K2315" s="174"/>
      <c r="L2315" s="175"/>
      <c r="M2315" s="176"/>
      <c r="N2315" s="176"/>
      <c r="O2315" s="175"/>
      <c r="P2315" s="172"/>
      <c r="Q2315" s="177"/>
      <c r="R2315" s="172"/>
      <c r="S2315" s="178"/>
      <c r="T2315" s="173"/>
      <c r="U2315" s="11"/>
      <c r="V2315" s="11"/>
      <c r="W2315" s="49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"/>
      <c r="AH2315" s="1"/>
      <c r="AI2315" s="1"/>
      <c r="AJ2315" s="1"/>
      <c r="AK2315" s="1"/>
      <c r="AL2315" s="49"/>
      <c r="AM2315" s="49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</row>
    <row r="2316" spans="1:121" x14ac:dyDescent="0.15">
      <c r="A2316" s="168"/>
      <c r="B2316" s="169"/>
      <c r="C2316" s="170"/>
      <c r="D2316" s="171"/>
      <c r="E2316" s="172"/>
      <c r="F2316" s="172"/>
      <c r="G2316" s="172"/>
      <c r="H2316" s="172"/>
      <c r="I2316" s="171"/>
      <c r="J2316" s="173"/>
      <c r="K2316" s="174"/>
      <c r="L2316" s="175"/>
      <c r="M2316" s="176"/>
      <c r="N2316" s="176"/>
      <c r="O2316" s="175"/>
      <c r="P2316" s="172"/>
      <c r="Q2316" s="177"/>
      <c r="R2316" s="172"/>
      <c r="S2316" s="178"/>
      <c r="T2316" s="173"/>
      <c r="U2316" s="11"/>
      <c r="V2316" s="11"/>
      <c r="W2316" s="49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"/>
      <c r="AH2316" s="1"/>
      <c r="AI2316" s="1"/>
      <c r="AJ2316" s="1"/>
      <c r="AK2316" s="1"/>
      <c r="AL2316" s="49"/>
      <c r="AM2316" s="49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</row>
    <row r="2317" spans="1:121" x14ac:dyDescent="0.15">
      <c r="A2317" s="168"/>
      <c r="B2317" s="169"/>
      <c r="C2317" s="170"/>
      <c r="D2317" s="171"/>
      <c r="E2317" s="172"/>
      <c r="F2317" s="172"/>
      <c r="G2317" s="172"/>
      <c r="H2317" s="172"/>
      <c r="I2317" s="171"/>
      <c r="J2317" s="173"/>
      <c r="K2317" s="174"/>
      <c r="L2317" s="175"/>
      <c r="M2317" s="176"/>
      <c r="N2317" s="176"/>
      <c r="O2317" s="175"/>
      <c r="P2317" s="172"/>
      <c r="Q2317" s="177"/>
      <c r="R2317" s="172"/>
      <c r="S2317" s="178"/>
      <c r="T2317" s="173"/>
      <c r="U2317" s="11"/>
      <c r="V2317" s="11"/>
      <c r="W2317" s="49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"/>
      <c r="AH2317" s="1"/>
      <c r="AI2317" s="1"/>
      <c r="AJ2317" s="1"/>
      <c r="AK2317" s="1"/>
      <c r="AL2317" s="49"/>
      <c r="AM2317" s="49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</row>
    <row r="2318" spans="1:121" x14ac:dyDescent="0.15">
      <c r="A2318" s="168"/>
      <c r="B2318" s="169"/>
      <c r="C2318" s="170"/>
      <c r="D2318" s="171"/>
      <c r="E2318" s="172"/>
      <c r="F2318" s="172"/>
      <c r="G2318" s="172"/>
      <c r="H2318" s="172"/>
      <c r="I2318" s="171"/>
      <c r="J2318" s="173"/>
      <c r="K2318" s="174"/>
      <c r="L2318" s="175"/>
      <c r="M2318" s="176"/>
      <c r="N2318" s="176"/>
      <c r="O2318" s="175"/>
      <c r="P2318" s="172"/>
      <c r="Q2318" s="177"/>
      <c r="R2318" s="172"/>
      <c r="S2318" s="178"/>
      <c r="T2318" s="173"/>
      <c r="U2318" s="11"/>
      <c r="V2318" s="11"/>
      <c r="W2318" s="49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"/>
      <c r="AH2318" s="1"/>
      <c r="AI2318" s="1"/>
      <c r="AJ2318" s="1"/>
      <c r="AK2318" s="1"/>
      <c r="AL2318" s="49"/>
      <c r="AM2318" s="49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</row>
    <row r="2319" spans="1:121" x14ac:dyDescent="0.15">
      <c r="A2319" s="168"/>
      <c r="B2319" s="169"/>
      <c r="C2319" s="170"/>
      <c r="D2319" s="171"/>
      <c r="E2319" s="172"/>
      <c r="F2319" s="172"/>
      <c r="G2319" s="172"/>
      <c r="H2319" s="172"/>
      <c r="I2319" s="171"/>
      <c r="J2319" s="173"/>
      <c r="K2319" s="174"/>
      <c r="L2319" s="175"/>
      <c r="M2319" s="176"/>
      <c r="N2319" s="176"/>
      <c r="O2319" s="175"/>
      <c r="P2319" s="172"/>
      <c r="Q2319" s="177"/>
      <c r="R2319" s="172"/>
      <c r="S2319" s="178"/>
      <c r="T2319" s="173"/>
      <c r="U2319" s="11"/>
      <c r="V2319" s="11"/>
      <c r="W2319" s="49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"/>
      <c r="AH2319" s="1"/>
      <c r="AI2319" s="1"/>
      <c r="AJ2319" s="1"/>
      <c r="AK2319" s="1"/>
      <c r="AL2319" s="49"/>
      <c r="AM2319" s="49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</row>
    <row r="2320" spans="1:121" x14ac:dyDescent="0.15">
      <c r="A2320" s="168"/>
      <c r="B2320" s="169"/>
      <c r="C2320" s="170"/>
      <c r="D2320" s="171"/>
      <c r="E2320" s="172"/>
      <c r="F2320" s="172"/>
      <c r="G2320" s="172"/>
      <c r="H2320" s="172"/>
      <c r="I2320" s="171"/>
      <c r="J2320" s="173"/>
      <c r="K2320" s="174"/>
      <c r="L2320" s="175"/>
      <c r="M2320" s="176"/>
      <c r="N2320" s="176"/>
      <c r="O2320" s="175"/>
      <c r="P2320" s="172"/>
      <c r="Q2320" s="177"/>
      <c r="R2320" s="172"/>
      <c r="S2320" s="178"/>
      <c r="T2320" s="173"/>
      <c r="U2320" s="11"/>
      <c r="V2320" s="11"/>
      <c r="W2320" s="49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"/>
      <c r="AH2320" s="1"/>
      <c r="AI2320" s="1"/>
      <c r="AJ2320" s="1"/>
      <c r="AK2320" s="1"/>
      <c r="AL2320" s="49"/>
      <c r="AM2320" s="49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</row>
    <row r="2321" spans="1:121" x14ac:dyDescent="0.15">
      <c r="A2321" s="168"/>
      <c r="B2321" s="169"/>
      <c r="C2321" s="170"/>
      <c r="D2321" s="171"/>
      <c r="E2321" s="172"/>
      <c r="F2321" s="172"/>
      <c r="G2321" s="172"/>
      <c r="H2321" s="172"/>
      <c r="I2321" s="171"/>
      <c r="J2321" s="173"/>
      <c r="K2321" s="174"/>
      <c r="L2321" s="175"/>
      <c r="M2321" s="176"/>
      <c r="N2321" s="176"/>
      <c r="O2321" s="175"/>
      <c r="P2321" s="172"/>
      <c r="Q2321" s="177"/>
      <c r="R2321" s="172"/>
      <c r="S2321" s="178"/>
      <c r="T2321" s="173"/>
      <c r="U2321" s="11"/>
      <c r="V2321" s="11"/>
      <c r="W2321" s="49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"/>
      <c r="AH2321" s="1"/>
      <c r="AI2321" s="1"/>
      <c r="AJ2321" s="1"/>
      <c r="AK2321" s="1"/>
      <c r="AL2321" s="49"/>
      <c r="AM2321" s="49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</row>
    <row r="2322" spans="1:121" x14ac:dyDescent="0.15">
      <c r="A2322" s="168"/>
      <c r="B2322" s="169"/>
      <c r="C2322" s="170"/>
      <c r="D2322" s="171"/>
      <c r="E2322" s="172"/>
      <c r="F2322" s="172"/>
      <c r="G2322" s="172"/>
      <c r="H2322" s="172"/>
      <c r="I2322" s="171"/>
      <c r="J2322" s="173"/>
      <c r="K2322" s="174"/>
      <c r="L2322" s="175"/>
      <c r="M2322" s="176"/>
      <c r="N2322" s="176"/>
      <c r="O2322" s="175"/>
      <c r="P2322" s="172"/>
      <c r="Q2322" s="177"/>
      <c r="R2322" s="172"/>
      <c r="S2322" s="178"/>
      <c r="T2322" s="173"/>
      <c r="U2322" s="11"/>
      <c r="V2322" s="11"/>
      <c r="W2322" s="49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"/>
      <c r="AH2322" s="1"/>
      <c r="AI2322" s="1"/>
      <c r="AJ2322" s="1"/>
      <c r="AK2322" s="1"/>
      <c r="AL2322" s="49"/>
      <c r="AM2322" s="49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</row>
    <row r="2323" spans="1:121" x14ac:dyDescent="0.15">
      <c r="A2323" s="168"/>
      <c r="B2323" s="169"/>
      <c r="C2323" s="170"/>
      <c r="D2323" s="171"/>
      <c r="E2323" s="172"/>
      <c r="F2323" s="172"/>
      <c r="G2323" s="172"/>
      <c r="H2323" s="172"/>
      <c r="I2323" s="171"/>
      <c r="J2323" s="173"/>
      <c r="K2323" s="174"/>
      <c r="L2323" s="175"/>
      <c r="M2323" s="176"/>
      <c r="N2323" s="176"/>
      <c r="O2323" s="175"/>
      <c r="P2323" s="172"/>
      <c r="Q2323" s="177"/>
      <c r="R2323" s="172"/>
      <c r="S2323" s="178"/>
      <c r="T2323" s="173"/>
      <c r="U2323" s="11"/>
      <c r="V2323" s="11"/>
      <c r="W2323" s="49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"/>
      <c r="AH2323" s="1"/>
      <c r="AI2323" s="1"/>
      <c r="AJ2323" s="1"/>
      <c r="AK2323" s="1"/>
      <c r="AL2323" s="49"/>
      <c r="AM2323" s="49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</row>
    <row r="2324" spans="1:121" x14ac:dyDescent="0.15">
      <c r="A2324" s="168"/>
      <c r="B2324" s="169"/>
      <c r="C2324" s="170"/>
      <c r="D2324" s="171"/>
      <c r="E2324" s="172"/>
      <c r="F2324" s="172"/>
      <c r="G2324" s="172"/>
      <c r="H2324" s="172"/>
      <c r="I2324" s="171"/>
      <c r="J2324" s="173"/>
      <c r="K2324" s="174"/>
      <c r="L2324" s="175"/>
      <c r="M2324" s="176"/>
      <c r="N2324" s="176"/>
      <c r="O2324" s="175"/>
      <c r="P2324" s="172"/>
      <c r="Q2324" s="177"/>
      <c r="R2324" s="172"/>
      <c r="S2324" s="178"/>
      <c r="T2324" s="173"/>
      <c r="U2324" s="11"/>
      <c r="V2324" s="11"/>
      <c r="W2324" s="49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"/>
      <c r="AH2324" s="1"/>
      <c r="AI2324" s="1"/>
      <c r="AJ2324" s="1"/>
      <c r="AK2324" s="1"/>
      <c r="AL2324" s="49"/>
      <c r="AM2324" s="49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</row>
    <row r="2325" spans="1:121" x14ac:dyDescent="0.15">
      <c r="A2325" s="168"/>
      <c r="B2325" s="169"/>
      <c r="C2325" s="170"/>
      <c r="D2325" s="171"/>
      <c r="E2325" s="172"/>
      <c r="F2325" s="172"/>
      <c r="G2325" s="172"/>
      <c r="H2325" s="172"/>
      <c r="I2325" s="171"/>
      <c r="J2325" s="173"/>
      <c r="K2325" s="174"/>
      <c r="L2325" s="175"/>
      <c r="M2325" s="176"/>
      <c r="N2325" s="176"/>
      <c r="O2325" s="175"/>
      <c r="P2325" s="172"/>
      <c r="Q2325" s="177"/>
      <c r="R2325" s="172"/>
      <c r="S2325" s="178"/>
      <c r="T2325" s="173"/>
      <c r="U2325" s="11"/>
      <c r="V2325" s="11"/>
      <c r="W2325" s="49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"/>
      <c r="AH2325" s="1"/>
      <c r="AI2325" s="1"/>
      <c r="AJ2325" s="1"/>
      <c r="AK2325" s="1"/>
      <c r="AL2325" s="49"/>
      <c r="AM2325" s="49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</row>
    <row r="2326" spans="1:121" x14ac:dyDescent="0.15">
      <c r="A2326" s="168"/>
      <c r="B2326" s="169"/>
      <c r="C2326" s="170"/>
      <c r="D2326" s="171"/>
      <c r="E2326" s="172"/>
      <c r="F2326" s="172"/>
      <c r="G2326" s="172"/>
      <c r="H2326" s="172"/>
      <c r="I2326" s="171"/>
      <c r="J2326" s="173"/>
      <c r="K2326" s="174"/>
      <c r="L2326" s="175"/>
      <c r="M2326" s="176"/>
      <c r="N2326" s="176"/>
      <c r="O2326" s="175"/>
      <c r="P2326" s="172"/>
      <c r="Q2326" s="177"/>
      <c r="R2326" s="172"/>
      <c r="S2326" s="178"/>
      <c r="T2326" s="173"/>
      <c r="U2326" s="11"/>
      <c r="V2326" s="11"/>
      <c r="W2326" s="49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"/>
      <c r="AH2326" s="1"/>
      <c r="AI2326" s="1"/>
      <c r="AJ2326" s="1"/>
      <c r="AK2326" s="1"/>
      <c r="AL2326" s="49"/>
      <c r="AM2326" s="49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</row>
    <row r="2327" spans="1:121" x14ac:dyDescent="0.15">
      <c r="A2327" s="168"/>
      <c r="B2327" s="169"/>
      <c r="C2327" s="170"/>
      <c r="D2327" s="171"/>
      <c r="E2327" s="172"/>
      <c r="F2327" s="172"/>
      <c r="G2327" s="172"/>
      <c r="H2327" s="172"/>
      <c r="I2327" s="171"/>
      <c r="J2327" s="173"/>
      <c r="K2327" s="174"/>
      <c r="L2327" s="175"/>
      <c r="M2327" s="176"/>
      <c r="N2327" s="176"/>
      <c r="O2327" s="175"/>
      <c r="P2327" s="172"/>
      <c r="Q2327" s="177"/>
      <c r="R2327" s="172"/>
      <c r="S2327" s="178"/>
      <c r="T2327" s="173"/>
      <c r="U2327" s="11"/>
      <c r="V2327" s="11"/>
      <c r="W2327" s="49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"/>
      <c r="AH2327" s="1"/>
      <c r="AI2327" s="1"/>
      <c r="AJ2327" s="1"/>
      <c r="AK2327" s="1"/>
      <c r="AL2327" s="49"/>
      <c r="AM2327" s="49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</row>
    <row r="2328" spans="1:121" x14ac:dyDescent="0.15">
      <c r="A2328" s="168"/>
      <c r="B2328" s="169"/>
      <c r="C2328" s="170"/>
      <c r="D2328" s="171"/>
      <c r="E2328" s="172"/>
      <c r="F2328" s="172"/>
      <c r="G2328" s="172"/>
      <c r="H2328" s="172"/>
      <c r="I2328" s="171"/>
      <c r="J2328" s="173"/>
      <c r="K2328" s="174"/>
      <c r="L2328" s="175"/>
      <c r="M2328" s="176"/>
      <c r="N2328" s="176"/>
      <c r="O2328" s="175"/>
      <c r="P2328" s="172"/>
      <c r="Q2328" s="177"/>
      <c r="R2328" s="172"/>
      <c r="S2328" s="178"/>
      <c r="T2328" s="173"/>
      <c r="U2328" s="11"/>
      <c r="V2328" s="11"/>
      <c r="W2328" s="49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"/>
      <c r="AH2328" s="1"/>
      <c r="AI2328" s="1"/>
      <c r="AJ2328" s="1"/>
      <c r="AK2328" s="1"/>
      <c r="AL2328" s="49"/>
      <c r="AM2328" s="49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</row>
    <row r="2329" spans="1:121" x14ac:dyDescent="0.15">
      <c r="A2329" s="168"/>
      <c r="B2329" s="169"/>
      <c r="C2329" s="170"/>
      <c r="D2329" s="171"/>
      <c r="E2329" s="172"/>
      <c r="F2329" s="172"/>
      <c r="G2329" s="172"/>
      <c r="H2329" s="172"/>
      <c r="I2329" s="171"/>
      <c r="J2329" s="173"/>
      <c r="K2329" s="174"/>
      <c r="L2329" s="175"/>
      <c r="M2329" s="176"/>
      <c r="N2329" s="176"/>
      <c r="O2329" s="175"/>
      <c r="P2329" s="172"/>
      <c r="Q2329" s="177"/>
      <c r="R2329" s="172"/>
      <c r="S2329" s="178"/>
      <c r="T2329" s="173"/>
      <c r="U2329" s="11"/>
      <c r="V2329" s="11"/>
      <c r="W2329" s="49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"/>
      <c r="AH2329" s="1"/>
      <c r="AI2329" s="1"/>
      <c r="AJ2329" s="1"/>
      <c r="AK2329" s="1"/>
      <c r="AL2329" s="49"/>
      <c r="AM2329" s="49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</row>
    <row r="2330" spans="1:121" x14ac:dyDescent="0.15">
      <c r="A2330" s="168"/>
      <c r="B2330" s="169"/>
      <c r="C2330" s="170"/>
      <c r="D2330" s="171"/>
      <c r="E2330" s="172"/>
      <c r="F2330" s="172"/>
      <c r="G2330" s="172"/>
      <c r="H2330" s="172"/>
      <c r="I2330" s="171"/>
      <c r="J2330" s="173"/>
      <c r="K2330" s="174"/>
      <c r="L2330" s="175"/>
      <c r="M2330" s="176"/>
      <c r="N2330" s="176"/>
      <c r="O2330" s="175"/>
      <c r="P2330" s="172"/>
      <c r="Q2330" s="177"/>
      <c r="R2330" s="172"/>
      <c r="S2330" s="178"/>
      <c r="T2330" s="173"/>
      <c r="U2330" s="11"/>
      <c r="V2330" s="11"/>
      <c r="W2330" s="49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"/>
      <c r="AH2330" s="1"/>
      <c r="AI2330" s="1"/>
      <c r="AJ2330" s="1"/>
      <c r="AK2330" s="1"/>
      <c r="AL2330" s="49"/>
      <c r="AM2330" s="49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</row>
    <row r="2331" spans="1:121" x14ac:dyDescent="0.15">
      <c r="A2331" s="168"/>
      <c r="B2331" s="169"/>
      <c r="C2331" s="170"/>
      <c r="D2331" s="171"/>
      <c r="E2331" s="172"/>
      <c r="F2331" s="172"/>
      <c r="G2331" s="172"/>
      <c r="H2331" s="172"/>
      <c r="I2331" s="171"/>
      <c r="J2331" s="173"/>
      <c r="K2331" s="174"/>
      <c r="L2331" s="175"/>
      <c r="M2331" s="176"/>
      <c r="N2331" s="176"/>
      <c r="O2331" s="175"/>
      <c r="P2331" s="172"/>
      <c r="Q2331" s="177"/>
      <c r="R2331" s="172"/>
      <c r="S2331" s="178"/>
      <c r="T2331" s="173"/>
      <c r="U2331" s="11"/>
      <c r="V2331" s="11"/>
      <c r="W2331" s="49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"/>
      <c r="AH2331" s="1"/>
      <c r="AI2331" s="1"/>
      <c r="AJ2331" s="1"/>
      <c r="AK2331" s="1"/>
      <c r="AL2331" s="49"/>
      <c r="AM2331" s="49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</row>
    <row r="2332" spans="1:121" x14ac:dyDescent="0.15">
      <c r="A2332" s="168"/>
      <c r="B2332" s="169"/>
      <c r="C2332" s="170"/>
      <c r="D2332" s="171"/>
      <c r="E2332" s="172"/>
      <c r="F2332" s="172"/>
      <c r="G2332" s="172"/>
      <c r="H2332" s="172"/>
      <c r="I2332" s="171"/>
      <c r="J2332" s="173"/>
      <c r="K2332" s="174"/>
      <c r="L2332" s="175"/>
      <c r="M2332" s="176"/>
      <c r="N2332" s="176"/>
      <c r="O2332" s="175"/>
      <c r="P2332" s="172"/>
      <c r="Q2332" s="177"/>
      <c r="R2332" s="172"/>
      <c r="S2332" s="178"/>
      <c r="T2332" s="173"/>
      <c r="U2332" s="11"/>
      <c r="V2332" s="11"/>
      <c r="W2332" s="49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"/>
      <c r="AH2332" s="1"/>
      <c r="AI2332" s="1"/>
      <c r="AJ2332" s="1"/>
      <c r="AK2332" s="1"/>
      <c r="AL2332" s="49"/>
      <c r="AM2332" s="49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</row>
    <row r="2333" spans="1:121" x14ac:dyDescent="0.15">
      <c r="A2333" s="168"/>
      <c r="B2333" s="169"/>
      <c r="C2333" s="170"/>
      <c r="D2333" s="171"/>
      <c r="E2333" s="172"/>
      <c r="F2333" s="172"/>
      <c r="G2333" s="172"/>
      <c r="H2333" s="172"/>
      <c r="I2333" s="171"/>
      <c r="J2333" s="173"/>
      <c r="K2333" s="174"/>
      <c r="L2333" s="175"/>
      <c r="M2333" s="176"/>
      <c r="N2333" s="176"/>
      <c r="O2333" s="175"/>
      <c r="P2333" s="172"/>
      <c r="Q2333" s="177"/>
      <c r="R2333" s="172"/>
      <c r="S2333" s="178"/>
      <c r="T2333" s="173"/>
      <c r="U2333" s="11"/>
      <c r="V2333" s="11"/>
      <c r="W2333" s="49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"/>
      <c r="AH2333" s="1"/>
      <c r="AI2333" s="1"/>
      <c r="AJ2333" s="1"/>
      <c r="AK2333" s="1"/>
      <c r="AL2333" s="49"/>
      <c r="AM2333" s="49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</row>
    <row r="2334" spans="1:121" x14ac:dyDescent="0.15">
      <c r="A2334" s="168"/>
      <c r="B2334" s="169"/>
      <c r="C2334" s="170"/>
      <c r="D2334" s="171"/>
      <c r="E2334" s="172"/>
      <c r="F2334" s="172"/>
      <c r="G2334" s="172"/>
      <c r="H2334" s="172"/>
      <c r="I2334" s="171"/>
      <c r="J2334" s="173"/>
      <c r="K2334" s="174"/>
      <c r="L2334" s="175"/>
      <c r="M2334" s="176"/>
      <c r="N2334" s="176"/>
      <c r="O2334" s="175"/>
      <c r="P2334" s="172"/>
      <c r="Q2334" s="177"/>
      <c r="R2334" s="172"/>
      <c r="S2334" s="178"/>
      <c r="T2334" s="173"/>
      <c r="U2334" s="11"/>
      <c r="V2334" s="11"/>
      <c r="W2334" s="49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"/>
      <c r="AH2334" s="1"/>
      <c r="AI2334" s="1"/>
      <c r="AJ2334" s="1"/>
      <c r="AK2334" s="1"/>
      <c r="AL2334" s="49"/>
      <c r="AM2334" s="49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</row>
    <row r="2335" spans="1:121" x14ac:dyDescent="0.15">
      <c r="A2335" s="168"/>
      <c r="B2335" s="169"/>
      <c r="C2335" s="170"/>
      <c r="D2335" s="171"/>
      <c r="E2335" s="172"/>
      <c r="F2335" s="172"/>
      <c r="G2335" s="172"/>
      <c r="H2335" s="172"/>
      <c r="I2335" s="171"/>
      <c r="J2335" s="173"/>
      <c r="K2335" s="174"/>
      <c r="L2335" s="175"/>
      <c r="M2335" s="176"/>
      <c r="N2335" s="176"/>
      <c r="O2335" s="175"/>
      <c r="P2335" s="172"/>
      <c r="Q2335" s="177"/>
      <c r="R2335" s="172"/>
      <c r="S2335" s="178"/>
      <c r="T2335" s="173"/>
      <c r="U2335" s="11"/>
      <c r="V2335" s="11"/>
      <c r="W2335" s="49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"/>
      <c r="AH2335" s="1"/>
      <c r="AI2335" s="1"/>
      <c r="AJ2335" s="1"/>
      <c r="AK2335" s="1"/>
      <c r="AL2335" s="49"/>
      <c r="AM2335" s="49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</row>
    <row r="2336" spans="1:121" x14ac:dyDescent="0.15">
      <c r="A2336" s="168"/>
      <c r="B2336" s="169"/>
      <c r="C2336" s="170"/>
      <c r="D2336" s="171"/>
      <c r="E2336" s="172"/>
      <c r="F2336" s="172"/>
      <c r="G2336" s="172"/>
      <c r="H2336" s="172"/>
      <c r="I2336" s="171"/>
      <c r="J2336" s="173"/>
      <c r="K2336" s="174"/>
      <c r="L2336" s="175"/>
      <c r="M2336" s="176"/>
      <c r="N2336" s="176"/>
      <c r="O2336" s="175"/>
      <c r="P2336" s="172"/>
      <c r="Q2336" s="177"/>
      <c r="R2336" s="172"/>
      <c r="S2336" s="178"/>
      <c r="T2336" s="173"/>
      <c r="U2336" s="11"/>
      <c r="V2336" s="11"/>
      <c r="W2336" s="49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"/>
      <c r="AH2336" s="1"/>
      <c r="AI2336" s="1"/>
      <c r="AJ2336" s="1"/>
      <c r="AK2336" s="1"/>
      <c r="AL2336" s="49"/>
      <c r="AM2336" s="49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</row>
    <row r="2337" spans="1:121" x14ac:dyDescent="0.15">
      <c r="A2337" s="168"/>
      <c r="B2337" s="169"/>
      <c r="C2337" s="170"/>
      <c r="D2337" s="171"/>
      <c r="E2337" s="172"/>
      <c r="F2337" s="172"/>
      <c r="G2337" s="172"/>
      <c r="H2337" s="172"/>
      <c r="I2337" s="171"/>
      <c r="J2337" s="173"/>
      <c r="K2337" s="174"/>
      <c r="L2337" s="175"/>
      <c r="M2337" s="176"/>
      <c r="N2337" s="176"/>
      <c r="O2337" s="175"/>
      <c r="P2337" s="172"/>
      <c r="Q2337" s="177"/>
      <c r="R2337" s="172"/>
      <c r="S2337" s="178"/>
      <c r="T2337" s="173"/>
      <c r="U2337" s="11"/>
      <c r="V2337" s="11"/>
      <c r="W2337" s="49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"/>
      <c r="AH2337" s="1"/>
      <c r="AI2337" s="1"/>
      <c r="AJ2337" s="1"/>
      <c r="AK2337" s="1"/>
      <c r="AL2337" s="49"/>
      <c r="AM2337" s="49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</row>
    <row r="2338" spans="1:121" x14ac:dyDescent="0.15">
      <c r="A2338" s="168"/>
      <c r="B2338" s="169"/>
      <c r="C2338" s="170"/>
      <c r="D2338" s="171"/>
      <c r="E2338" s="172"/>
      <c r="F2338" s="172"/>
      <c r="G2338" s="172"/>
      <c r="H2338" s="172"/>
      <c r="I2338" s="171"/>
      <c r="J2338" s="173"/>
      <c r="K2338" s="174"/>
      <c r="L2338" s="175"/>
      <c r="M2338" s="176"/>
      <c r="N2338" s="176"/>
      <c r="O2338" s="175"/>
      <c r="P2338" s="172"/>
      <c r="Q2338" s="177"/>
      <c r="R2338" s="172"/>
      <c r="S2338" s="178"/>
      <c r="T2338" s="173"/>
      <c r="U2338" s="11"/>
      <c r="V2338" s="11"/>
      <c r="W2338" s="49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"/>
      <c r="AH2338" s="1"/>
      <c r="AI2338" s="1"/>
      <c r="AJ2338" s="1"/>
      <c r="AK2338" s="1"/>
      <c r="AL2338" s="49"/>
      <c r="AM2338" s="49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</row>
    <row r="2339" spans="1:121" x14ac:dyDescent="0.15">
      <c r="A2339" s="168"/>
      <c r="B2339" s="169"/>
      <c r="C2339" s="170"/>
      <c r="D2339" s="171"/>
      <c r="E2339" s="172"/>
      <c r="F2339" s="172"/>
      <c r="G2339" s="172"/>
      <c r="H2339" s="172"/>
      <c r="I2339" s="171"/>
      <c r="J2339" s="173"/>
      <c r="K2339" s="174"/>
      <c r="L2339" s="175"/>
      <c r="M2339" s="176"/>
      <c r="N2339" s="176"/>
      <c r="O2339" s="175"/>
      <c r="P2339" s="172"/>
      <c r="Q2339" s="177"/>
      <c r="R2339" s="172"/>
      <c r="S2339" s="178"/>
      <c r="T2339" s="173"/>
      <c r="U2339" s="11"/>
      <c r="V2339" s="11"/>
      <c r="W2339" s="49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"/>
      <c r="AH2339" s="1"/>
      <c r="AI2339" s="1"/>
      <c r="AJ2339" s="1"/>
      <c r="AK2339" s="1"/>
      <c r="AL2339" s="49"/>
      <c r="AM2339" s="49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</row>
    <row r="2340" spans="1:121" x14ac:dyDescent="0.15">
      <c r="A2340" s="168"/>
      <c r="B2340" s="169"/>
      <c r="C2340" s="170"/>
      <c r="D2340" s="171"/>
      <c r="E2340" s="172"/>
      <c r="F2340" s="172"/>
      <c r="G2340" s="172"/>
      <c r="H2340" s="172"/>
      <c r="I2340" s="171"/>
      <c r="J2340" s="173"/>
      <c r="K2340" s="174"/>
      <c r="L2340" s="175"/>
      <c r="M2340" s="176"/>
      <c r="N2340" s="176"/>
      <c r="O2340" s="175"/>
      <c r="P2340" s="172"/>
      <c r="Q2340" s="177"/>
      <c r="R2340" s="172"/>
      <c r="S2340" s="178"/>
      <c r="T2340" s="173"/>
      <c r="U2340" s="11"/>
      <c r="V2340" s="11"/>
      <c r="W2340" s="49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"/>
      <c r="AH2340" s="1"/>
      <c r="AI2340" s="1"/>
      <c r="AJ2340" s="1"/>
      <c r="AK2340" s="1"/>
      <c r="AL2340" s="49"/>
      <c r="AM2340" s="49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</row>
    <row r="2341" spans="1:121" x14ac:dyDescent="0.15">
      <c r="A2341" s="168"/>
      <c r="B2341" s="169"/>
      <c r="C2341" s="170"/>
      <c r="D2341" s="171"/>
      <c r="E2341" s="172"/>
      <c r="F2341" s="172"/>
      <c r="G2341" s="172"/>
      <c r="H2341" s="172"/>
      <c r="I2341" s="171"/>
      <c r="J2341" s="173"/>
      <c r="K2341" s="174"/>
      <c r="L2341" s="175"/>
      <c r="M2341" s="176"/>
      <c r="N2341" s="176"/>
      <c r="O2341" s="175"/>
      <c r="P2341" s="172"/>
      <c r="Q2341" s="177"/>
      <c r="R2341" s="172"/>
      <c r="S2341" s="178"/>
      <c r="T2341" s="173"/>
      <c r="U2341" s="11"/>
      <c r="V2341" s="11"/>
      <c r="W2341" s="49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"/>
      <c r="AH2341" s="1"/>
      <c r="AI2341" s="1"/>
      <c r="AJ2341" s="1"/>
      <c r="AK2341" s="1"/>
      <c r="AL2341" s="49"/>
      <c r="AM2341" s="49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</row>
    <row r="2342" spans="1:121" x14ac:dyDescent="0.15">
      <c r="A2342" s="168"/>
      <c r="B2342" s="169"/>
      <c r="C2342" s="170"/>
      <c r="D2342" s="171"/>
      <c r="E2342" s="172"/>
      <c r="F2342" s="172"/>
      <c r="G2342" s="172"/>
      <c r="H2342" s="172"/>
      <c r="I2342" s="171"/>
      <c r="J2342" s="173"/>
      <c r="K2342" s="174"/>
      <c r="L2342" s="175"/>
      <c r="M2342" s="176"/>
      <c r="N2342" s="176"/>
      <c r="O2342" s="175"/>
      <c r="P2342" s="172"/>
      <c r="Q2342" s="177"/>
      <c r="R2342" s="172"/>
      <c r="S2342" s="178"/>
      <c r="T2342" s="173"/>
      <c r="U2342" s="11"/>
      <c r="V2342" s="11"/>
      <c r="W2342" s="49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"/>
      <c r="AH2342" s="1"/>
      <c r="AI2342" s="1"/>
      <c r="AJ2342" s="1"/>
      <c r="AK2342" s="1"/>
      <c r="AL2342" s="49"/>
      <c r="AM2342" s="49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</row>
    <row r="2343" spans="1:121" x14ac:dyDescent="0.15">
      <c r="A2343" s="168"/>
      <c r="B2343" s="169"/>
      <c r="C2343" s="170"/>
      <c r="D2343" s="171"/>
      <c r="E2343" s="172"/>
      <c r="F2343" s="172"/>
      <c r="G2343" s="172"/>
      <c r="H2343" s="172"/>
      <c r="I2343" s="171"/>
      <c r="J2343" s="173"/>
      <c r="K2343" s="174"/>
      <c r="L2343" s="175"/>
      <c r="M2343" s="176"/>
      <c r="N2343" s="176"/>
      <c r="O2343" s="175"/>
      <c r="P2343" s="172"/>
      <c r="Q2343" s="177"/>
      <c r="R2343" s="172"/>
      <c r="S2343" s="178"/>
      <c r="T2343" s="173"/>
      <c r="U2343" s="11"/>
      <c r="V2343" s="11"/>
      <c r="W2343" s="49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"/>
      <c r="AH2343" s="1"/>
      <c r="AI2343" s="1"/>
      <c r="AJ2343" s="1"/>
      <c r="AK2343" s="1"/>
      <c r="AL2343" s="49"/>
      <c r="AM2343" s="49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</row>
    <row r="2344" spans="1:121" x14ac:dyDescent="0.15">
      <c r="A2344" s="168"/>
      <c r="B2344" s="169"/>
      <c r="C2344" s="170"/>
      <c r="D2344" s="171"/>
      <c r="E2344" s="172"/>
      <c r="F2344" s="172"/>
      <c r="G2344" s="172"/>
      <c r="H2344" s="172"/>
      <c r="I2344" s="171"/>
      <c r="J2344" s="173"/>
      <c r="K2344" s="174"/>
      <c r="L2344" s="175"/>
      <c r="M2344" s="176"/>
      <c r="N2344" s="176"/>
      <c r="O2344" s="175"/>
      <c r="P2344" s="172"/>
      <c r="Q2344" s="177"/>
      <c r="R2344" s="172"/>
      <c r="S2344" s="178"/>
      <c r="T2344" s="173"/>
      <c r="U2344" s="11"/>
      <c r="V2344" s="11"/>
      <c r="W2344" s="49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"/>
      <c r="AH2344" s="1"/>
      <c r="AI2344" s="1"/>
      <c r="AJ2344" s="1"/>
      <c r="AK2344" s="1"/>
      <c r="AL2344" s="49"/>
      <c r="AM2344" s="49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</row>
    <row r="2345" spans="1:121" x14ac:dyDescent="0.15">
      <c r="A2345" s="168"/>
      <c r="B2345" s="169"/>
      <c r="C2345" s="170"/>
      <c r="D2345" s="171"/>
      <c r="E2345" s="172"/>
      <c r="F2345" s="172"/>
      <c r="G2345" s="172"/>
      <c r="H2345" s="172"/>
      <c r="I2345" s="171"/>
      <c r="J2345" s="173"/>
      <c r="K2345" s="174"/>
      <c r="L2345" s="175"/>
      <c r="M2345" s="176"/>
      <c r="N2345" s="176"/>
      <c r="O2345" s="175"/>
      <c r="P2345" s="172"/>
      <c r="Q2345" s="177"/>
      <c r="R2345" s="172"/>
      <c r="S2345" s="178"/>
      <c r="T2345" s="173"/>
      <c r="U2345" s="11"/>
      <c r="V2345" s="11"/>
      <c r="W2345" s="49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"/>
      <c r="AH2345" s="1"/>
      <c r="AI2345" s="1"/>
      <c r="AJ2345" s="1"/>
      <c r="AK2345" s="1"/>
      <c r="AL2345" s="49"/>
      <c r="AM2345" s="49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</row>
    <row r="2346" spans="1:121" x14ac:dyDescent="0.15">
      <c r="A2346" s="168"/>
      <c r="B2346" s="169"/>
      <c r="C2346" s="170"/>
      <c r="D2346" s="171"/>
      <c r="E2346" s="172"/>
      <c r="F2346" s="172"/>
      <c r="G2346" s="172"/>
      <c r="H2346" s="172"/>
      <c r="I2346" s="171"/>
      <c r="J2346" s="173"/>
      <c r="K2346" s="174"/>
      <c r="L2346" s="175"/>
      <c r="M2346" s="176"/>
      <c r="N2346" s="176"/>
      <c r="O2346" s="175"/>
      <c r="P2346" s="172"/>
      <c r="Q2346" s="177"/>
      <c r="R2346" s="172"/>
      <c r="S2346" s="178"/>
      <c r="T2346" s="173"/>
      <c r="U2346" s="11"/>
      <c r="V2346" s="11"/>
      <c r="W2346" s="49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"/>
      <c r="AH2346" s="1"/>
      <c r="AI2346" s="1"/>
      <c r="AJ2346" s="1"/>
      <c r="AK2346" s="1"/>
      <c r="AL2346" s="49"/>
      <c r="AM2346" s="49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</row>
    <row r="2347" spans="1:121" x14ac:dyDescent="0.15">
      <c r="A2347" s="168"/>
      <c r="B2347" s="169"/>
      <c r="C2347" s="170"/>
      <c r="D2347" s="171"/>
      <c r="E2347" s="172"/>
      <c r="F2347" s="172"/>
      <c r="G2347" s="172"/>
      <c r="H2347" s="172"/>
      <c r="I2347" s="171"/>
      <c r="J2347" s="173"/>
      <c r="K2347" s="174"/>
      <c r="L2347" s="175"/>
      <c r="M2347" s="176"/>
      <c r="N2347" s="176"/>
      <c r="O2347" s="175"/>
      <c r="P2347" s="172"/>
      <c r="Q2347" s="177"/>
      <c r="R2347" s="172"/>
      <c r="S2347" s="178"/>
      <c r="T2347" s="173"/>
      <c r="U2347" s="11"/>
      <c r="V2347" s="11"/>
      <c r="W2347" s="49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"/>
      <c r="AH2347" s="1"/>
      <c r="AI2347" s="1"/>
      <c r="AJ2347" s="1"/>
      <c r="AK2347" s="1"/>
      <c r="AL2347" s="49"/>
      <c r="AM2347" s="49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</row>
    <row r="2348" spans="1:121" x14ac:dyDescent="0.15">
      <c r="A2348" s="168"/>
      <c r="B2348" s="169"/>
      <c r="C2348" s="170"/>
      <c r="D2348" s="171"/>
      <c r="E2348" s="172"/>
      <c r="F2348" s="172"/>
      <c r="G2348" s="172"/>
      <c r="H2348" s="172"/>
      <c r="I2348" s="171"/>
      <c r="J2348" s="173"/>
      <c r="K2348" s="174"/>
      <c r="L2348" s="175"/>
      <c r="M2348" s="176"/>
      <c r="N2348" s="176"/>
      <c r="O2348" s="175"/>
      <c r="P2348" s="172"/>
      <c r="Q2348" s="177"/>
      <c r="R2348" s="172"/>
      <c r="S2348" s="178"/>
      <c r="T2348" s="173"/>
      <c r="U2348" s="11"/>
      <c r="V2348" s="11"/>
      <c r="W2348" s="49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"/>
      <c r="AH2348" s="1"/>
      <c r="AI2348" s="1"/>
      <c r="AJ2348" s="1"/>
      <c r="AK2348" s="1"/>
      <c r="AL2348" s="49"/>
      <c r="AM2348" s="49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</row>
    <row r="2349" spans="1:121" x14ac:dyDescent="0.15">
      <c r="A2349" s="168"/>
      <c r="B2349" s="169"/>
      <c r="C2349" s="170"/>
      <c r="D2349" s="171"/>
      <c r="E2349" s="172"/>
      <c r="F2349" s="172"/>
      <c r="G2349" s="172"/>
      <c r="H2349" s="172"/>
      <c r="I2349" s="171"/>
      <c r="J2349" s="173"/>
      <c r="K2349" s="174"/>
      <c r="L2349" s="175"/>
      <c r="M2349" s="176"/>
      <c r="N2349" s="176"/>
      <c r="O2349" s="175"/>
      <c r="P2349" s="172"/>
      <c r="Q2349" s="177"/>
      <c r="R2349" s="172"/>
      <c r="S2349" s="178"/>
      <c r="T2349" s="173"/>
      <c r="U2349" s="11"/>
      <c r="V2349" s="11"/>
      <c r="W2349" s="49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"/>
      <c r="AH2349" s="1"/>
      <c r="AI2349" s="1"/>
      <c r="AJ2349" s="1"/>
      <c r="AK2349" s="1"/>
      <c r="AL2349" s="49"/>
      <c r="AM2349" s="49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</row>
    <row r="2350" spans="1:121" x14ac:dyDescent="0.15">
      <c r="A2350" s="168"/>
      <c r="B2350" s="169"/>
      <c r="C2350" s="170"/>
      <c r="D2350" s="171"/>
      <c r="E2350" s="172"/>
      <c r="F2350" s="172"/>
      <c r="G2350" s="172"/>
      <c r="H2350" s="172"/>
      <c r="I2350" s="171"/>
      <c r="J2350" s="173"/>
      <c r="K2350" s="174"/>
      <c r="L2350" s="175"/>
      <c r="M2350" s="176"/>
      <c r="N2350" s="176"/>
      <c r="O2350" s="175"/>
      <c r="P2350" s="172"/>
      <c r="Q2350" s="177"/>
      <c r="R2350" s="172"/>
      <c r="S2350" s="178"/>
      <c r="T2350" s="173"/>
      <c r="U2350" s="11"/>
      <c r="V2350" s="11"/>
      <c r="W2350" s="49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"/>
      <c r="AH2350" s="1"/>
      <c r="AI2350" s="1"/>
      <c r="AJ2350" s="1"/>
      <c r="AK2350" s="1"/>
      <c r="AL2350" s="49"/>
      <c r="AM2350" s="49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</row>
    <row r="2351" spans="1:121" x14ac:dyDescent="0.15">
      <c r="A2351" s="168"/>
      <c r="B2351" s="169"/>
      <c r="C2351" s="170"/>
      <c r="D2351" s="171"/>
      <c r="E2351" s="172"/>
      <c r="F2351" s="172"/>
      <c r="G2351" s="172"/>
      <c r="H2351" s="172"/>
      <c r="I2351" s="171"/>
      <c r="J2351" s="173"/>
      <c r="K2351" s="174"/>
      <c r="L2351" s="175"/>
      <c r="M2351" s="176"/>
      <c r="N2351" s="176"/>
      <c r="O2351" s="175"/>
      <c r="P2351" s="172"/>
      <c r="Q2351" s="177"/>
      <c r="R2351" s="172"/>
      <c r="S2351" s="178"/>
      <c r="T2351" s="173"/>
      <c r="U2351" s="11"/>
      <c r="V2351" s="11"/>
      <c r="W2351" s="49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"/>
      <c r="AH2351" s="1"/>
      <c r="AI2351" s="1"/>
      <c r="AJ2351" s="1"/>
      <c r="AK2351" s="1"/>
      <c r="AL2351" s="49"/>
      <c r="AM2351" s="49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</row>
    <row r="2352" spans="1:121" x14ac:dyDescent="0.15">
      <c r="A2352" s="168"/>
      <c r="B2352" s="169"/>
      <c r="C2352" s="170"/>
      <c r="D2352" s="171"/>
      <c r="E2352" s="172"/>
      <c r="F2352" s="172"/>
      <c r="G2352" s="172"/>
      <c r="H2352" s="172"/>
      <c r="I2352" s="171"/>
      <c r="J2352" s="173"/>
      <c r="K2352" s="174"/>
      <c r="L2352" s="175"/>
      <c r="M2352" s="176"/>
      <c r="N2352" s="176"/>
      <c r="O2352" s="175"/>
      <c r="P2352" s="172"/>
      <c r="Q2352" s="177"/>
      <c r="R2352" s="172"/>
      <c r="S2352" s="178"/>
      <c r="T2352" s="173"/>
      <c r="U2352" s="11"/>
      <c r="V2352" s="11"/>
      <c r="W2352" s="49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"/>
      <c r="AH2352" s="1"/>
      <c r="AI2352" s="1"/>
      <c r="AJ2352" s="1"/>
      <c r="AK2352" s="1"/>
      <c r="AL2352" s="49"/>
      <c r="AM2352" s="49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</row>
    <row r="2353" spans="1:121" x14ac:dyDescent="0.15">
      <c r="A2353" s="168"/>
      <c r="B2353" s="169"/>
      <c r="C2353" s="170"/>
      <c r="D2353" s="171"/>
      <c r="E2353" s="172"/>
      <c r="F2353" s="172"/>
      <c r="G2353" s="172"/>
      <c r="H2353" s="172"/>
      <c r="I2353" s="171"/>
      <c r="J2353" s="173"/>
      <c r="K2353" s="174"/>
      <c r="L2353" s="175"/>
      <c r="M2353" s="176"/>
      <c r="N2353" s="176"/>
      <c r="O2353" s="175"/>
      <c r="P2353" s="172"/>
      <c r="Q2353" s="177"/>
      <c r="R2353" s="172"/>
      <c r="S2353" s="178"/>
      <c r="T2353" s="173"/>
      <c r="U2353" s="11"/>
      <c r="V2353" s="11"/>
      <c r="W2353" s="49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"/>
      <c r="AH2353" s="1"/>
      <c r="AI2353" s="1"/>
      <c r="AJ2353" s="1"/>
      <c r="AK2353" s="1"/>
      <c r="AL2353" s="49"/>
      <c r="AM2353" s="49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</row>
    <row r="2354" spans="1:121" x14ac:dyDescent="0.15">
      <c r="A2354" s="168"/>
      <c r="B2354" s="169"/>
      <c r="C2354" s="170"/>
      <c r="D2354" s="171"/>
      <c r="E2354" s="172"/>
      <c r="F2354" s="172"/>
      <c r="G2354" s="172"/>
      <c r="H2354" s="172"/>
      <c r="I2354" s="171"/>
      <c r="J2354" s="173"/>
      <c r="K2354" s="174"/>
      <c r="L2354" s="175"/>
      <c r="M2354" s="176"/>
      <c r="N2354" s="176"/>
      <c r="O2354" s="175"/>
      <c r="P2354" s="172"/>
      <c r="Q2354" s="177"/>
      <c r="R2354" s="172"/>
      <c r="S2354" s="178"/>
      <c r="T2354" s="173"/>
      <c r="U2354" s="11"/>
      <c r="V2354" s="11"/>
      <c r="W2354" s="49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"/>
      <c r="AH2354" s="1"/>
      <c r="AI2354" s="1"/>
      <c r="AJ2354" s="1"/>
      <c r="AK2354" s="1"/>
      <c r="AL2354" s="49"/>
      <c r="AM2354" s="49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</row>
    <row r="2355" spans="1:121" x14ac:dyDescent="0.15">
      <c r="A2355" s="168"/>
      <c r="B2355" s="169"/>
      <c r="C2355" s="170"/>
      <c r="D2355" s="171"/>
      <c r="E2355" s="172"/>
      <c r="F2355" s="172"/>
      <c r="G2355" s="172"/>
      <c r="H2355" s="172"/>
      <c r="I2355" s="171"/>
      <c r="J2355" s="173"/>
      <c r="K2355" s="174"/>
      <c r="L2355" s="175"/>
      <c r="M2355" s="176"/>
      <c r="N2355" s="176"/>
      <c r="O2355" s="175"/>
      <c r="P2355" s="172"/>
      <c r="Q2355" s="177"/>
      <c r="R2355" s="172"/>
      <c r="S2355" s="178"/>
      <c r="T2355" s="173"/>
      <c r="U2355" s="11"/>
      <c r="V2355" s="11"/>
      <c r="W2355" s="49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"/>
      <c r="AH2355" s="1"/>
      <c r="AI2355" s="1"/>
      <c r="AJ2355" s="1"/>
      <c r="AK2355" s="1"/>
      <c r="AL2355" s="49"/>
      <c r="AM2355" s="49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</row>
    <row r="2356" spans="1:121" x14ac:dyDescent="0.15">
      <c r="A2356" s="168"/>
      <c r="B2356" s="169"/>
      <c r="C2356" s="170"/>
      <c r="D2356" s="171"/>
      <c r="E2356" s="172"/>
      <c r="F2356" s="172"/>
      <c r="G2356" s="172"/>
      <c r="H2356" s="172"/>
      <c r="I2356" s="171"/>
      <c r="J2356" s="173"/>
      <c r="K2356" s="174"/>
      <c r="L2356" s="175"/>
      <c r="M2356" s="176"/>
      <c r="N2356" s="176"/>
      <c r="O2356" s="175"/>
      <c r="P2356" s="172"/>
      <c r="Q2356" s="177"/>
      <c r="R2356" s="172"/>
      <c r="S2356" s="178"/>
      <c r="T2356" s="173"/>
      <c r="U2356" s="11"/>
      <c r="V2356" s="11"/>
      <c r="W2356" s="49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"/>
      <c r="AH2356" s="1"/>
      <c r="AI2356" s="1"/>
      <c r="AJ2356" s="1"/>
      <c r="AK2356" s="1"/>
      <c r="AL2356" s="49"/>
      <c r="AM2356" s="49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</row>
    <row r="2357" spans="1:121" x14ac:dyDescent="0.15">
      <c r="A2357" s="168"/>
      <c r="B2357" s="169"/>
      <c r="C2357" s="170"/>
      <c r="D2357" s="171"/>
      <c r="E2357" s="172"/>
      <c r="F2357" s="172"/>
      <c r="G2357" s="172"/>
      <c r="H2357" s="172"/>
      <c r="I2357" s="171"/>
      <c r="J2357" s="173"/>
      <c r="K2357" s="174"/>
      <c r="L2357" s="175"/>
      <c r="M2357" s="176"/>
      <c r="N2357" s="176"/>
      <c r="O2357" s="175"/>
      <c r="P2357" s="172"/>
      <c r="Q2357" s="177"/>
      <c r="R2357" s="172"/>
      <c r="S2357" s="178"/>
      <c r="T2357" s="173"/>
      <c r="U2357" s="11"/>
      <c r="V2357" s="11"/>
      <c r="W2357" s="49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"/>
      <c r="AH2357" s="1"/>
      <c r="AI2357" s="1"/>
      <c r="AJ2357" s="1"/>
      <c r="AK2357" s="1"/>
      <c r="AL2357" s="49"/>
      <c r="AM2357" s="49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</row>
    <row r="2358" spans="1:121" x14ac:dyDescent="0.15">
      <c r="A2358" s="168"/>
      <c r="B2358" s="169"/>
      <c r="C2358" s="170"/>
      <c r="D2358" s="171"/>
      <c r="E2358" s="172"/>
      <c r="F2358" s="172"/>
      <c r="G2358" s="172"/>
      <c r="H2358" s="172"/>
      <c r="I2358" s="171"/>
      <c r="J2358" s="173"/>
      <c r="K2358" s="174"/>
      <c r="L2358" s="175"/>
      <c r="M2358" s="176"/>
      <c r="N2358" s="176"/>
      <c r="O2358" s="175"/>
      <c r="P2358" s="172"/>
      <c r="Q2358" s="177"/>
      <c r="R2358" s="172"/>
      <c r="S2358" s="178"/>
      <c r="T2358" s="173"/>
      <c r="U2358" s="11"/>
      <c r="V2358" s="11"/>
      <c r="W2358" s="49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"/>
      <c r="AH2358" s="1"/>
      <c r="AI2358" s="1"/>
      <c r="AJ2358" s="1"/>
      <c r="AK2358" s="1"/>
      <c r="AL2358" s="49"/>
      <c r="AM2358" s="49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</row>
    <row r="2359" spans="1:121" x14ac:dyDescent="0.15">
      <c r="A2359" s="168"/>
      <c r="B2359" s="169"/>
      <c r="C2359" s="170"/>
      <c r="D2359" s="171"/>
      <c r="E2359" s="172"/>
      <c r="F2359" s="172"/>
      <c r="G2359" s="172"/>
      <c r="H2359" s="172"/>
      <c r="I2359" s="171"/>
      <c r="J2359" s="173"/>
      <c r="K2359" s="174"/>
      <c r="L2359" s="175"/>
      <c r="M2359" s="176"/>
      <c r="N2359" s="176"/>
      <c r="O2359" s="175"/>
      <c r="P2359" s="172"/>
      <c r="Q2359" s="177"/>
      <c r="R2359" s="172"/>
      <c r="S2359" s="178"/>
      <c r="T2359" s="173"/>
      <c r="U2359" s="11"/>
      <c r="V2359" s="11"/>
      <c r="W2359" s="49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"/>
      <c r="AH2359" s="1"/>
      <c r="AI2359" s="1"/>
      <c r="AJ2359" s="1"/>
      <c r="AK2359" s="1"/>
      <c r="AL2359" s="49"/>
      <c r="AM2359" s="49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</row>
    <row r="2360" spans="1:121" x14ac:dyDescent="0.15">
      <c r="A2360" s="168"/>
      <c r="B2360" s="169"/>
      <c r="C2360" s="170"/>
      <c r="D2360" s="171"/>
      <c r="E2360" s="172"/>
      <c r="F2360" s="172"/>
      <c r="G2360" s="172"/>
      <c r="H2360" s="172"/>
      <c r="I2360" s="171"/>
      <c r="J2360" s="173"/>
      <c r="K2360" s="174"/>
      <c r="L2360" s="175"/>
      <c r="M2360" s="176"/>
      <c r="N2360" s="176"/>
      <c r="O2360" s="175"/>
      <c r="P2360" s="172"/>
      <c r="Q2360" s="177"/>
      <c r="R2360" s="172"/>
      <c r="S2360" s="178"/>
      <c r="T2360" s="173"/>
      <c r="U2360" s="11"/>
      <c r="V2360" s="11"/>
      <c r="W2360" s="49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"/>
      <c r="AH2360" s="1"/>
      <c r="AI2360" s="1"/>
      <c r="AJ2360" s="1"/>
      <c r="AK2360" s="1"/>
      <c r="AL2360" s="49"/>
      <c r="AM2360" s="49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</row>
    <row r="2361" spans="1:121" x14ac:dyDescent="0.15">
      <c r="A2361" s="168"/>
      <c r="B2361" s="169"/>
      <c r="C2361" s="170"/>
      <c r="D2361" s="171"/>
      <c r="E2361" s="172"/>
      <c r="F2361" s="172"/>
      <c r="G2361" s="172"/>
      <c r="H2361" s="172"/>
      <c r="I2361" s="171"/>
      <c r="J2361" s="173"/>
      <c r="K2361" s="174"/>
      <c r="L2361" s="175"/>
      <c r="M2361" s="176"/>
      <c r="N2361" s="176"/>
      <c r="O2361" s="175"/>
      <c r="P2361" s="172"/>
      <c r="Q2361" s="177"/>
      <c r="R2361" s="172"/>
      <c r="S2361" s="178"/>
      <c r="T2361" s="173"/>
      <c r="U2361" s="11"/>
      <c r="V2361" s="11"/>
      <c r="W2361" s="49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"/>
      <c r="AH2361" s="1"/>
      <c r="AI2361" s="1"/>
      <c r="AJ2361" s="1"/>
      <c r="AK2361" s="1"/>
      <c r="AL2361" s="49"/>
      <c r="AM2361" s="49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</row>
    <row r="2362" spans="1:121" x14ac:dyDescent="0.15">
      <c r="A2362" s="168"/>
      <c r="B2362" s="169"/>
      <c r="C2362" s="170"/>
      <c r="D2362" s="171"/>
      <c r="E2362" s="172"/>
      <c r="F2362" s="172"/>
      <c r="G2362" s="172"/>
      <c r="H2362" s="172"/>
      <c r="I2362" s="171"/>
      <c r="J2362" s="173"/>
      <c r="K2362" s="174"/>
      <c r="L2362" s="175"/>
      <c r="M2362" s="176"/>
      <c r="N2362" s="176"/>
      <c r="O2362" s="175"/>
      <c r="P2362" s="172"/>
      <c r="Q2362" s="177"/>
      <c r="R2362" s="172"/>
      <c r="S2362" s="178"/>
      <c r="T2362" s="173"/>
      <c r="U2362" s="11"/>
      <c r="V2362" s="11"/>
      <c r="W2362" s="49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"/>
      <c r="AH2362" s="1"/>
      <c r="AI2362" s="1"/>
      <c r="AJ2362" s="1"/>
      <c r="AK2362" s="1"/>
      <c r="AL2362" s="49"/>
      <c r="AM2362" s="49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</row>
    <row r="2363" spans="1:121" x14ac:dyDescent="0.15">
      <c r="A2363" s="168"/>
      <c r="B2363" s="169"/>
      <c r="C2363" s="170"/>
      <c r="D2363" s="171"/>
      <c r="E2363" s="172"/>
      <c r="F2363" s="172"/>
      <c r="G2363" s="172"/>
      <c r="H2363" s="172"/>
      <c r="I2363" s="171"/>
      <c r="J2363" s="173"/>
      <c r="K2363" s="174"/>
      <c r="L2363" s="175"/>
      <c r="M2363" s="176"/>
      <c r="N2363" s="176"/>
      <c r="O2363" s="175"/>
      <c r="P2363" s="172"/>
      <c r="Q2363" s="177"/>
      <c r="R2363" s="172"/>
      <c r="S2363" s="178"/>
      <c r="T2363" s="173"/>
      <c r="U2363" s="11"/>
      <c r="V2363" s="11"/>
      <c r="W2363" s="49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"/>
      <c r="AH2363" s="1"/>
      <c r="AI2363" s="1"/>
      <c r="AJ2363" s="1"/>
      <c r="AK2363" s="1"/>
      <c r="AL2363" s="49"/>
      <c r="AM2363" s="49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</row>
    <row r="2364" spans="1:121" x14ac:dyDescent="0.15">
      <c r="A2364" s="168"/>
      <c r="B2364" s="169"/>
      <c r="C2364" s="170"/>
      <c r="D2364" s="171"/>
      <c r="E2364" s="172"/>
      <c r="F2364" s="172"/>
      <c r="G2364" s="172"/>
      <c r="H2364" s="172"/>
      <c r="I2364" s="171"/>
      <c r="J2364" s="173"/>
      <c r="K2364" s="174"/>
      <c r="L2364" s="175"/>
      <c r="M2364" s="176"/>
      <c r="N2364" s="176"/>
      <c r="O2364" s="175"/>
      <c r="P2364" s="172"/>
      <c r="Q2364" s="177"/>
      <c r="R2364" s="172"/>
      <c r="S2364" s="178"/>
      <c r="T2364" s="173"/>
      <c r="U2364" s="11"/>
      <c r="V2364" s="11"/>
      <c r="W2364" s="49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"/>
      <c r="AH2364" s="1"/>
      <c r="AI2364" s="1"/>
      <c r="AJ2364" s="1"/>
      <c r="AK2364" s="1"/>
      <c r="AL2364" s="49"/>
      <c r="AM2364" s="49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</row>
    <row r="2365" spans="1:121" x14ac:dyDescent="0.15">
      <c r="A2365" s="168"/>
      <c r="B2365" s="169"/>
      <c r="C2365" s="170"/>
      <c r="D2365" s="171"/>
      <c r="E2365" s="172"/>
      <c r="F2365" s="172"/>
      <c r="G2365" s="172"/>
      <c r="H2365" s="172"/>
      <c r="I2365" s="171"/>
      <c r="J2365" s="173"/>
      <c r="K2365" s="174"/>
      <c r="L2365" s="175"/>
      <c r="M2365" s="176"/>
      <c r="N2365" s="176"/>
      <c r="O2365" s="175"/>
      <c r="P2365" s="172"/>
      <c r="Q2365" s="177"/>
      <c r="R2365" s="172"/>
      <c r="S2365" s="178"/>
      <c r="T2365" s="173"/>
      <c r="U2365" s="11"/>
      <c r="V2365" s="11"/>
      <c r="W2365" s="49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"/>
      <c r="AH2365" s="1"/>
      <c r="AI2365" s="1"/>
      <c r="AJ2365" s="1"/>
      <c r="AK2365" s="1"/>
      <c r="AL2365" s="49"/>
      <c r="AM2365" s="49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</row>
    <row r="2366" spans="1:121" x14ac:dyDescent="0.15">
      <c r="A2366" s="168"/>
      <c r="B2366" s="169"/>
      <c r="C2366" s="170"/>
      <c r="D2366" s="171"/>
      <c r="E2366" s="172"/>
      <c r="F2366" s="172"/>
      <c r="G2366" s="172"/>
      <c r="H2366" s="172"/>
      <c r="I2366" s="171"/>
      <c r="J2366" s="173"/>
      <c r="K2366" s="174"/>
      <c r="L2366" s="175"/>
      <c r="M2366" s="176"/>
      <c r="N2366" s="176"/>
      <c r="O2366" s="175"/>
      <c r="P2366" s="172"/>
      <c r="Q2366" s="177"/>
      <c r="R2366" s="172"/>
      <c r="S2366" s="178"/>
      <c r="T2366" s="173"/>
      <c r="U2366" s="11"/>
      <c r="V2366" s="11"/>
      <c r="W2366" s="49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"/>
      <c r="AH2366" s="1"/>
      <c r="AI2366" s="1"/>
      <c r="AJ2366" s="1"/>
      <c r="AK2366" s="1"/>
      <c r="AL2366" s="49"/>
      <c r="AM2366" s="49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</row>
    <row r="2367" spans="1:121" x14ac:dyDescent="0.15">
      <c r="A2367" s="168"/>
      <c r="B2367" s="169"/>
      <c r="C2367" s="170"/>
      <c r="D2367" s="171"/>
      <c r="E2367" s="172"/>
      <c r="F2367" s="172"/>
      <c r="G2367" s="172"/>
      <c r="H2367" s="172"/>
      <c r="I2367" s="171"/>
      <c r="J2367" s="173"/>
      <c r="K2367" s="174"/>
      <c r="L2367" s="175"/>
      <c r="M2367" s="176"/>
      <c r="N2367" s="176"/>
      <c r="O2367" s="175"/>
      <c r="P2367" s="172"/>
      <c r="Q2367" s="177"/>
      <c r="R2367" s="172"/>
      <c r="S2367" s="178"/>
      <c r="T2367" s="173"/>
      <c r="U2367" s="11"/>
      <c r="V2367" s="11"/>
      <c r="W2367" s="49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"/>
      <c r="AH2367" s="1"/>
      <c r="AI2367" s="1"/>
      <c r="AJ2367" s="1"/>
      <c r="AK2367" s="1"/>
      <c r="AL2367" s="49"/>
      <c r="AM2367" s="49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</row>
    <row r="2368" spans="1:121" x14ac:dyDescent="0.15">
      <c r="A2368" s="168"/>
      <c r="B2368" s="169"/>
      <c r="C2368" s="170"/>
      <c r="D2368" s="171"/>
      <c r="E2368" s="172"/>
      <c r="F2368" s="172"/>
      <c r="G2368" s="172"/>
      <c r="H2368" s="172"/>
      <c r="I2368" s="171"/>
      <c r="J2368" s="173"/>
      <c r="K2368" s="174"/>
      <c r="L2368" s="175"/>
      <c r="M2368" s="176"/>
      <c r="N2368" s="176"/>
      <c r="O2368" s="175"/>
      <c r="P2368" s="172"/>
      <c r="Q2368" s="177"/>
      <c r="R2368" s="172"/>
      <c r="S2368" s="178"/>
      <c r="T2368" s="173"/>
      <c r="U2368" s="11"/>
      <c r="V2368" s="11"/>
      <c r="W2368" s="49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"/>
      <c r="AH2368" s="1"/>
      <c r="AI2368" s="1"/>
      <c r="AJ2368" s="1"/>
      <c r="AK2368" s="1"/>
      <c r="AL2368" s="49"/>
      <c r="AM2368" s="49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</row>
    <row r="2369" spans="1:121" x14ac:dyDescent="0.15">
      <c r="A2369" s="168"/>
      <c r="B2369" s="169"/>
      <c r="C2369" s="170"/>
      <c r="D2369" s="171"/>
      <c r="E2369" s="172"/>
      <c r="F2369" s="172"/>
      <c r="G2369" s="172"/>
      <c r="H2369" s="172"/>
      <c r="I2369" s="171"/>
      <c r="J2369" s="173"/>
      <c r="K2369" s="174"/>
      <c r="L2369" s="175"/>
      <c r="M2369" s="176"/>
      <c r="N2369" s="176"/>
      <c r="O2369" s="175"/>
      <c r="P2369" s="172"/>
      <c r="Q2369" s="177"/>
      <c r="R2369" s="172"/>
      <c r="S2369" s="178"/>
      <c r="T2369" s="173"/>
      <c r="U2369" s="11"/>
      <c r="V2369" s="11"/>
      <c r="W2369" s="49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"/>
      <c r="AH2369" s="1"/>
      <c r="AI2369" s="1"/>
      <c r="AJ2369" s="1"/>
      <c r="AK2369" s="1"/>
      <c r="AL2369" s="49"/>
      <c r="AM2369" s="49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</row>
    <row r="2370" spans="1:121" x14ac:dyDescent="0.15">
      <c r="A2370" s="168"/>
      <c r="B2370" s="169"/>
      <c r="C2370" s="170"/>
      <c r="D2370" s="171"/>
      <c r="E2370" s="172"/>
      <c r="F2370" s="172"/>
      <c r="G2370" s="172"/>
      <c r="H2370" s="172"/>
      <c r="I2370" s="171"/>
      <c r="J2370" s="173"/>
      <c r="K2370" s="174"/>
      <c r="L2370" s="175"/>
      <c r="M2370" s="176"/>
      <c r="N2370" s="176"/>
      <c r="O2370" s="175"/>
      <c r="P2370" s="172"/>
      <c r="Q2370" s="177"/>
      <c r="R2370" s="172"/>
      <c r="S2370" s="178"/>
      <c r="T2370" s="173"/>
      <c r="U2370" s="11"/>
      <c r="V2370" s="11"/>
      <c r="W2370" s="49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"/>
      <c r="AH2370" s="1"/>
      <c r="AI2370" s="1"/>
      <c r="AJ2370" s="1"/>
      <c r="AK2370" s="1"/>
      <c r="AL2370" s="49"/>
      <c r="AM2370" s="49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</row>
    <row r="2371" spans="1:121" x14ac:dyDescent="0.15">
      <c r="A2371" s="168"/>
      <c r="B2371" s="169"/>
      <c r="C2371" s="170"/>
      <c r="D2371" s="171"/>
      <c r="E2371" s="172"/>
      <c r="F2371" s="172"/>
      <c r="G2371" s="172"/>
      <c r="H2371" s="172"/>
      <c r="I2371" s="171"/>
      <c r="J2371" s="173"/>
      <c r="K2371" s="174"/>
      <c r="L2371" s="175"/>
      <c r="M2371" s="176"/>
      <c r="N2371" s="176"/>
      <c r="O2371" s="175"/>
      <c r="P2371" s="172"/>
      <c r="Q2371" s="177"/>
      <c r="R2371" s="172"/>
      <c r="S2371" s="178"/>
      <c r="T2371" s="173"/>
      <c r="U2371" s="11"/>
      <c r="V2371" s="11"/>
      <c r="W2371" s="49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"/>
      <c r="AH2371" s="1"/>
      <c r="AI2371" s="1"/>
      <c r="AJ2371" s="1"/>
      <c r="AK2371" s="1"/>
      <c r="AL2371" s="49"/>
      <c r="AM2371" s="49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</row>
    <row r="2372" spans="1:121" x14ac:dyDescent="0.15">
      <c r="A2372" s="168"/>
      <c r="B2372" s="169"/>
      <c r="C2372" s="170"/>
      <c r="D2372" s="171"/>
      <c r="E2372" s="172"/>
      <c r="F2372" s="172"/>
      <c r="G2372" s="172"/>
      <c r="H2372" s="172"/>
      <c r="I2372" s="171"/>
      <c r="J2372" s="173"/>
      <c r="K2372" s="174"/>
      <c r="L2372" s="175"/>
      <c r="M2372" s="176"/>
      <c r="N2372" s="176"/>
      <c r="O2372" s="175"/>
      <c r="P2372" s="172"/>
      <c r="Q2372" s="177"/>
      <c r="R2372" s="172"/>
      <c r="S2372" s="178"/>
      <c r="T2372" s="173"/>
      <c r="U2372" s="11"/>
      <c r="V2372" s="11"/>
      <c r="W2372" s="49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"/>
      <c r="AH2372" s="1"/>
      <c r="AI2372" s="1"/>
      <c r="AJ2372" s="1"/>
      <c r="AK2372" s="1"/>
      <c r="AL2372" s="49"/>
      <c r="AM2372" s="49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</row>
    <row r="2373" spans="1:121" x14ac:dyDescent="0.15">
      <c r="A2373" s="168"/>
      <c r="B2373" s="169"/>
      <c r="C2373" s="170"/>
      <c r="D2373" s="171"/>
      <c r="E2373" s="172"/>
      <c r="F2373" s="172"/>
      <c r="G2373" s="172"/>
      <c r="H2373" s="172"/>
      <c r="I2373" s="171"/>
      <c r="J2373" s="173"/>
      <c r="K2373" s="174"/>
      <c r="L2373" s="175"/>
      <c r="M2373" s="176"/>
      <c r="N2373" s="176"/>
      <c r="O2373" s="175"/>
      <c r="P2373" s="172"/>
      <c r="Q2373" s="177"/>
      <c r="R2373" s="172"/>
      <c r="S2373" s="178"/>
      <c r="T2373" s="173"/>
      <c r="U2373" s="11"/>
      <c r="V2373" s="11"/>
      <c r="W2373" s="49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"/>
      <c r="AH2373" s="1"/>
      <c r="AI2373" s="1"/>
      <c r="AJ2373" s="1"/>
      <c r="AK2373" s="1"/>
      <c r="AL2373" s="49"/>
      <c r="AM2373" s="49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</row>
    <row r="2374" spans="1:121" x14ac:dyDescent="0.15">
      <c r="A2374" s="168"/>
      <c r="B2374" s="169"/>
      <c r="C2374" s="170"/>
      <c r="D2374" s="171"/>
      <c r="E2374" s="172"/>
      <c r="F2374" s="172"/>
      <c r="G2374" s="172"/>
      <c r="H2374" s="172"/>
      <c r="I2374" s="171"/>
      <c r="J2374" s="173"/>
      <c r="K2374" s="174"/>
      <c r="L2374" s="175"/>
      <c r="M2374" s="176"/>
      <c r="N2374" s="176"/>
      <c r="O2374" s="175"/>
      <c r="P2374" s="172"/>
      <c r="Q2374" s="177"/>
      <c r="R2374" s="172"/>
      <c r="S2374" s="178"/>
      <c r="T2374" s="173"/>
      <c r="U2374" s="11"/>
      <c r="V2374" s="11"/>
      <c r="W2374" s="49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"/>
      <c r="AH2374" s="1"/>
      <c r="AI2374" s="1"/>
      <c r="AJ2374" s="1"/>
      <c r="AK2374" s="1"/>
      <c r="AL2374" s="49"/>
      <c r="AM2374" s="49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</row>
    <row r="2375" spans="1:121" x14ac:dyDescent="0.15">
      <c r="A2375" s="168"/>
      <c r="B2375" s="169"/>
      <c r="C2375" s="170"/>
      <c r="D2375" s="171"/>
      <c r="E2375" s="172"/>
      <c r="F2375" s="172"/>
      <c r="G2375" s="172"/>
      <c r="H2375" s="172"/>
      <c r="I2375" s="171"/>
      <c r="J2375" s="173"/>
      <c r="K2375" s="174"/>
      <c r="L2375" s="175"/>
      <c r="M2375" s="176"/>
      <c r="N2375" s="176"/>
      <c r="O2375" s="175"/>
      <c r="P2375" s="172"/>
      <c r="Q2375" s="177"/>
      <c r="R2375" s="172"/>
      <c r="S2375" s="178"/>
      <c r="T2375" s="173"/>
      <c r="U2375" s="11"/>
      <c r="V2375" s="11"/>
      <c r="W2375" s="49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"/>
      <c r="AH2375" s="1"/>
      <c r="AI2375" s="1"/>
      <c r="AJ2375" s="1"/>
      <c r="AK2375" s="1"/>
      <c r="AL2375" s="49"/>
      <c r="AM2375" s="49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</row>
    <row r="2376" spans="1:121" x14ac:dyDescent="0.15">
      <c r="A2376" s="168"/>
      <c r="B2376" s="169"/>
      <c r="C2376" s="170"/>
      <c r="D2376" s="171"/>
      <c r="E2376" s="172"/>
      <c r="F2376" s="172"/>
      <c r="G2376" s="172"/>
      <c r="H2376" s="172"/>
      <c r="I2376" s="171"/>
      <c r="J2376" s="173"/>
      <c r="K2376" s="174"/>
      <c r="L2376" s="175"/>
      <c r="M2376" s="176"/>
      <c r="N2376" s="176"/>
      <c r="O2376" s="175"/>
      <c r="P2376" s="172"/>
      <c r="Q2376" s="177"/>
      <c r="R2376" s="172"/>
      <c r="S2376" s="178"/>
      <c r="T2376" s="173"/>
      <c r="U2376" s="11"/>
      <c r="V2376" s="11"/>
      <c r="W2376" s="49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"/>
      <c r="AH2376" s="1"/>
      <c r="AI2376" s="1"/>
      <c r="AJ2376" s="1"/>
      <c r="AK2376" s="1"/>
      <c r="AL2376" s="49"/>
      <c r="AM2376" s="49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</row>
    <row r="2377" spans="1:121" x14ac:dyDescent="0.15">
      <c r="A2377" s="168"/>
      <c r="B2377" s="169"/>
      <c r="C2377" s="170"/>
      <c r="D2377" s="171"/>
      <c r="E2377" s="172"/>
      <c r="F2377" s="172"/>
      <c r="G2377" s="172"/>
      <c r="H2377" s="172"/>
      <c r="I2377" s="171"/>
      <c r="J2377" s="173"/>
      <c r="K2377" s="174"/>
      <c r="L2377" s="175"/>
      <c r="M2377" s="176"/>
      <c r="N2377" s="176"/>
      <c r="O2377" s="175"/>
      <c r="P2377" s="172"/>
      <c r="Q2377" s="177"/>
      <c r="R2377" s="172"/>
      <c r="S2377" s="178"/>
      <c r="T2377" s="173"/>
      <c r="U2377" s="11"/>
      <c r="V2377" s="11"/>
      <c r="W2377" s="49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"/>
      <c r="AH2377" s="1"/>
      <c r="AI2377" s="1"/>
      <c r="AJ2377" s="1"/>
      <c r="AK2377" s="1"/>
      <c r="AL2377" s="49"/>
      <c r="AM2377" s="49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</row>
    <row r="2378" spans="1:121" x14ac:dyDescent="0.15">
      <c r="A2378" s="168"/>
      <c r="B2378" s="169"/>
      <c r="C2378" s="170"/>
      <c r="D2378" s="171"/>
      <c r="E2378" s="172"/>
      <c r="F2378" s="172"/>
      <c r="G2378" s="172"/>
      <c r="H2378" s="172"/>
      <c r="I2378" s="171"/>
      <c r="J2378" s="173"/>
      <c r="K2378" s="174"/>
      <c r="L2378" s="175"/>
      <c r="M2378" s="176"/>
      <c r="N2378" s="176"/>
      <c r="O2378" s="175"/>
      <c r="P2378" s="172"/>
      <c r="Q2378" s="177"/>
      <c r="R2378" s="172"/>
      <c r="S2378" s="178"/>
      <c r="T2378" s="173"/>
      <c r="U2378" s="11"/>
      <c r="V2378" s="11"/>
      <c r="W2378" s="49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"/>
      <c r="AH2378" s="1"/>
      <c r="AI2378" s="1"/>
      <c r="AJ2378" s="1"/>
      <c r="AK2378" s="1"/>
      <c r="AL2378" s="49"/>
      <c r="AM2378" s="49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</row>
    <row r="2379" spans="1:121" x14ac:dyDescent="0.15">
      <c r="A2379" s="168"/>
      <c r="B2379" s="169"/>
      <c r="C2379" s="170"/>
      <c r="D2379" s="171"/>
      <c r="E2379" s="172"/>
      <c r="F2379" s="172"/>
      <c r="G2379" s="172"/>
      <c r="H2379" s="172"/>
      <c r="I2379" s="171"/>
      <c r="J2379" s="173"/>
      <c r="K2379" s="174"/>
      <c r="L2379" s="175"/>
      <c r="M2379" s="176"/>
      <c r="N2379" s="176"/>
      <c r="O2379" s="175"/>
      <c r="P2379" s="172"/>
      <c r="Q2379" s="177"/>
      <c r="R2379" s="172"/>
      <c r="S2379" s="178"/>
      <c r="T2379" s="173"/>
      <c r="U2379" s="11"/>
      <c r="V2379" s="11"/>
      <c r="W2379" s="49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"/>
      <c r="AH2379" s="1"/>
      <c r="AI2379" s="1"/>
      <c r="AJ2379" s="1"/>
      <c r="AK2379" s="1"/>
      <c r="AL2379" s="49"/>
      <c r="AM2379" s="49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</row>
    <row r="2380" spans="1:121" x14ac:dyDescent="0.15">
      <c r="A2380" s="168"/>
      <c r="B2380" s="169"/>
      <c r="C2380" s="170"/>
      <c r="D2380" s="171"/>
      <c r="E2380" s="172"/>
      <c r="F2380" s="172"/>
      <c r="G2380" s="172"/>
      <c r="H2380" s="172"/>
      <c r="I2380" s="171"/>
      <c r="J2380" s="173"/>
      <c r="K2380" s="174"/>
      <c r="L2380" s="175"/>
      <c r="M2380" s="176"/>
      <c r="N2380" s="176"/>
      <c r="O2380" s="175"/>
      <c r="P2380" s="172"/>
      <c r="Q2380" s="177"/>
      <c r="R2380" s="172"/>
      <c r="S2380" s="178"/>
      <c r="T2380" s="173"/>
      <c r="U2380" s="11"/>
      <c r="V2380" s="11"/>
      <c r="W2380" s="49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"/>
      <c r="AH2380" s="1"/>
      <c r="AI2380" s="1"/>
      <c r="AJ2380" s="1"/>
      <c r="AK2380" s="1"/>
      <c r="AL2380" s="49"/>
      <c r="AM2380" s="49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</row>
    <row r="2381" spans="1:121" x14ac:dyDescent="0.15">
      <c r="A2381" s="168"/>
      <c r="B2381" s="169"/>
      <c r="C2381" s="170"/>
      <c r="D2381" s="171"/>
      <c r="E2381" s="172"/>
      <c r="F2381" s="172"/>
      <c r="G2381" s="172"/>
      <c r="H2381" s="172"/>
      <c r="I2381" s="171"/>
      <c r="J2381" s="173"/>
      <c r="K2381" s="174"/>
      <c r="L2381" s="175"/>
      <c r="M2381" s="176"/>
      <c r="N2381" s="176"/>
      <c r="O2381" s="175"/>
      <c r="P2381" s="172"/>
      <c r="Q2381" s="177"/>
      <c r="R2381" s="172"/>
      <c r="S2381" s="178"/>
      <c r="T2381" s="173"/>
      <c r="U2381" s="11"/>
      <c r="V2381" s="11"/>
      <c r="W2381" s="49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"/>
      <c r="AH2381" s="1"/>
      <c r="AI2381" s="1"/>
      <c r="AJ2381" s="1"/>
      <c r="AK2381" s="1"/>
      <c r="AL2381" s="49"/>
      <c r="AM2381" s="49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</row>
    <row r="2382" spans="1:121" x14ac:dyDescent="0.15">
      <c r="A2382" s="168"/>
      <c r="B2382" s="169"/>
      <c r="C2382" s="170"/>
      <c r="D2382" s="171"/>
      <c r="E2382" s="172"/>
      <c r="F2382" s="172"/>
      <c r="G2382" s="172"/>
      <c r="H2382" s="172"/>
      <c r="I2382" s="171"/>
      <c r="J2382" s="173"/>
      <c r="K2382" s="174"/>
      <c r="L2382" s="175"/>
      <c r="M2382" s="176"/>
      <c r="N2382" s="176"/>
      <c r="O2382" s="175"/>
      <c r="P2382" s="172"/>
      <c r="Q2382" s="177"/>
      <c r="R2382" s="172"/>
      <c r="S2382" s="178"/>
      <c r="T2382" s="173"/>
      <c r="U2382" s="11"/>
      <c r="V2382" s="11"/>
      <c r="W2382" s="49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"/>
      <c r="AH2382" s="1"/>
      <c r="AI2382" s="1"/>
      <c r="AJ2382" s="1"/>
      <c r="AK2382" s="1"/>
      <c r="AL2382" s="49"/>
      <c r="AM2382" s="49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</row>
    <row r="2383" spans="1:121" x14ac:dyDescent="0.15">
      <c r="A2383" s="168"/>
      <c r="B2383" s="169"/>
      <c r="C2383" s="170"/>
      <c r="D2383" s="171"/>
      <c r="E2383" s="172"/>
      <c r="F2383" s="172"/>
      <c r="G2383" s="172"/>
      <c r="H2383" s="172"/>
      <c r="I2383" s="171"/>
      <c r="J2383" s="173"/>
      <c r="K2383" s="174"/>
      <c r="L2383" s="175"/>
      <c r="M2383" s="176"/>
      <c r="N2383" s="176"/>
      <c r="O2383" s="175"/>
      <c r="P2383" s="172"/>
      <c r="Q2383" s="177"/>
      <c r="R2383" s="172"/>
      <c r="S2383" s="178"/>
      <c r="T2383" s="173"/>
      <c r="U2383" s="11"/>
      <c r="V2383" s="11"/>
      <c r="W2383" s="49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"/>
      <c r="AH2383" s="1"/>
      <c r="AI2383" s="1"/>
      <c r="AJ2383" s="1"/>
      <c r="AK2383" s="1"/>
      <c r="AL2383" s="49"/>
      <c r="AM2383" s="49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</row>
    <row r="2384" spans="1:121" x14ac:dyDescent="0.15">
      <c r="A2384" s="168"/>
      <c r="B2384" s="169"/>
      <c r="C2384" s="170"/>
      <c r="D2384" s="171"/>
      <c r="E2384" s="172"/>
      <c r="F2384" s="172"/>
      <c r="G2384" s="172"/>
      <c r="H2384" s="172"/>
      <c r="I2384" s="171"/>
      <c r="J2384" s="173"/>
      <c r="K2384" s="174"/>
      <c r="L2384" s="175"/>
      <c r="M2384" s="176"/>
      <c r="N2384" s="176"/>
      <c r="O2384" s="175"/>
      <c r="P2384" s="172"/>
      <c r="Q2384" s="177"/>
      <c r="R2384" s="172"/>
      <c r="S2384" s="178"/>
      <c r="T2384" s="173"/>
      <c r="U2384" s="11"/>
      <c r="V2384" s="11"/>
      <c r="W2384" s="49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"/>
      <c r="AH2384" s="1"/>
      <c r="AI2384" s="1"/>
      <c r="AJ2384" s="1"/>
      <c r="AK2384" s="1"/>
      <c r="AL2384" s="49"/>
      <c r="AM2384" s="49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</row>
    <row r="2385" spans="1:121" ht="15" x14ac:dyDescent="0.2">
      <c r="A2385" s="179"/>
      <c r="B2385" s="180"/>
      <c r="C2385" s="181"/>
      <c r="D2385" s="182"/>
      <c r="E2385" s="183"/>
      <c r="F2385" s="183"/>
      <c r="G2385" s="183"/>
      <c r="H2385" s="183"/>
      <c r="I2385" s="182"/>
      <c r="J2385" s="184"/>
      <c r="K2385" s="185"/>
      <c r="L2385" s="186"/>
      <c r="M2385" s="187"/>
      <c r="N2385" s="187"/>
      <c r="O2385" s="186"/>
      <c r="P2385" s="183"/>
      <c r="Q2385" s="188"/>
      <c r="R2385" s="183"/>
      <c r="S2385" s="189"/>
      <c r="T2385" s="184"/>
      <c r="U2385" s="47"/>
      <c r="V2385" s="47"/>
      <c r="W2385" s="57"/>
      <c r="X2385" s="38"/>
      <c r="Y2385" s="41"/>
      <c r="Z2385" s="47"/>
      <c r="AA2385" s="38"/>
      <c r="AB2385" s="38"/>
      <c r="AC2385" s="38"/>
      <c r="AD2385" s="47"/>
      <c r="AE2385" s="39"/>
      <c r="AF2385" s="47"/>
      <c r="AG2385" s="41"/>
      <c r="AH2385" s="41"/>
      <c r="AI2385" s="41"/>
      <c r="AJ2385" s="41"/>
      <c r="AK2385" s="41"/>
      <c r="AL2385" s="57"/>
      <c r="AM2385" s="57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  <c r="CH2385" s="41"/>
      <c r="CI2385" s="41"/>
      <c r="CJ2385" s="41"/>
      <c r="CK2385" s="41"/>
      <c r="CL2385" s="41"/>
      <c r="CM2385" s="41"/>
      <c r="CN2385" s="41"/>
      <c r="CO2385" s="41"/>
      <c r="CP2385" s="41"/>
      <c r="CQ2385" s="41"/>
      <c r="CR2385" s="41"/>
      <c r="CS2385" s="41"/>
      <c r="CT2385" s="41"/>
      <c r="CU2385" s="41"/>
      <c r="CV2385" s="41"/>
      <c r="CW2385" s="41"/>
      <c r="CX2385" s="41"/>
      <c r="CY2385" s="41"/>
      <c r="CZ2385" s="41"/>
      <c r="DA2385" s="41"/>
      <c r="DB2385" s="41"/>
      <c r="DC2385" s="41"/>
      <c r="DD2385" s="41"/>
      <c r="DE2385" s="41"/>
      <c r="DF2385" s="41"/>
      <c r="DG2385" s="41"/>
      <c r="DH2385" s="41"/>
      <c r="DI2385" s="41"/>
      <c r="DJ2385" s="41"/>
      <c r="DK2385" s="41"/>
      <c r="DL2385" s="41"/>
      <c r="DM2385" s="41"/>
      <c r="DN2385" s="41"/>
      <c r="DO2385" s="41"/>
      <c r="DP2385" s="41"/>
      <c r="DQ2385" s="41"/>
    </row>
    <row r="2386" spans="1:121" x14ac:dyDescent="0.15">
      <c r="A2386" s="168"/>
      <c r="B2386" s="169"/>
      <c r="C2386" s="170"/>
      <c r="D2386" s="171"/>
      <c r="E2386" s="172"/>
      <c r="F2386" s="172"/>
      <c r="G2386" s="172"/>
      <c r="H2386" s="172"/>
      <c r="I2386" s="171"/>
      <c r="J2386" s="173"/>
      <c r="K2386" s="174"/>
      <c r="L2386" s="175"/>
      <c r="M2386" s="176"/>
      <c r="N2386" s="176"/>
      <c r="O2386" s="175"/>
      <c r="P2386" s="172"/>
      <c r="Q2386" s="177"/>
      <c r="R2386" s="172"/>
      <c r="S2386" s="178"/>
      <c r="T2386" s="173"/>
      <c r="U2386" s="47"/>
      <c r="V2386" s="47"/>
      <c r="W2386" s="57"/>
      <c r="X2386" s="38"/>
      <c r="Y2386" s="41"/>
      <c r="Z2386" s="47"/>
      <c r="AA2386" s="38"/>
      <c r="AB2386" s="38"/>
      <c r="AC2386" s="38"/>
      <c r="AD2386" s="47"/>
      <c r="AE2386" s="39"/>
      <c r="AF2386" s="47"/>
      <c r="AG2386" s="41"/>
      <c r="AH2386" s="41"/>
      <c r="AI2386" s="41"/>
      <c r="AJ2386" s="41"/>
      <c r="AK2386" s="41"/>
      <c r="AL2386" s="57"/>
      <c r="AM2386" s="57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  <c r="CH2386" s="41"/>
      <c r="CI2386" s="41"/>
      <c r="CJ2386" s="41"/>
      <c r="CK2386" s="41"/>
      <c r="CL2386" s="41"/>
      <c r="CM2386" s="41"/>
      <c r="CN2386" s="41"/>
      <c r="CO2386" s="41"/>
      <c r="CP2386" s="41"/>
      <c r="CQ2386" s="41"/>
      <c r="CR2386" s="41"/>
      <c r="CS2386" s="41"/>
      <c r="CT2386" s="41"/>
      <c r="CU2386" s="41"/>
      <c r="CV2386" s="41"/>
      <c r="CW2386" s="41"/>
      <c r="CX2386" s="41"/>
      <c r="CY2386" s="41"/>
      <c r="CZ2386" s="41"/>
      <c r="DA2386" s="41"/>
      <c r="DB2386" s="41"/>
      <c r="DC2386" s="41"/>
      <c r="DD2386" s="41"/>
      <c r="DE2386" s="41"/>
      <c r="DF2386" s="41"/>
      <c r="DG2386" s="41"/>
      <c r="DH2386" s="41"/>
      <c r="DI2386" s="41"/>
      <c r="DJ2386" s="41"/>
      <c r="DK2386" s="41"/>
      <c r="DL2386" s="41"/>
      <c r="DM2386" s="41"/>
      <c r="DN2386" s="41"/>
      <c r="DO2386" s="41"/>
      <c r="DP2386" s="41"/>
      <c r="DQ2386" s="41"/>
    </row>
    <row r="2387" spans="1:121" x14ac:dyDescent="0.15">
      <c r="A2387" s="168"/>
      <c r="B2387" s="169"/>
      <c r="C2387" s="170"/>
      <c r="D2387" s="171"/>
      <c r="E2387" s="172"/>
      <c r="F2387" s="172"/>
      <c r="G2387" s="172"/>
      <c r="H2387" s="172"/>
      <c r="I2387" s="171"/>
      <c r="J2387" s="173"/>
      <c r="K2387" s="174"/>
      <c r="L2387" s="175"/>
      <c r="M2387" s="176"/>
      <c r="N2387" s="176"/>
      <c r="O2387" s="175"/>
      <c r="P2387" s="172"/>
      <c r="Q2387" s="177"/>
      <c r="R2387" s="172"/>
      <c r="S2387" s="178"/>
      <c r="T2387" s="173"/>
      <c r="U2387" s="47"/>
      <c r="V2387" s="47"/>
      <c r="W2387" s="57"/>
      <c r="X2387" s="38"/>
      <c r="Y2387" s="41"/>
      <c r="Z2387" s="47"/>
      <c r="AA2387" s="38"/>
      <c r="AB2387" s="38"/>
      <c r="AC2387" s="38"/>
      <c r="AD2387" s="47"/>
      <c r="AE2387" s="39"/>
      <c r="AF2387" s="47"/>
      <c r="AG2387" s="41"/>
      <c r="AH2387" s="41"/>
      <c r="AI2387" s="41"/>
      <c r="AJ2387" s="41"/>
      <c r="AK2387" s="41"/>
      <c r="AL2387" s="57"/>
      <c r="AM2387" s="57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  <c r="CH2387" s="41"/>
      <c r="CI2387" s="41"/>
      <c r="CJ2387" s="41"/>
      <c r="CK2387" s="41"/>
      <c r="CL2387" s="41"/>
      <c r="CM2387" s="41"/>
      <c r="CN2387" s="41"/>
      <c r="CO2387" s="41"/>
      <c r="CP2387" s="41"/>
      <c r="CQ2387" s="41"/>
      <c r="CR2387" s="41"/>
      <c r="CS2387" s="41"/>
      <c r="CT2387" s="41"/>
      <c r="CU2387" s="41"/>
      <c r="CV2387" s="41"/>
      <c r="CW2387" s="41"/>
      <c r="CX2387" s="41"/>
      <c r="CY2387" s="41"/>
      <c r="CZ2387" s="41"/>
      <c r="DA2387" s="41"/>
      <c r="DB2387" s="41"/>
      <c r="DC2387" s="41"/>
      <c r="DD2387" s="41"/>
      <c r="DE2387" s="41"/>
      <c r="DF2387" s="41"/>
      <c r="DG2387" s="41"/>
      <c r="DH2387" s="41"/>
      <c r="DI2387" s="41"/>
      <c r="DJ2387" s="41"/>
      <c r="DK2387" s="41"/>
      <c r="DL2387" s="41"/>
      <c r="DM2387" s="41"/>
      <c r="DN2387" s="41"/>
      <c r="DO2387" s="41"/>
      <c r="DP2387" s="41"/>
      <c r="DQ2387" s="41"/>
    </row>
    <row r="2388" spans="1:121" x14ac:dyDescent="0.15">
      <c r="A2388" s="168"/>
      <c r="B2388" s="169"/>
      <c r="C2388" s="170"/>
      <c r="D2388" s="171"/>
      <c r="E2388" s="172"/>
      <c r="F2388" s="172"/>
      <c r="G2388" s="172"/>
      <c r="H2388" s="172"/>
      <c r="I2388" s="171"/>
      <c r="J2388" s="173"/>
      <c r="K2388" s="174"/>
      <c r="L2388" s="175"/>
      <c r="M2388" s="176"/>
      <c r="N2388" s="176"/>
      <c r="O2388" s="175"/>
      <c r="P2388" s="172"/>
      <c r="Q2388" s="177"/>
      <c r="R2388" s="172"/>
      <c r="S2388" s="178"/>
      <c r="T2388" s="173"/>
      <c r="U2388" s="11"/>
      <c r="V2388" s="11"/>
      <c r="W2388" s="49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"/>
      <c r="AH2388" s="1"/>
      <c r="AI2388" s="1"/>
      <c r="AJ2388" s="1"/>
      <c r="AK2388" s="1"/>
      <c r="AL2388" s="49"/>
      <c r="AM2388" s="49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</row>
    <row r="2389" spans="1:121" x14ac:dyDescent="0.15">
      <c r="A2389" s="168"/>
      <c r="B2389" s="169"/>
      <c r="C2389" s="170"/>
      <c r="D2389" s="171"/>
      <c r="E2389" s="172"/>
      <c r="F2389" s="172"/>
      <c r="G2389" s="172"/>
      <c r="H2389" s="172"/>
      <c r="I2389" s="171"/>
      <c r="J2389" s="173"/>
      <c r="K2389" s="174"/>
      <c r="L2389" s="175"/>
      <c r="M2389" s="176"/>
      <c r="N2389" s="176"/>
      <c r="O2389" s="175"/>
      <c r="P2389" s="172"/>
      <c r="Q2389" s="177"/>
      <c r="R2389" s="172"/>
      <c r="S2389" s="178"/>
      <c r="T2389" s="173"/>
      <c r="U2389" s="11"/>
      <c r="V2389" s="11"/>
      <c r="W2389" s="49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"/>
      <c r="AH2389" s="1"/>
      <c r="AI2389" s="1"/>
      <c r="AJ2389" s="1"/>
      <c r="AK2389" s="1"/>
      <c r="AL2389" s="49"/>
      <c r="AM2389" s="49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</row>
    <row r="2390" spans="1:121" x14ac:dyDescent="0.15">
      <c r="A2390" s="168"/>
      <c r="B2390" s="169"/>
      <c r="C2390" s="170"/>
      <c r="D2390" s="171"/>
      <c r="E2390" s="172"/>
      <c r="F2390" s="172"/>
      <c r="G2390" s="172"/>
      <c r="H2390" s="172"/>
      <c r="I2390" s="171"/>
      <c r="J2390" s="173"/>
      <c r="K2390" s="174"/>
      <c r="L2390" s="175"/>
      <c r="M2390" s="176"/>
      <c r="N2390" s="176"/>
      <c r="O2390" s="175"/>
      <c r="P2390" s="172"/>
      <c r="Q2390" s="177"/>
      <c r="R2390" s="172"/>
      <c r="S2390" s="178"/>
      <c r="T2390" s="173"/>
      <c r="U2390" s="11"/>
      <c r="V2390" s="11"/>
      <c r="W2390" s="49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"/>
      <c r="AH2390" s="1"/>
      <c r="AI2390" s="1"/>
      <c r="AJ2390" s="1"/>
      <c r="AK2390" s="1"/>
      <c r="AL2390" s="49"/>
      <c r="AM2390" s="49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</row>
    <row r="2391" spans="1:121" x14ac:dyDescent="0.15">
      <c r="A2391" s="168"/>
      <c r="B2391" s="169"/>
      <c r="C2391" s="170"/>
      <c r="D2391" s="171"/>
      <c r="E2391" s="172"/>
      <c r="F2391" s="172"/>
      <c r="G2391" s="172"/>
      <c r="H2391" s="172"/>
      <c r="I2391" s="171"/>
      <c r="J2391" s="173"/>
      <c r="K2391" s="174"/>
      <c r="L2391" s="175"/>
      <c r="M2391" s="176"/>
      <c r="N2391" s="176"/>
      <c r="O2391" s="175"/>
      <c r="P2391" s="172"/>
      <c r="Q2391" s="177"/>
      <c r="R2391" s="172"/>
      <c r="S2391" s="178"/>
      <c r="T2391" s="173"/>
      <c r="U2391" s="11"/>
      <c r="V2391" s="11"/>
      <c r="W2391" s="49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"/>
      <c r="AH2391" s="1"/>
      <c r="AI2391" s="1"/>
      <c r="AJ2391" s="1"/>
      <c r="AK2391" s="1"/>
      <c r="AL2391" s="49"/>
      <c r="AM2391" s="49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</row>
    <row r="2392" spans="1:121" x14ac:dyDescent="0.15">
      <c r="A2392" s="168"/>
      <c r="B2392" s="169"/>
      <c r="C2392" s="170"/>
      <c r="D2392" s="171"/>
      <c r="E2392" s="172"/>
      <c r="F2392" s="172"/>
      <c r="G2392" s="172"/>
      <c r="H2392" s="172"/>
      <c r="I2392" s="171"/>
      <c r="J2392" s="173"/>
      <c r="K2392" s="174"/>
      <c r="L2392" s="175"/>
      <c r="M2392" s="176"/>
      <c r="N2392" s="176"/>
      <c r="O2392" s="175"/>
      <c r="P2392" s="172"/>
      <c r="Q2392" s="177"/>
      <c r="R2392" s="172"/>
      <c r="S2392" s="178"/>
      <c r="T2392" s="173"/>
      <c r="U2392" s="11"/>
      <c r="V2392" s="11"/>
      <c r="W2392" s="49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"/>
      <c r="AH2392" s="1"/>
      <c r="AI2392" s="1"/>
      <c r="AJ2392" s="1"/>
      <c r="AK2392" s="1"/>
      <c r="AL2392" s="49"/>
      <c r="AM2392" s="49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</row>
    <row r="2393" spans="1:121" x14ac:dyDescent="0.15">
      <c r="A2393" s="168"/>
      <c r="B2393" s="169"/>
      <c r="C2393" s="170"/>
      <c r="D2393" s="171"/>
      <c r="E2393" s="172"/>
      <c r="F2393" s="172"/>
      <c r="G2393" s="172"/>
      <c r="H2393" s="172"/>
      <c r="I2393" s="171"/>
      <c r="J2393" s="173"/>
      <c r="K2393" s="174"/>
      <c r="L2393" s="175"/>
      <c r="M2393" s="176"/>
      <c r="N2393" s="176"/>
      <c r="O2393" s="175"/>
      <c r="P2393" s="172"/>
      <c r="Q2393" s="177"/>
      <c r="R2393" s="172"/>
      <c r="S2393" s="178"/>
      <c r="T2393" s="173"/>
      <c r="U2393" s="11"/>
      <c r="V2393" s="11"/>
      <c r="W2393" s="49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"/>
      <c r="AH2393" s="1"/>
      <c r="AI2393" s="1"/>
      <c r="AJ2393" s="1"/>
      <c r="AK2393" s="1"/>
      <c r="AL2393" s="49"/>
      <c r="AM2393" s="49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</row>
    <row r="2394" spans="1:121" x14ac:dyDescent="0.15">
      <c r="A2394" s="168"/>
      <c r="B2394" s="169"/>
      <c r="C2394" s="170"/>
      <c r="D2394" s="171"/>
      <c r="E2394" s="172"/>
      <c r="F2394" s="172"/>
      <c r="G2394" s="172"/>
      <c r="H2394" s="172"/>
      <c r="I2394" s="171"/>
      <c r="J2394" s="173"/>
      <c r="K2394" s="174"/>
      <c r="L2394" s="175"/>
      <c r="M2394" s="176"/>
      <c r="N2394" s="176"/>
      <c r="O2394" s="175"/>
      <c r="P2394" s="172"/>
      <c r="Q2394" s="177"/>
      <c r="R2394" s="172"/>
      <c r="S2394" s="178"/>
      <c r="T2394" s="173"/>
      <c r="U2394" s="11"/>
      <c r="V2394" s="11"/>
      <c r="W2394" s="49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"/>
      <c r="AH2394" s="1"/>
      <c r="AI2394" s="1"/>
      <c r="AJ2394" s="1"/>
      <c r="AK2394" s="1"/>
      <c r="AL2394" s="49"/>
      <c r="AM2394" s="49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</row>
    <row r="2395" spans="1:121" x14ac:dyDescent="0.15">
      <c r="A2395" s="168"/>
      <c r="B2395" s="169"/>
      <c r="C2395" s="170"/>
      <c r="D2395" s="171"/>
      <c r="E2395" s="172"/>
      <c r="F2395" s="172"/>
      <c r="G2395" s="172"/>
      <c r="H2395" s="172"/>
      <c r="I2395" s="171"/>
      <c r="J2395" s="173"/>
      <c r="K2395" s="174"/>
      <c r="L2395" s="175"/>
      <c r="M2395" s="176"/>
      <c r="N2395" s="176"/>
      <c r="O2395" s="175"/>
      <c r="P2395" s="172"/>
      <c r="Q2395" s="177"/>
      <c r="R2395" s="172"/>
      <c r="S2395" s="178"/>
      <c r="T2395" s="173"/>
      <c r="U2395" s="11"/>
      <c r="V2395" s="11"/>
      <c r="W2395" s="49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"/>
      <c r="AH2395" s="1"/>
      <c r="AI2395" s="1"/>
      <c r="AJ2395" s="1"/>
      <c r="AK2395" s="1"/>
      <c r="AL2395" s="49"/>
      <c r="AM2395" s="49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</row>
    <row r="2396" spans="1:121" x14ac:dyDescent="0.15">
      <c r="A2396" s="168"/>
      <c r="B2396" s="169"/>
      <c r="C2396" s="170"/>
      <c r="D2396" s="171"/>
      <c r="E2396" s="172"/>
      <c r="F2396" s="172"/>
      <c r="G2396" s="172"/>
      <c r="H2396" s="172"/>
      <c r="I2396" s="171"/>
      <c r="J2396" s="173"/>
      <c r="K2396" s="174"/>
      <c r="L2396" s="175"/>
      <c r="M2396" s="176"/>
      <c r="N2396" s="176"/>
      <c r="O2396" s="175"/>
      <c r="P2396" s="172"/>
      <c r="Q2396" s="177"/>
      <c r="R2396" s="172"/>
      <c r="S2396" s="178"/>
      <c r="T2396" s="173"/>
      <c r="U2396" s="11"/>
      <c r="V2396" s="11"/>
      <c r="W2396" s="49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"/>
      <c r="AH2396" s="1"/>
      <c r="AI2396" s="1"/>
      <c r="AJ2396" s="1"/>
      <c r="AK2396" s="1"/>
      <c r="AL2396" s="49"/>
      <c r="AM2396" s="49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</row>
    <row r="2397" spans="1:121" x14ac:dyDescent="0.15">
      <c r="A2397" s="168"/>
      <c r="B2397" s="169"/>
      <c r="C2397" s="170"/>
      <c r="D2397" s="171"/>
      <c r="E2397" s="172"/>
      <c r="F2397" s="172"/>
      <c r="G2397" s="172"/>
      <c r="H2397" s="172"/>
      <c r="I2397" s="171"/>
      <c r="J2397" s="173"/>
      <c r="K2397" s="174"/>
      <c r="L2397" s="175"/>
      <c r="M2397" s="176"/>
      <c r="N2397" s="176"/>
      <c r="O2397" s="175"/>
      <c r="P2397" s="172"/>
      <c r="Q2397" s="177"/>
      <c r="R2397" s="172"/>
      <c r="S2397" s="178"/>
      <c r="T2397" s="173"/>
      <c r="U2397" s="11"/>
      <c r="V2397" s="11"/>
      <c r="W2397" s="49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"/>
      <c r="AH2397" s="1"/>
      <c r="AI2397" s="1"/>
      <c r="AJ2397" s="1"/>
      <c r="AK2397" s="1"/>
      <c r="AL2397" s="49"/>
      <c r="AM2397" s="49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</row>
    <row r="2398" spans="1:121" x14ac:dyDescent="0.15">
      <c r="A2398" s="168"/>
      <c r="B2398" s="169"/>
      <c r="C2398" s="170"/>
      <c r="D2398" s="171"/>
      <c r="E2398" s="172"/>
      <c r="F2398" s="172"/>
      <c r="G2398" s="172"/>
      <c r="H2398" s="172"/>
      <c r="I2398" s="171"/>
      <c r="J2398" s="173"/>
      <c r="K2398" s="174"/>
      <c r="L2398" s="175"/>
      <c r="M2398" s="176"/>
      <c r="N2398" s="176"/>
      <c r="O2398" s="175"/>
      <c r="P2398" s="172"/>
      <c r="Q2398" s="177"/>
      <c r="R2398" s="172"/>
      <c r="S2398" s="178"/>
      <c r="T2398" s="173"/>
      <c r="U2398" s="11"/>
      <c r="V2398" s="11"/>
      <c r="W2398" s="49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"/>
      <c r="AH2398" s="1"/>
      <c r="AI2398" s="1"/>
      <c r="AJ2398" s="1"/>
      <c r="AK2398" s="1"/>
      <c r="AL2398" s="49"/>
      <c r="AM2398" s="49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</row>
    <row r="2399" spans="1:121" x14ac:dyDescent="0.15">
      <c r="A2399" s="168"/>
      <c r="B2399" s="169"/>
      <c r="C2399" s="170"/>
      <c r="D2399" s="171"/>
      <c r="E2399" s="172"/>
      <c r="F2399" s="172"/>
      <c r="G2399" s="172"/>
      <c r="H2399" s="172"/>
      <c r="I2399" s="171"/>
      <c r="J2399" s="173"/>
      <c r="K2399" s="174"/>
      <c r="L2399" s="175"/>
      <c r="M2399" s="176"/>
      <c r="N2399" s="176"/>
      <c r="O2399" s="175"/>
      <c r="P2399" s="172"/>
      <c r="Q2399" s="177"/>
      <c r="R2399" s="172"/>
      <c r="S2399" s="178"/>
      <c r="T2399" s="173"/>
      <c r="U2399" s="11"/>
      <c r="V2399" s="11"/>
      <c r="W2399" s="49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"/>
      <c r="AH2399" s="1"/>
      <c r="AI2399" s="1"/>
      <c r="AJ2399" s="1"/>
      <c r="AK2399" s="1"/>
      <c r="AL2399" s="49"/>
      <c r="AM2399" s="49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</row>
    <row r="2400" spans="1:121" x14ac:dyDescent="0.15">
      <c r="A2400" s="168"/>
      <c r="B2400" s="169"/>
      <c r="C2400" s="170"/>
      <c r="D2400" s="171"/>
      <c r="E2400" s="172"/>
      <c r="F2400" s="172"/>
      <c r="G2400" s="172"/>
      <c r="H2400" s="172"/>
      <c r="I2400" s="171"/>
      <c r="J2400" s="173"/>
      <c r="K2400" s="174"/>
      <c r="L2400" s="175"/>
      <c r="M2400" s="176"/>
      <c r="N2400" s="176"/>
      <c r="O2400" s="175"/>
      <c r="P2400" s="172"/>
      <c r="Q2400" s="177"/>
      <c r="R2400" s="172"/>
      <c r="S2400" s="178"/>
      <c r="T2400" s="173"/>
      <c r="U2400" s="11"/>
      <c r="V2400" s="11"/>
      <c r="W2400" s="49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"/>
      <c r="AH2400" s="1"/>
      <c r="AI2400" s="1"/>
      <c r="AJ2400" s="1"/>
      <c r="AK2400" s="1"/>
      <c r="AL2400" s="49"/>
      <c r="AM2400" s="49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</row>
    <row r="2401" spans="1:121" x14ac:dyDescent="0.15">
      <c r="A2401" s="168"/>
      <c r="B2401" s="169"/>
      <c r="C2401" s="170"/>
      <c r="D2401" s="171"/>
      <c r="E2401" s="172"/>
      <c r="F2401" s="172"/>
      <c r="G2401" s="172"/>
      <c r="H2401" s="172"/>
      <c r="I2401" s="171"/>
      <c r="J2401" s="173"/>
      <c r="K2401" s="174"/>
      <c r="L2401" s="175"/>
      <c r="M2401" s="176"/>
      <c r="N2401" s="176"/>
      <c r="O2401" s="175"/>
      <c r="P2401" s="172"/>
      <c r="Q2401" s="177"/>
      <c r="R2401" s="172"/>
      <c r="S2401" s="178"/>
      <c r="T2401" s="173"/>
      <c r="U2401" s="11"/>
      <c r="V2401" s="11"/>
      <c r="W2401" s="49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"/>
      <c r="AH2401" s="1"/>
      <c r="AI2401" s="1"/>
      <c r="AJ2401" s="1"/>
      <c r="AK2401" s="1"/>
      <c r="AL2401" s="49"/>
      <c r="AM2401" s="49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</row>
    <row r="2402" spans="1:121" x14ac:dyDescent="0.15">
      <c r="A2402" s="168"/>
      <c r="B2402" s="169"/>
      <c r="C2402" s="170"/>
      <c r="D2402" s="171"/>
      <c r="E2402" s="172"/>
      <c r="F2402" s="172"/>
      <c r="G2402" s="172"/>
      <c r="H2402" s="172"/>
      <c r="I2402" s="171"/>
      <c r="J2402" s="173"/>
      <c r="K2402" s="174"/>
      <c r="L2402" s="175"/>
      <c r="M2402" s="176"/>
      <c r="N2402" s="176"/>
      <c r="O2402" s="175"/>
      <c r="P2402" s="172"/>
      <c r="Q2402" s="177"/>
      <c r="R2402" s="172"/>
      <c r="S2402" s="178"/>
      <c r="T2402" s="173"/>
      <c r="U2402" s="11"/>
      <c r="V2402" s="11"/>
      <c r="W2402" s="49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"/>
      <c r="AH2402" s="1"/>
      <c r="AI2402" s="1"/>
      <c r="AJ2402" s="1"/>
      <c r="AK2402" s="1"/>
      <c r="AL2402" s="49"/>
      <c r="AM2402" s="49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</row>
    <row r="2403" spans="1:121" x14ac:dyDescent="0.15">
      <c r="A2403" s="168"/>
      <c r="B2403" s="169"/>
      <c r="C2403" s="170"/>
      <c r="D2403" s="171"/>
      <c r="E2403" s="172"/>
      <c r="F2403" s="172"/>
      <c r="G2403" s="172"/>
      <c r="H2403" s="172"/>
      <c r="I2403" s="171"/>
      <c r="J2403" s="173"/>
      <c r="K2403" s="174"/>
      <c r="L2403" s="175"/>
      <c r="M2403" s="176"/>
      <c r="N2403" s="176"/>
      <c r="O2403" s="175"/>
      <c r="P2403" s="172"/>
      <c r="Q2403" s="177"/>
      <c r="R2403" s="172"/>
      <c r="S2403" s="178"/>
      <c r="T2403" s="173"/>
      <c r="U2403" s="11"/>
      <c r="V2403" s="11"/>
      <c r="W2403" s="49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"/>
      <c r="AH2403" s="1"/>
      <c r="AI2403" s="1"/>
      <c r="AJ2403" s="1"/>
      <c r="AK2403" s="1"/>
      <c r="AL2403" s="49"/>
      <c r="AM2403" s="49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</row>
    <row r="2404" spans="1:121" x14ac:dyDescent="0.15">
      <c r="A2404" s="168"/>
      <c r="B2404" s="169"/>
      <c r="C2404" s="170"/>
      <c r="D2404" s="171"/>
      <c r="E2404" s="172"/>
      <c r="F2404" s="172"/>
      <c r="G2404" s="172"/>
      <c r="H2404" s="172"/>
      <c r="I2404" s="171"/>
      <c r="J2404" s="173"/>
      <c r="K2404" s="174"/>
      <c r="L2404" s="175"/>
      <c r="M2404" s="176"/>
      <c r="N2404" s="176"/>
      <c r="O2404" s="175"/>
      <c r="P2404" s="172"/>
      <c r="Q2404" s="177"/>
      <c r="R2404" s="172"/>
      <c r="S2404" s="178"/>
      <c r="T2404" s="173"/>
      <c r="U2404" s="11"/>
      <c r="V2404" s="11"/>
      <c r="W2404" s="49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"/>
      <c r="AH2404" s="1"/>
      <c r="AI2404" s="1"/>
      <c r="AJ2404" s="1"/>
      <c r="AK2404" s="1"/>
      <c r="AL2404" s="49"/>
      <c r="AM2404" s="49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</row>
    <row r="2405" spans="1:121" x14ac:dyDescent="0.15">
      <c r="A2405" s="168"/>
      <c r="B2405" s="169"/>
      <c r="C2405" s="170"/>
      <c r="D2405" s="171"/>
      <c r="E2405" s="172"/>
      <c r="F2405" s="172"/>
      <c r="G2405" s="172"/>
      <c r="H2405" s="172"/>
      <c r="I2405" s="171"/>
      <c r="J2405" s="173"/>
      <c r="K2405" s="174"/>
      <c r="L2405" s="175"/>
      <c r="M2405" s="176"/>
      <c r="N2405" s="176"/>
      <c r="O2405" s="175"/>
      <c r="P2405" s="172"/>
      <c r="Q2405" s="177"/>
      <c r="R2405" s="172"/>
      <c r="S2405" s="178"/>
      <c r="T2405" s="173"/>
      <c r="U2405" s="11"/>
      <c r="V2405" s="11"/>
      <c r="W2405" s="49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"/>
      <c r="AH2405" s="1"/>
      <c r="AI2405" s="1"/>
      <c r="AJ2405" s="1"/>
      <c r="AK2405" s="1"/>
      <c r="AL2405" s="49"/>
      <c r="AM2405" s="49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</row>
    <row r="2406" spans="1:121" x14ac:dyDescent="0.15">
      <c r="A2406" s="168"/>
      <c r="B2406" s="169"/>
      <c r="C2406" s="170"/>
      <c r="D2406" s="171"/>
      <c r="E2406" s="172"/>
      <c r="F2406" s="172"/>
      <c r="G2406" s="172"/>
      <c r="H2406" s="172"/>
      <c r="I2406" s="171"/>
      <c r="J2406" s="173"/>
      <c r="K2406" s="174"/>
      <c r="L2406" s="175"/>
      <c r="M2406" s="176"/>
      <c r="N2406" s="176"/>
      <c r="O2406" s="175"/>
      <c r="P2406" s="172"/>
      <c r="Q2406" s="177"/>
      <c r="R2406" s="172"/>
      <c r="S2406" s="178"/>
      <c r="T2406" s="173"/>
      <c r="U2406" s="11"/>
      <c r="V2406" s="11"/>
      <c r="W2406" s="49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"/>
      <c r="AH2406" s="1"/>
      <c r="AI2406" s="1"/>
      <c r="AJ2406" s="1"/>
      <c r="AK2406" s="1"/>
      <c r="AL2406" s="49"/>
      <c r="AM2406" s="49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</row>
    <row r="2407" spans="1:121" x14ac:dyDescent="0.15">
      <c r="A2407" s="168"/>
      <c r="B2407" s="169"/>
      <c r="C2407" s="170"/>
      <c r="D2407" s="171"/>
      <c r="E2407" s="172"/>
      <c r="F2407" s="172"/>
      <c r="G2407" s="172"/>
      <c r="H2407" s="172"/>
      <c r="I2407" s="171"/>
      <c r="J2407" s="173"/>
      <c r="K2407" s="174"/>
      <c r="L2407" s="175"/>
      <c r="M2407" s="176"/>
      <c r="N2407" s="176"/>
      <c r="O2407" s="175"/>
      <c r="P2407" s="172"/>
      <c r="Q2407" s="177"/>
      <c r="R2407" s="172"/>
      <c r="S2407" s="178"/>
      <c r="T2407" s="173"/>
      <c r="U2407" s="11"/>
      <c r="V2407" s="11"/>
      <c r="W2407" s="49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"/>
      <c r="AH2407" s="1"/>
      <c r="AI2407" s="1"/>
      <c r="AJ2407" s="1"/>
      <c r="AK2407" s="1"/>
      <c r="AL2407" s="49"/>
      <c r="AM2407" s="49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</row>
    <row r="2408" spans="1:121" x14ac:dyDescent="0.15">
      <c r="A2408" s="168"/>
      <c r="B2408" s="169"/>
      <c r="C2408" s="170"/>
      <c r="D2408" s="171"/>
      <c r="E2408" s="172"/>
      <c r="F2408" s="172"/>
      <c r="G2408" s="172"/>
      <c r="H2408" s="172"/>
      <c r="I2408" s="171"/>
      <c r="J2408" s="173"/>
      <c r="K2408" s="174"/>
      <c r="L2408" s="175"/>
      <c r="M2408" s="176"/>
      <c r="N2408" s="176"/>
      <c r="O2408" s="175"/>
      <c r="P2408" s="172"/>
      <c r="Q2408" s="177"/>
      <c r="R2408" s="172"/>
      <c r="S2408" s="178"/>
      <c r="T2408" s="173"/>
      <c r="U2408" s="11"/>
      <c r="V2408" s="11"/>
      <c r="W2408" s="49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"/>
      <c r="AH2408" s="1"/>
      <c r="AI2408" s="1"/>
      <c r="AJ2408" s="1"/>
      <c r="AK2408" s="1"/>
      <c r="AL2408" s="49"/>
      <c r="AM2408" s="49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</row>
    <row r="2409" spans="1:121" x14ac:dyDescent="0.15">
      <c r="A2409" s="168"/>
      <c r="B2409" s="169"/>
      <c r="C2409" s="170"/>
      <c r="D2409" s="171"/>
      <c r="E2409" s="172"/>
      <c r="F2409" s="172"/>
      <c r="G2409" s="172"/>
      <c r="H2409" s="172"/>
      <c r="I2409" s="171"/>
      <c r="J2409" s="173"/>
      <c r="K2409" s="174"/>
      <c r="L2409" s="175"/>
      <c r="M2409" s="176"/>
      <c r="N2409" s="176"/>
      <c r="O2409" s="175"/>
      <c r="P2409" s="172"/>
      <c r="Q2409" s="177"/>
      <c r="R2409" s="172"/>
      <c r="S2409" s="178"/>
      <c r="T2409" s="173"/>
      <c r="U2409" s="11"/>
      <c r="V2409" s="11"/>
      <c r="W2409" s="49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"/>
      <c r="AH2409" s="1"/>
      <c r="AI2409" s="1"/>
      <c r="AJ2409" s="1"/>
      <c r="AK2409" s="1"/>
      <c r="AL2409" s="49"/>
      <c r="AM2409" s="49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</row>
    <row r="2410" spans="1:121" x14ac:dyDescent="0.15">
      <c r="A2410" s="168"/>
      <c r="B2410" s="169"/>
      <c r="C2410" s="170"/>
      <c r="D2410" s="171"/>
      <c r="E2410" s="172"/>
      <c r="F2410" s="172"/>
      <c r="G2410" s="172"/>
      <c r="H2410" s="172"/>
      <c r="I2410" s="171"/>
      <c r="J2410" s="173"/>
      <c r="K2410" s="174"/>
      <c r="L2410" s="175"/>
      <c r="M2410" s="176"/>
      <c r="N2410" s="176"/>
      <c r="O2410" s="175"/>
      <c r="P2410" s="172"/>
      <c r="Q2410" s="177"/>
      <c r="R2410" s="172"/>
      <c r="S2410" s="178"/>
      <c r="T2410" s="173"/>
      <c r="U2410" s="11"/>
      <c r="V2410" s="11"/>
      <c r="W2410" s="49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"/>
      <c r="AH2410" s="1"/>
      <c r="AI2410" s="1"/>
      <c r="AJ2410" s="1"/>
      <c r="AK2410" s="1"/>
      <c r="AL2410" s="49"/>
      <c r="AM2410" s="49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</row>
    <row r="2411" spans="1:121" x14ac:dyDescent="0.15">
      <c r="A2411" s="168"/>
      <c r="B2411" s="169"/>
      <c r="C2411" s="170"/>
      <c r="D2411" s="171"/>
      <c r="E2411" s="172"/>
      <c r="F2411" s="172"/>
      <c r="G2411" s="172"/>
      <c r="H2411" s="172"/>
      <c r="I2411" s="171"/>
      <c r="J2411" s="173"/>
      <c r="K2411" s="174"/>
      <c r="L2411" s="175"/>
      <c r="M2411" s="176"/>
      <c r="N2411" s="176"/>
      <c r="O2411" s="175"/>
      <c r="P2411" s="172"/>
      <c r="Q2411" s="177"/>
      <c r="R2411" s="172"/>
      <c r="S2411" s="178"/>
      <c r="T2411" s="173"/>
      <c r="U2411" s="11"/>
      <c r="V2411" s="11"/>
      <c r="W2411" s="49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"/>
      <c r="AH2411" s="1"/>
      <c r="AI2411" s="1"/>
      <c r="AJ2411" s="1"/>
      <c r="AK2411" s="1"/>
      <c r="AL2411" s="49"/>
      <c r="AM2411" s="49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</row>
    <row r="2412" spans="1:121" x14ac:dyDescent="0.15">
      <c r="A2412" s="168"/>
      <c r="B2412" s="169"/>
      <c r="C2412" s="170"/>
      <c r="D2412" s="171"/>
      <c r="E2412" s="172"/>
      <c r="F2412" s="172"/>
      <c r="G2412" s="172"/>
      <c r="H2412" s="172"/>
      <c r="I2412" s="171"/>
      <c r="J2412" s="173"/>
      <c r="K2412" s="174"/>
      <c r="L2412" s="175"/>
      <c r="M2412" s="176"/>
      <c r="N2412" s="176"/>
      <c r="O2412" s="175"/>
      <c r="P2412" s="172"/>
      <c r="Q2412" s="177"/>
      <c r="R2412" s="172"/>
      <c r="S2412" s="178"/>
      <c r="T2412" s="173"/>
      <c r="U2412" s="11"/>
      <c r="V2412" s="11"/>
      <c r="W2412" s="49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"/>
      <c r="AH2412" s="1"/>
      <c r="AI2412" s="1"/>
      <c r="AJ2412" s="1"/>
      <c r="AK2412" s="1"/>
      <c r="AL2412" s="49"/>
      <c r="AM2412" s="49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</row>
    <row r="2413" spans="1:121" x14ac:dyDescent="0.15">
      <c r="A2413" s="168"/>
      <c r="B2413" s="169"/>
      <c r="C2413" s="170"/>
      <c r="D2413" s="171"/>
      <c r="E2413" s="172"/>
      <c r="F2413" s="172"/>
      <c r="G2413" s="172"/>
      <c r="H2413" s="172"/>
      <c r="I2413" s="171"/>
      <c r="J2413" s="173"/>
      <c r="K2413" s="174"/>
      <c r="L2413" s="175"/>
      <c r="M2413" s="176"/>
      <c r="N2413" s="176"/>
      <c r="O2413" s="175"/>
      <c r="P2413" s="172"/>
      <c r="Q2413" s="177"/>
      <c r="R2413" s="172"/>
      <c r="S2413" s="178"/>
      <c r="T2413" s="173"/>
      <c r="U2413" s="11"/>
      <c r="V2413" s="11"/>
      <c r="W2413" s="49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"/>
      <c r="AH2413" s="1"/>
      <c r="AI2413" s="1"/>
      <c r="AJ2413" s="1"/>
      <c r="AK2413" s="1"/>
      <c r="AL2413" s="49"/>
      <c r="AM2413" s="49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</row>
    <row r="2414" spans="1:121" x14ac:dyDescent="0.15">
      <c r="A2414" s="168"/>
      <c r="B2414" s="169"/>
      <c r="C2414" s="170"/>
      <c r="D2414" s="171"/>
      <c r="E2414" s="172"/>
      <c r="F2414" s="172"/>
      <c r="G2414" s="172"/>
      <c r="H2414" s="172"/>
      <c r="I2414" s="171"/>
      <c r="J2414" s="173"/>
      <c r="K2414" s="174"/>
      <c r="L2414" s="175"/>
      <c r="M2414" s="176"/>
      <c r="N2414" s="176"/>
      <c r="O2414" s="175"/>
      <c r="P2414" s="172"/>
      <c r="Q2414" s="177"/>
      <c r="R2414" s="172"/>
      <c r="S2414" s="178"/>
      <c r="T2414" s="173"/>
      <c r="U2414" s="11"/>
      <c r="V2414" s="11"/>
      <c r="W2414" s="49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"/>
      <c r="AH2414" s="1"/>
      <c r="AI2414" s="1"/>
      <c r="AJ2414" s="1"/>
      <c r="AK2414" s="1"/>
      <c r="AL2414" s="49"/>
      <c r="AM2414" s="49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</row>
    <row r="2415" spans="1:121" x14ac:dyDescent="0.15">
      <c r="A2415" s="168"/>
      <c r="B2415" s="169"/>
      <c r="C2415" s="170"/>
      <c r="D2415" s="171"/>
      <c r="E2415" s="172"/>
      <c r="F2415" s="172"/>
      <c r="G2415" s="172"/>
      <c r="H2415" s="172"/>
      <c r="I2415" s="171"/>
      <c r="J2415" s="173"/>
      <c r="K2415" s="174"/>
      <c r="L2415" s="175"/>
      <c r="M2415" s="176"/>
      <c r="N2415" s="176"/>
      <c r="O2415" s="175"/>
      <c r="P2415" s="172"/>
      <c r="Q2415" s="177"/>
      <c r="R2415" s="172"/>
      <c r="S2415" s="178"/>
      <c r="T2415" s="173"/>
      <c r="U2415" s="11"/>
      <c r="V2415" s="11"/>
      <c r="W2415" s="49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"/>
      <c r="AH2415" s="1"/>
      <c r="AI2415" s="1"/>
      <c r="AJ2415" s="1"/>
      <c r="AK2415" s="1"/>
      <c r="AL2415" s="49"/>
      <c r="AM2415" s="49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</row>
    <row r="2416" spans="1:121" x14ac:dyDescent="0.15">
      <c r="A2416" s="168"/>
      <c r="B2416" s="169"/>
      <c r="C2416" s="170"/>
      <c r="D2416" s="171"/>
      <c r="E2416" s="172"/>
      <c r="F2416" s="172"/>
      <c r="G2416" s="172"/>
      <c r="H2416" s="172"/>
      <c r="I2416" s="171"/>
      <c r="J2416" s="173"/>
      <c r="K2416" s="174"/>
      <c r="L2416" s="175"/>
      <c r="M2416" s="176"/>
      <c r="N2416" s="176"/>
      <c r="O2416" s="175"/>
      <c r="P2416" s="172"/>
      <c r="Q2416" s="177"/>
      <c r="R2416" s="172"/>
      <c r="S2416" s="178"/>
      <c r="T2416" s="173"/>
      <c r="U2416" s="11"/>
      <c r="V2416" s="11"/>
      <c r="W2416" s="49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"/>
      <c r="AH2416" s="1"/>
      <c r="AI2416" s="1"/>
      <c r="AJ2416" s="1"/>
      <c r="AK2416" s="1"/>
      <c r="AL2416" s="49"/>
      <c r="AM2416" s="49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</row>
    <row r="2417" spans="1:121" x14ac:dyDescent="0.15">
      <c r="A2417" s="168"/>
      <c r="B2417" s="169"/>
      <c r="C2417" s="170"/>
      <c r="D2417" s="171"/>
      <c r="E2417" s="172"/>
      <c r="F2417" s="172"/>
      <c r="G2417" s="172"/>
      <c r="H2417" s="172"/>
      <c r="I2417" s="171"/>
      <c r="J2417" s="173"/>
      <c r="K2417" s="174"/>
      <c r="L2417" s="175"/>
      <c r="M2417" s="176"/>
      <c r="N2417" s="176"/>
      <c r="O2417" s="175"/>
      <c r="P2417" s="172"/>
      <c r="Q2417" s="177"/>
      <c r="R2417" s="172"/>
      <c r="S2417" s="178"/>
      <c r="T2417" s="173"/>
      <c r="U2417" s="11"/>
      <c r="V2417" s="11"/>
      <c r="W2417" s="49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"/>
      <c r="AH2417" s="1"/>
      <c r="AI2417" s="1"/>
      <c r="AJ2417" s="1"/>
      <c r="AK2417" s="1"/>
      <c r="AL2417" s="49"/>
      <c r="AM2417" s="49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</row>
    <row r="2418" spans="1:121" x14ac:dyDescent="0.15">
      <c r="A2418" s="168"/>
      <c r="B2418" s="169"/>
      <c r="C2418" s="170"/>
      <c r="D2418" s="171"/>
      <c r="E2418" s="172"/>
      <c r="F2418" s="172"/>
      <c r="G2418" s="172"/>
      <c r="H2418" s="172"/>
      <c r="I2418" s="171"/>
      <c r="J2418" s="173"/>
      <c r="K2418" s="174"/>
      <c r="L2418" s="175"/>
      <c r="M2418" s="176"/>
      <c r="N2418" s="176"/>
      <c r="O2418" s="175"/>
      <c r="P2418" s="172"/>
      <c r="Q2418" s="177"/>
      <c r="R2418" s="172"/>
      <c r="S2418" s="178"/>
      <c r="T2418" s="173"/>
      <c r="U2418" s="11"/>
      <c r="V2418" s="11"/>
      <c r="W2418" s="49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"/>
      <c r="AH2418" s="1"/>
      <c r="AI2418" s="1"/>
      <c r="AJ2418" s="1"/>
      <c r="AK2418" s="1"/>
      <c r="AL2418" s="49"/>
      <c r="AM2418" s="49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</row>
    <row r="2419" spans="1:121" x14ac:dyDescent="0.15">
      <c r="A2419" s="168"/>
      <c r="B2419" s="169"/>
      <c r="C2419" s="170"/>
      <c r="D2419" s="171"/>
      <c r="E2419" s="172"/>
      <c r="F2419" s="172"/>
      <c r="G2419" s="172"/>
      <c r="H2419" s="172"/>
      <c r="I2419" s="171"/>
      <c r="J2419" s="173"/>
      <c r="K2419" s="174"/>
      <c r="L2419" s="175"/>
      <c r="M2419" s="176"/>
      <c r="N2419" s="176"/>
      <c r="O2419" s="175"/>
      <c r="P2419" s="172"/>
      <c r="Q2419" s="177"/>
      <c r="R2419" s="172"/>
      <c r="S2419" s="178"/>
      <c r="T2419" s="173"/>
      <c r="U2419" s="11"/>
      <c r="V2419" s="11"/>
      <c r="W2419" s="49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"/>
      <c r="AH2419" s="1"/>
      <c r="AI2419" s="1"/>
      <c r="AJ2419" s="1"/>
      <c r="AK2419" s="1"/>
      <c r="AL2419" s="49"/>
      <c r="AM2419" s="49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</row>
    <row r="2420" spans="1:121" x14ac:dyDescent="0.15">
      <c r="A2420" s="168"/>
      <c r="B2420" s="169"/>
      <c r="C2420" s="170"/>
      <c r="D2420" s="171"/>
      <c r="E2420" s="172"/>
      <c r="F2420" s="172"/>
      <c r="G2420" s="172"/>
      <c r="H2420" s="172"/>
      <c r="I2420" s="171"/>
      <c r="J2420" s="173"/>
      <c r="K2420" s="174"/>
      <c r="L2420" s="175"/>
      <c r="M2420" s="176"/>
      <c r="N2420" s="176"/>
      <c r="O2420" s="175"/>
      <c r="P2420" s="172"/>
      <c r="Q2420" s="177"/>
      <c r="R2420" s="172"/>
      <c r="S2420" s="178"/>
      <c r="T2420" s="173"/>
      <c r="U2420" s="11"/>
      <c r="V2420" s="11"/>
      <c r="W2420" s="49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"/>
      <c r="AH2420" s="1"/>
      <c r="AI2420" s="1"/>
      <c r="AJ2420" s="1"/>
      <c r="AK2420" s="1"/>
      <c r="AL2420" s="49"/>
      <c r="AM2420" s="49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</row>
    <row r="2421" spans="1:121" x14ac:dyDescent="0.15">
      <c r="A2421" s="168"/>
      <c r="B2421" s="169"/>
      <c r="C2421" s="170"/>
      <c r="D2421" s="171"/>
      <c r="E2421" s="172"/>
      <c r="F2421" s="172"/>
      <c r="G2421" s="172"/>
      <c r="H2421" s="172"/>
      <c r="I2421" s="171"/>
      <c r="J2421" s="173"/>
      <c r="K2421" s="174"/>
      <c r="L2421" s="175"/>
      <c r="M2421" s="176"/>
      <c r="N2421" s="176"/>
      <c r="O2421" s="175"/>
      <c r="P2421" s="172"/>
      <c r="Q2421" s="177"/>
      <c r="R2421" s="172"/>
      <c r="S2421" s="178"/>
      <c r="T2421" s="173"/>
      <c r="U2421" s="11"/>
      <c r="V2421" s="11"/>
      <c r="W2421" s="49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"/>
      <c r="AH2421" s="1"/>
      <c r="AI2421" s="1"/>
      <c r="AJ2421" s="1"/>
      <c r="AK2421" s="1"/>
      <c r="AL2421" s="49"/>
      <c r="AM2421" s="49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</row>
    <row r="2422" spans="1:121" x14ac:dyDescent="0.15">
      <c r="A2422" s="168"/>
      <c r="B2422" s="169"/>
      <c r="C2422" s="170"/>
      <c r="D2422" s="171"/>
      <c r="E2422" s="172"/>
      <c r="F2422" s="172"/>
      <c r="G2422" s="172"/>
      <c r="H2422" s="172"/>
      <c r="I2422" s="171"/>
      <c r="J2422" s="173"/>
      <c r="K2422" s="174"/>
      <c r="L2422" s="175"/>
      <c r="M2422" s="176"/>
      <c r="N2422" s="176"/>
      <c r="O2422" s="175"/>
      <c r="P2422" s="172"/>
      <c r="Q2422" s="177"/>
      <c r="R2422" s="172"/>
      <c r="S2422" s="178"/>
      <c r="T2422" s="173"/>
      <c r="U2422" s="11"/>
      <c r="V2422" s="11"/>
      <c r="W2422" s="49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"/>
      <c r="AH2422" s="1"/>
      <c r="AI2422" s="1"/>
      <c r="AJ2422" s="1"/>
      <c r="AK2422" s="1"/>
      <c r="AL2422" s="49"/>
      <c r="AM2422" s="49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</row>
    <row r="2423" spans="1:121" x14ac:dyDescent="0.15">
      <c r="A2423" s="168"/>
      <c r="B2423" s="169"/>
      <c r="C2423" s="170"/>
      <c r="D2423" s="171"/>
      <c r="E2423" s="172"/>
      <c r="F2423" s="172"/>
      <c r="G2423" s="172"/>
      <c r="H2423" s="172"/>
      <c r="I2423" s="171"/>
      <c r="J2423" s="173"/>
      <c r="K2423" s="174"/>
      <c r="L2423" s="175"/>
      <c r="M2423" s="176"/>
      <c r="N2423" s="176"/>
      <c r="O2423" s="175"/>
      <c r="P2423" s="172"/>
      <c r="Q2423" s="177"/>
      <c r="R2423" s="172"/>
      <c r="S2423" s="178"/>
      <c r="T2423" s="173"/>
      <c r="U2423" s="11"/>
      <c r="V2423" s="11"/>
      <c r="W2423" s="49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"/>
      <c r="AH2423" s="1"/>
      <c r="AI2423" s="1"/>
      <c r="AJ2423" s="1"/>
      <c r="AK2423" s="1"/>
      <c r="AL2423" s="49"/>
      <c r="AM2423" s="49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</row>
    <row r="2424" spans="1:121" x14ac:dyDescent="0.15">
      <c r="A2424" s="168"/>
      <c r="B2424" s="169"/>
      <c r="C2424" s="170"/>
      <c r="D2424" s="171"/>
      <c r="E2424" s="172"/>
      <c r="F2424" s="172"/>
      <c r="G2424" s="172"/>
      <c r="H2424" s="172"/>
      <c r="I2424" s="171"/>
      <c r="J2424" s="173"/>
      <c r="K2424" s="174"/>
      <c r="L2424" s="175"/>
      <c r="M2424" s="176"/>
      <c r="N2424" s="176"/>
      <c r="O2424" s="175"/>
      <c r="P2424" s="172"/>
      <c r="Q2424" s="177"/>
      <c r="R2424" s="172"/>
      <c r="S2424" s="178"/>
      <c r="T2424" s="173"/>
      <c r="U2424" s="11"/>
      <c r="V2424" s="11"/>
      <c r="W2424" s="49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"/>
      <c r="AH2424" s="1"/>
      <c r="AI2424" s="1"/>
      <c r="AJ2424" s="1"/>
      <c r="AK2424" s="1"/>
      <c r="AL2424" s="49"/>
      <c r="AM2424" s="49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</row>
    <row r="2425" spans="1:121" x14ac:dyDescent="0.15">
      <c r="A2425" s="168"/>
      <c r="B2425" s="169"/>
      <c r="C2425" s="170"/>
      <c r="D2425" s="171"/>
      <c r="E2425" s="172"/>
      <c r="F2425" s="172"/>
      <c r="G2425" s="172"/>
      <c r="H2425" s="172"/>
      <c r="I2425" s="171"/>
      <c r="J2425" s="173"/>
      <c r="K2425" s="174"/>
      <c r="L2425" s="175"/>
      <c r="M2425" s="176"/>
      <c r="N2425" s="176"/>
      <c r="O2425" s="175"/>
      <c r="P2425" s="172"/>
      <c r="Q2425" s="177"/>
      <c r="R2425" s="172"/>
      <c r="S2425" s="178"/>
      <c r="T2425" s="173"/>
      <c r="U2425" s="11"/>
      <c r="V2425" s="11"/>
      <c r="W2425" s="49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"/>
      <c r="AH2425" s="1"/>
      <c r="AI2425" s="1"/>
      <c r="AJ2425" s="1"/>
      <c r="AK2425" s="1"/>
      <c r="AL2425" s="49"/>
      <c r="AM2425" s="49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</row>
    <row r="2426" spans="1:121" x14ac:dyDescent="0.15">
      <c r="A2426" s="168"/>
      <c r="B2426" s="169"/>
      <c r="C2426" s="170"/>
      <c r="D2426" s="171"/>
      <c r="E2426" s="172"/>
      <c r="F2426" s="172"/>
      <c r="G2426" s="172"/>
      <c r="H2426" s="172"/>
      <c r="I2426" s="171"/>
      <c r="J2426" s="173"/>
      <c r="K2426" s="174"/>
      <c r="L2426" s="175"/>
      <c r="M2426" s="176"/>
      <c r="N2426" s="176"/>
      <c r="O2426" s="175"/>
      <c r="P2426" s="172"/>
      <c r="Q2426" s="177"/>
      <c r="R2426" s="172"/>
      <c r="S2426" s="178"/>
      <c r="T2426" s="173"/>
      <c r="U2426" s="11"/>
      <c r="V2426" s="11"/>
      <c r="W2426" s="49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"/>
      <c r="AH2426" s="1"/>
      <c r="AI2426" s="1"/>
      <c r="AJ2426" s="1"/>
      <c r="AK2426" s="1"/>
      <c r="AL2426" s="49"/>
      <c r="AM2426" s="49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</row>
    <row r="2427" spans="1:121" x14ac:dyDescent="0.15">
      <c r="A2427" s="168"/>
      <c r="B2427" s="169"/>
      <c r="C2427" s="170"/>
      <c r="D2427" s="171"/>
      <c r="E2427" s="172"/>
      <c r="F2427" s="172"/>
      <c r="G2427" s="172"/>
      <c r="H2427" s="172"/>
      <c r="I2427" s="171"/>
      <c r="J2427" s="173"/>
      <c r="K2427" s="174"/>
      <c r="L2427" s="175"/>
      <c r="M2427" s="176"/>
      <c r="N2427" s="176"/>
      <c r="O2427" s="175"/>
      <c r="P2427" s="172"/>
      <c r="Q2427" s="177"/>
      <c r="R2427" s="172"/>
      <c r="S2427" s="178"/>
      <c r="T2427" s="173"/>
      <c r="U2427" s="11"/>
      <c r="V2427" s="11"/>
      <c r="W2427" s="49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"/>
      <c r="AH2427" s="1"/>
      <c r="AI2427" s="1"/>
      <c r="AJ2427" s="1"/>
      <c r="AK2427" s="1"/>
      <c r="AL2427" s="49"/>
      <c r="AM2427" s="49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</row>
    <row r="2428" spans="1:121" x14ac:dyDescent="0.15">
      <c r="A2428" s="168"/>
      <c r="B2428" s="169"/>
      <c r="C2428" s="170"/>
      <c r="D2428" s="171"/>
      <c r="E2428" s="172"/>
      <c r="F2428" s="172"/>
      <c r="G2428" s="172"/>
      <c r="H2428" s="172"/>
      <c r="I2428" s="171"/>
      <c r="J2428" s="173"/>
      <c r="K2428" s="174"/>
      <c r="L2428" s="175"/>
      <c r="M2428" s="176"/>
      <c r="N2428" s="176"/>
      <c r="O2428" s="175"/>
      <c r="P2428" s="172"/>
      <c r="Q2428" s="177"/>
      <c r="R2428" s="172"/>
      <c r="S2428" s="178"/>
      <c r="T2428" s="173"/>
      <c r="U2428" s="11"/>
      <c r="V2428" s="11"/>
      <c r="W2428" s="49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"/>
      <c r="AH2428" s="1"/>
      <c r="AI2428" s="1"/>
      <c r="AJ2428" s="1"/>
      <c r="AK2428" s="1"/>
      <c r="AL2428" s="49"/>
      <c r="AM2428" s="49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</row>
    <row r="2429" spans="1:121" x14ac:dyDescent="0.15">
      <c r="A2429" s="168"/>
      <c r="B2429" s="169"/>
      <c r="C2429" s="170"/>
      <c r="D2429" s="171"/>
      <c r="E2429" s="172"/>
      <c r="F2429" s="172"/>
      <c r="G2429" s="172"/>
      <c r="H2429" s="172"/>
      <c r="I2429" s="171"/>
      <c r="J2429" s="173"/>
      <c r="K2429" s="174"/>
      <c r="L2429" s="175"/>
      <c r="M2429" s="176"/>
      <c r="N2429" s="176"/>
      <c r="O2429" s="175"/>
      <c r="P2429" s="172"/>
      <c r="Q2429" s="177"/>
      <c r="R2429" s="172"/>
      <c r="S2429" s="178"/>
      <c r="T2429" s="173"/>
      <c r="U2429" s="11"/>
      <c r="V2429" s="11"/>
      <c r="W2429" s="49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"/>
      <c r="AH2429" s="1"/>
      <c r="AI2429" s="1"/>
      <c r="AJ2429" s="1"/>
      <c r="AK2429" s="1"/>
      <c r="AL2429" s="49"/>
      <c r="AM2429" s="49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</row>
    <row r="2430" spans="1:121" x14ac:dyDescent="0.15">
      <c r="A2430" s="168"/>
      <c r="B2430" s="169"/>
      <c r="C2430" s="170"/>
      <c r="D2430" s="171"/>
      <c r="E2430" s="172"/>
      <c r="F2430" s="172"/>
      <c r="G2430" s="172"/>
      <c r="H2430" s="172"/>
      <c r="I2430" s="171"/>
      <c r="J2430" s="173"/>
      <c r="K2430" s="174"/>
      <c r="L2430" s="175"/>
      <c r="M2430" s="176"/>
      <c r="N2430" s="176"/>
      <c r="O2430" s="175"/>
      <c r="P2430" s="172"/>
      <c r="Q2430" s="177"/>
      <c r="R2430" s="172"/>
      <c r="S2430" s="178"/>
      <c r="T2430" s="173"/>
      <c r="U2430" s="11"/>
      <c r="V2430" s="11"/>
      <c r="W2430" s="49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"/>
      <c r="AH2430" s="1"/>
      <c r="AI2430" s="1"/>
      <c r="AJ2430" s="1"/>
      <c r="AK2430" s="1"/>
      <c r="AL2430" s="49"/>
      <c r="AM2430" s="49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</row>
    <row r="2431" spans="1:121" x14ac:dyDescent="0.15">
      <c r="A2431" s="168"/>
      <c r="B2431" s="169"/>
      <c r="C2431" s="170"/>
      <c r="D2431" s="171"/>
      <c r="E2431" s="172"/>
      <c r="F2431" s="172"/>
      <c r="G2431" s="172"/>
      <c r="H2431" s="172"/>
      <c r="I2431" s="171"/>
      <c r="J2431" s="173"/>
      <c r="K2431" s="174"/>
      <c r="L2431" s="175"/>
      <c r="M2431" s="176"/>
      <c r="N2431" s="176"/>
      <c r="O2431" s="175"/>
      <c r="P2431" s="172"/>
      <c r="Q2431" s="177"/>
      <c r="R2431" s="172"/>
      <c r="S2431" s="178"/>
      <c r="T2431" s="173"/>
      <c r="U2431" s="11"/>
      <c r="V2431" s="11"/>
      <c r="W2431" s="49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"/>
      <c r="AH2431" s="1"/>
      <c r="AI2431" s="1"/>
      <c r="AJ2431" s="1"/>
      <c r="AK2431" s="1"/>
      <c r="AL2431" s="49"/>
      <c r="AM2431" s="49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</row>
    <row r="2432" spans="1:121" x14ac:dyDescent="0.15">
      <c r="A2432" s="168"/>
      <c r="B2432" s="169"/>
      <c r="C2432" s="170"/>
      <c r="D2432" s="171"/>
      <c r="E2432" s="172"/>
      <c r="F2432" s="172"/>
      <c r="G2432" s="172"/>
      <c r="H2432" s="172"/>
      <c r="I2432" s="171"/>
      <c r="J2432" s="173"/>
      <c r="K2432" s="174"/>
      <c r="L2432" s="175"/>
      <c r="M2432" s="176"/>
      <c r="N2432" s="176"/>
      <c r="O2432" s="175"/>
      <c r="P2432" s="172"/>
      <c r="Q2432" s="177"/>
      <c r="R2432" s="172"/>
      <c r="S2432" s="178"/>
      <c r="T2432" s="173"/>
      <c r="U2432" s="11"/>
      <c r="V2432" s="11"/>
      <c r="W2432" s="49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"/>
      <c r="AH2432" s="1"/>
      <c r="AI2432" s="1"/>
      <c r="AJ2432" s="1"/>
      <c r="AK2432" s="1"/>
      <c r="AL2432" s="49"/>
      <c r="AM2432" s="49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</row>
    <row r="2433" spans="1:121" x14ac:dyDescent="0.15">
      <c r="A2433" s="168"/>
      <c r="B2433" s="169"/>
      <c r="C2433" s="170"/>
      <c r="D2433" s="171"/>
      <c r="E2433" s="172"/>
      <c r="F2433" s="172"/>
      <c r="G2433" s="172"/>
      <c r="H2433" s="172"/>
      <c r="I2433" s="171"/>
      <c r="J2433" s="173"/>
      <c r="K2433" s="174"/>
      <c r="L2433" s="175"/>
      <c r="M2433" s="176"/>
      <c r="N2433" s="176"/>
      <c r="O2433" s="175"/>
      <c r="P2433" s="172"/>
      <c r="Q2433" s="177"/>
      <c r="R2433" s="172"/>
      <c r="S2433" s="178"/>
      <c r="T2433" s="173"/>
      <c r="U2433" s="11"/>
      <c r="V2433" s="11"/>
      <c r="W2433" s="49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"/>
      <c r="AH2433" s="1"/>
      <c r="AI2433" s="1"/>
      <c r="AJ2433" s="1"/>
      <c r="AK2433" s="1"/>
      <c r="AL2433" s="49"/>
      <c r="AM2433" s="49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</row>
    <row r="2434" spans="1:121" x14ac:dyDescent="0.15">
      <c r="A2434" s="168"/>
      <c r="B2434" s="169"/>
      <c r="C2434" s="170"/>
      <c r="D2434" s="171"/>
      <c r="E2434" s="172"/>
      <c r="F2434" s="172"/>
      <c r="G2434" s="172"/>
      <c r="H2434" s="172"/>
      <c r="I2434" s="171"/>
      <c r="J2434" s="173"/>
      <c r="K2434" s="174"/>
      <c r="L2434" s="175"/>
      <c r="M2434" s="176"/>
      <c r="N2434" s="176"/>
      <c r="O2434" s="175"/>
      <c r="P2434" s="172"/>
      <c r="Q2434" s="177"/>
      <c r="R2434" s="172"/>
      <c r="S2434" s="178"/>
      <c r="T2434" s="173"/>
      <c r="U2434" s="11"/>
      <c r="V2434" s="11"/>
      <c r="W2434" s="49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"/>
      <c r="AH2434" s="1"/>
      <c r="AI2434" s="1"/>
      <c r="AJ2434" s="1"/>
      <c r="AK2434" s="1"/>
      <c r="AL2434" s="49"/>
      <c r="AM2434" s="49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</row>
    <row r="2435" spans="1:121" x14ac:dyDescent="0.15">
      <c r="A2435" s="168"/>
      <c r="B2435" s="169"/>
      <c r="C2435" s="170"/>
      <c r="D2435" s="171"/>
      <c r="E2435" s="172"/>
      <c r="F2435" s="172"/>
      <c r="G2435" s="172"/>
      <c r="H2435" s="172"/>
      <c r="I2435" s="171"/>
      <c r="J2435" s="173"/>
      <c r="K2435" s="174"/>
      <c r="L2435" s="175"/>
      <c r="M2435" s="176"/>
      <c r="N2435" s="176"/>
      <c r="O2435" s="175"/>
      <c r="P2435" s="172"/>
      <c r="Q2435" s="177"/>
      <c r="R2435" s="172"/>
      <c r="S2435" s="178"/>
      <c r="T2435" s="173"/>
      <c r="U2435" s="11"/>
      <c r="V2435" s="11"/>
      <c r="W2435" s="49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"/>
      <c r="AH2435" s="1"/>
      <c r="AI2435" s="1"/>
      <c r="AJ2435" s="1"/>
      <c r="AK2435" s="1"/>
      <c r="AL2435" s="49"/>
      <c r="AM2435" s="49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</row>
    <row r="2436" spans="1:121" x14ac:dyDescent="0.15">
      <c r="A2436" s="168"/>
      <c r="B2436" s="169"/>
      <c r="C2436" s="170"/>
      <c r="D2436" s="171"/>
      <c r="E2436" s="172"/>
      <c r="F2436" s="172"/>
      <c r="G2436" s="172"/>
      <c r="H2436" s="172"/>
      <c r="I2436" s="171"/>
      <c r="J2436" s="173"/>
      <c r="K2436" s="174"/>
      <c r="L2436" s="175"/>
      <c r="M2436" s="176"/>
      <c r="N2436" s="176"/>
      <c r="O2436" s="175"/>
      <c r="P2436" s="172"/>
      <c r="Q2436" s="177"/>
      <c r="R2436" s="172"/>
      <c r="S2436" s="178"/>
      <c r="T2436" s="173"/>
      <c r="U2436" s="11"/>
      <c r="V2436" s="11"/>
      <c r="W2436" s="49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"/>
      <c r="AH2436" s="1"/>
      <c r="AI2436" s="1"/>
      <c r="AJ2436" s="1"/>
      <c r="AK2436" s="1"/>
      <c r="AL2436" s="49"/>
      <c r="AM2436" s="49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</row>
    <row r="2437" spans="1:121" x14ac:dyDescent="0.15">
      <c r="A2437" s="168"/>
      <c r="B2437" s="169"/>
      <c r="C2437" s="170"/>
      <c r="D2437" s="171"/>
      <c r="E2437" s="172"/>
      <c r="F2437" s="172"/>
      <c r="G2437" s="172"/>
      <c r="H2437" s="172"/>
      <c r="I2437" s="171"/>
      <c r="J2437" s="173"/>
      <c r="K2437" s="174"/>
      <c r="L2437" s="175"/>
      <c r="M2437" s="176"/>
      <c r="N2437" s="176"/>
      <c r="O2437" s="175"/>
      <c r="P2437" s="172"/>
      <c r="Q2437" s="177"/>
      <c r="R2437" s="172"/>
      <c r="S2437" s="178"/>
      <c r="T2437" s="173"/>
      <c r="U2437" s="11"/>
      <c r="V2437" s="11"/>
      <c r="W2437" s="49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"/>
      <c r="AH2437" s="1"/>
      <c r="AI2437" s="1"/>
      <c r="AJ2437" s="1"/>
      <c r="AK2437" s="1"/>
      <c r="AL2437" s="49"/>
      <c r="AM2437" s="49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</row>
    <row r="2438" spans="1:121" x14ac:dyDescent="0.15">
      <c r="A2438" s="168"/>
      <c r="B2438" s="169"/>
      <c r="C2438" s="170"/>
      <c r="D2438" s="171"/>
      <c r="E2438" s="172"/>
      <c r="F2438" s="172"/>
      <c r="G2438" s="172"/>
      <c r="H2438" s="172"/>
      <c r="I2438" s="171"/>
      <c r="J2438" s="173"/>
      <c r="K2438" s="174"/>
      <c r="L2438" s="175"/>
      <c r="M2438" s="176"/>
      <c r="N2438" s="176"/>
      <c r="O2438" s="175"/>
      <c r="P2438" s="172"/>
      <c r="Q2438" s="177"/>
      <c r="R2438" s="172"/>
      <c r="S2438" s="178"/>
      <c r="T2438" s="173"/>
      <c r="U2438" s="11"/>
      <c r="V2438" s="11"/>
      <c r="W2438" s="49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"/>
      <c r="AH2438" s="1"/>
      <c r="AI2438" s="1"/>
      <c r="AJ2438" s="1"/>
      <c r="AK2438" s="1"/>
      <c r="AL2438" s="49"/>
      <c r="AM2438" s="49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</row>
    <row r="2439" spans="1:121" x14ac:dyDescent="0.15">
      <c r="A2439" s="168"/>
      <c r="B2439" s="169"/>
      <c r="C2439" s="170"/>
      <c r="D2439" s="171"/>
      <c r="E2439" s="172"/>
      <c r="F2439" s="172"/>
      <c r="G2439" s="172"/>
      <c r="H2439" s="172"/>
      <c r="I2439" s="171"/>
      <c r="J2439" s="173"/>
      <c r="K2439" s="174"/>
      <c r="L2439" s="175"/>
      <c r="M2439" s="176"/>
      <c r="N2439" s="176"/>
      <c r="O2439" s="175"/>
      <c r="P2439" s="172"/>
      <c r="Q2439" s="177"/>
      <c r="R2439" s="172"/>
      <c r="S2439" s="178"/>
      <c r="T2439" s="173"/>
      <c r="U2439" s="11"/>
      <c r="V2439" s="11"/>
      <c r="W2439" s="49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"/>
      <c r="AH2439" s="1"/>
      <c r="AI2439" s="1"/>
      <c r="AJ2439" s="1"/>
      <c r="AK2439" s="1"/>
      <c r="AL2439" s="49"/>
      <c r="AM2439" s="49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</row>
    <row r="2440" spans="1:121" x14ac:dyDescent="0.15">
      <c r="A2440" s="168"/>
      <c r="B2440" s="169"/>
      <c r="C2440" s="170"/>
      <c r="D2440" s="171"/>
      <c r="E2440" s="172"/>
      <c r="F2440" s="172"/>
      <c r="G2440" s="172"/>
      <c r="H2440" s="172"/>
      <c r="I2440" s="171"/>
      <c r="J2440" s="173"/>
      <c r="K2440" s="174"/>
      <c r="L2440" s="175"/>
      <c r="M2440" s="176"/>
      <c r="N2440" s="176"/>
      <c r="O2440" s="175"/>
      <c r="P2440" s="172"/>
      <c r="Q2440" s="177"/>
      <c r="R2440" s="172"/>
      <c r="S2440" s="178"/>
      <c r="T2440" s="173"/>
      <c r="U2440" s="11"/>
      <c r="V2440" s="11"/>
      <c r="W2440" s="49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"/>
      <c r="AH2440" s="1"/>
      <c r="AI2440" s="1"/>
      <c r="AJ2440" s="1"/>
      <c r="AK2440" s="1"/>
      <c r="AL2440" s="49"/>
      <c r="AM2440" s="49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</row>
    <row r="2441" spans="1:121" x14ac:dyDescent="0.15">
      <c r="A2441" s="168"/>
      <c r="B2441" s="169"/>
      <c r="C2441" s="170"/>
      <c r="D2441" s="171"/>
      <c r="E2441" s="172"/>
      <c r="F2441" s="172"/>
      <c r="G2441" s="172"/>
      <c r="H2441" s="172"/>
      <c r="I2441" s="171"/>
      <c r="J2441" s="173"/>
      <c r="K2441" s="174"/>
      <c r="L2441" s="175"/>
      <c r="M2441" s="176"/>
      <c r="N2441" s="176"/>
      <c r="O2441" s="175"/>
      <c r="P2441" s="172"/>
      <c r="Q2441" s="177"/>
      <c r="R2441" s="172"/>
      <c r="S2441" s="178"/>
      <c r="T2441" s="173"/>
      <c r="U2441" s="11"/>
      <c r="V2441" s="11"/>
      <c r="W2441" s="49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"/>
      <c r="AH2441" s="1"/>
      <c r="AI2441" s="1"/>
      <c r="AJ2441" s="1"/>
      <c r="AK2441" s="1"/>
      <c r="AL2441" s="49"/>
      <c r="AM2441" s="49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</row>
    <row r="2442" spans="1:121" x14ac:dyDescent="0.15">
      <c r="A2442" s="168"/>
      <c r="B2442" s="169"/>
      <c r="C2442" s="170"/>
      <c r="D2442" s="171"/>
      <c r="E2442" s="172"/>
      <c r="F2442" s="172"/>
      <c r="G2442" s="172"/>
      <c r="H2442" s="172"/>
      <c r="I2442" s="171"/>
      <c r="J2442" s="173"/>
      <c r="K2442" s="174"/>
      <c r="L2442" s="175"/>
      <c r="M2442" s="176"/>
      <c r="N2442" s="176"/>
      <c r="O2442" s="175"/>
      <c r="P2442" s="172"/>
      <c r="Q2442" s="177"/>
      <c r="R2442" s="172"/>
      <c r="S2442" s="178"/>
      <c r="T2442" s="173"/>
      <c r="U2442" s="11"/>
      <c r="V2442" s="11"/>
      <c r="W2442" s="49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"/>
      <c r="AH2442" s="1"/>
      <c r="AI2442" s="1"/>
      <c r="AJ2442" s="1"/>
      <c r="AK2442" s="1"/>
      <c r="AL2442" s="49"/>
      <c r="AM2442" s="49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</row>
    <row r="2443" spans="1:121" x14ac:dyDescent="0.15">
      <c r="A2443" s="168"/>
      <c r="B2443" s="169"/>
      <c r="C2443" s="170"/>
      <c r="D2443" s="171"/>
      <c r="E2443" s="172"/>
      <c r="F2443" s="172"/>
      <c r="G2443" s="172"/>
      <c r="H2443" s="172"/>
      <c r="I2443" s="171"/>
      <c r="J2443" s="173"/>
      <c r="K2443" s="174"/>
      <c r="L2443" s="175"/>
      <c r="M2443" s="176"/>
      <c r="N2443" s="176"/>
      <c r="O2443" s="175"/>
      <c r="P2443" s="172"/>
      <c r="Q2443" s="177"/>
      <c r="R2443" s="172"/>
      <c r="S2443" s="178"/>
      <c r="T2443" s="173"/>
      <c r="U2443" s="11"/>
      <c r="V2443" s="11"/>
      <c r="W2443" s="49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"/>
      <c r="AH2443" s="1"/>
      <c r="AI2443" s="1"/>
      <c r="AJ2443" s="1"/>
      <c r="AK2443" s="1"/>
      <c r="AL2443" s="49"/>
      <c r="AM2443" s="49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</row>
    <row r="2444" spans="1:121" x14ac:dyDescent="0.15">
      <c r="A2444" s="168"/>
      <c r="B2444" s="169"/>
      <c r="C2444" s="170"/>
      <c r="D2444" s="171"/>
      <c r="E2444" s="172"/>
      <c r="F2444" s="172"/>
      <c r="G2444" s="172"/>
      <c r="H2444" s="172"/>
      <c r="I2444" s="171"/>
      <c r="J2444" s="173"/>
      <c r="K2444" s="174"/>
      <c r="L2444" s="175"/>
      <c r="M2444" s="176"/>
      <c r="N2444" s="176"/>
      <c r="O2444" s="175"/>
      <c r="P2444" s="172"/>
      <c r="Q2444" s="177"/>
      <c r="R2444" s="172"/>
      <c r="S2444" s="178"/>
      <c r="T2444" s="173"/>
      <c r="U2444" s="11"/>
      <c r="V2444" s="11"/>
      <c r="W2444" s="49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"/>
      <c r="AH2444" s="1"/>
      <c r="AI2444" s="1"/>
      <c r="AJ2444" s="1"/>
      <c r="AK2444" s="1"/>
      <c r="AL2444" s="49"/>
      <c r="AM2444" s="49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</row>
    <row r="2445" spans="1:121" x14ac:dyDescent="0.15">
      <c r="A2445" s="168"/>
      <c r="B2445" s="169"/>
      <c r="C2445" s="170"/>
      <c r="D2445" s="171"/>
      <c r="E2445" s="172"/>
      <c r="F2445" s="172"/>
      <c r="G2445" s="172"/>
      <c r="H2445" s="172"/>
      <c r="I2445" s="171"/>
      <c r="J2445" s="173"/>
      <c r="K2445" s="174"/>
      <c r="L2445" s="175"/>
      <c r="M2445" s="176"/>
      <c r="N2445" s="176"/>
      <c r="O2445" s="175"/>
      <c r="P2445" s="172"/>
      <c r="Q2445" s="177"/>
      <c r="R2445" s="172"/>
      <c r="S2445" s="178"/>
      <c r="T2445" s="173"/>
      <c r="U2445" s="11"/>
      <c r="V2445" s="11"/>
      <c r="W2445" s="49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"/>
      <c r="AH2445" s="1"/>
      <c r="AI2445" s="1"/>
      <c r="AJ2445" s="1"/>
      <c r="AK2445" s="1"/>
      <c r="AL2445" s="49"/>
      <c r="AM2445" s="49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</row>
    <row r="2446" spans="1:121" x14ac:dyDescent="0.15">
      <c r="A2446" s="168"/>
      <c r="B2446" s="169"/>
      <c r="C2446" s="170"/>
      <c r="D2446" s="171"/>
      <c r="E2446" s="172"/>
      <c r="F2446" s="172"/>
      <c r="G2446" s="172"/>
      <c r="H2446" s="172"/>
      <c r="I2446" s="171"/>
      <c r="J2446" s="173"/>
      <c r="K2446" s="174"/>
      <c r="L2446" s="175"/>
      <c r="M2446" s="176"/>
      <c r="N2446" s="176"/>
      <c r="O2446" s="175"/>
      <c r="P2446" s="172"/>
      <c r="Q2446" s="177"/>
      <c r="R2446" s="172"/>
      <c r="S2446" s="178"/>
      <c r="T2446" s="173"/>
      <c r="U2446" s="11"/>
      <c r="V2446" s="11"/>
      <c r="W2446" s="49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"/>
      <c r="AH2446" s="1"/>
      <c r="AI2446" s="1"/>
      <c r="AJ2446" s="1"/>
      <c r="AK2446" s="1"/>
      <c r="AL2446" s="49"/>
      <c r="AM2446" s="49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</row>
    <row r="2447" spans="1:121" x14ac:dyDescent="0.15">
      <c r="A2447" s="168"/>
      <c r="B2447" s="169"/>
      <c r="C2447" s="170"/>
      <c r="D2447" s="171"/>
      <c r="E2447" s="172"/>
      <c r="F2447" s="172"/>
      <c r="G2447" s="172"/>
      <c r="H2447" s="172"/>
      <c r="I2447" s="171"/>
      <c r="J2447" s="173"/>
      <c r="K2447" s="174"/>
      <c r="L2447" s="175"/>
      <c r="M2447" s="176"/>
      <c r="N2447" s="176"/>
      <c r="O2447" s="175"/>
      <c r="P2447" s="172"/>
      <c r="Q2447" s="177"/>
      <c r="R2447" s="172"/>
      <c r="S2447" s="178"/>
      <c r="T2447" s="173"/>
      <c r="U2447" s="11"/>
      <c r="V2447" s="11"/>
      <c r="W2447" s="49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"/>
      <c r="AH2447" s="1"/>
      <c r="AI2447" s="1"/>
      <c r="AJ2447" s="1"/>
      <c r="AK2447" s="1"/>
      <c r="AL2447" s="49"/>
      <c r="AM2447" s="49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</row>
    <row r="2448" spans="1:121" x14ac:dyDescent="0.15">
      <c r="A2448" s="168"/>
      <c r="B2448" s="169"/>
      <c r="C2448" s="170"/>
      <c r="D2448" s="171"/>
      <c r="E2448" s="172"/>
      <c r="F2448" s="172"/>
      <c r="G2448" s="172"/>
      <c r="H2448" s="172"/>
      <c r="I2448" s="171"/>
      <c r="J2448" s="173"/>
      <c r="K2448" s="174"/>
      <c r="L2448" s="175"/>
      <c r="M2448" s="176"/>
      <c r="N2448" s="176"/>
      <c r="O2448" s="175"/>
      <c r="P2448" s="172"/>
      <c r="Q2448" s="177"/>
      <c r="R2448" s="172"/>
      <c r="S2448" s="178"/>
      <c r="T2448" s="173"/>
      <c r="U2448" s="11"/>
      <c r="V2448" s="11"/>
      <c r="W2448" s="49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"/>
      <c r="AH2448" s="1"/>
      <c r="AI2448" s="1"/>
      <c r="AJ2448" s="1"/>
      <c r="AK2448" s="1"/>
      <c r="AL2448" s="49"/>
      <c r="AM2448" s="49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</row>
    <row r="2449" spans="1:121" x14ac:dyDescent="0.15">
      <c r="A2449" s="168"/>
      <c r="B2449" s="169"/>
      <c r="C2449" s="170"/>
      <c r="D2449" s="171"/>
      <c r="E2449" s="172"/>
      <c r="F2449" s="172"/>
      <c r="G2449" s="172"/>
      <c r="H2449" s="172"/>
      <c r="I2449" s="171"/>
      <c r="J2449" s="173"/>
      <c r="K2449" s="174"/>
      <c r="L2449" s="175"/>
      <c r="M2449" s="176"/>
      <c r="N2449" s="176"/>
      <c r="O2449" s="175"/>
      <c r="P2449" s="172"/>
      <c r="Q2449" s="177"/>
      <c r="R2449" s="172"/>
      <c r="S2449" s="178"/>
      <c r="T2449" s="173"/>
      <c r="U2449" s="11"/>
      <c r="V2449" s="11"/>
      <c r="W2449" s="49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"/>
      <c r="AH2449" s="1"/>
      <c r="AI2449" s="1"/>
      <c r="AJ2449" s="1"/>
      <c r="AK2449" s="1"/>
      <c r="AL2449" s="49"/>
      <c r="AM2449" s="49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</row>
    <row r="2450" spans="1:121" x14ac:dyDescent="0.15">
      <c r="A2450" s="168"/>
      <c r="B2450" s="169"/>
      <c r="C2450" s="170"/>
      <c r="D2450" s="171"/>
      <c r="E2450" s="172"/>
      <c r="F2450" s="172"/>
      <c r="G2450" s="172"/>
      <c r="H2450" s="172"/>
      <c r="I2450" s="171"/>
      <c r="J2450" s="173"/>
      <c r="K2450" s="174"/>
      <c r="L2450" s="175"/>
      <c r="M2450" s="176"/>
      <c r="N2450" s="176"/>
      <c r="O2450" s="175"/>
      <c r="P2450" s="172"/>
      <c r="Q2450" s="177"/>
      <c r="R2450" s="172"/>
      <c r="S2450" s="178"/>
      <c r="T2450" s="173"/>
      <c r="U2450" s="11"/>
      <c r="V2450" s="11"/>
      <c r="W2450" s="49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"/>
      <c r="AH2450" s="1"/>
      <c r="AI2450" s="1"/>
      <c r="AJ2450" s="1"/>
      <c r="AK2450" s="1"/>
      <c r="AL2450" s="49"/>
      <c r="AM2450" s="49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</row>
    <row r="2451" spans="1:121" x14ac:dyDescent="0.15">
      <c r="A2451" s="168"/>
      <c r="B2451" s="169"/>
      <c r="C2451" s="170"/>
      <c r="D2451" s="171"/>
      <c r="E2451" s="172"/>
      <c r="F2451" s="172"/>
      <c r="G2451" s="172"/>
      <c r="H2451" s="172"/>
      <c r="I2451" s="171"/>
      <c r="J2451" s="173"/>
      <c r="K2451" s="174"/>
      <c r="L2451" s="175"/>
      <c r="M2451" s="176"/>
      <c r="N2451" s="176"/>
      <c r="O2451" s="175"/>
      <c r="P2451" s="172"/>
      <c r="Q2451" s="177"/>
      <c r="R2451" s="172"/>
      <c r="S2451" s="178"/>
      <c r="T2451" s="173"/>
      <c r="U2451" s="11"/>
      <c r="V2451" s="11"/>
      <c r="W2451" s="49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"/>
      <c r="AH2451" s="1"/>
      <c r="AI2451" s="1"/>
      <c r="AJ2451" s="1"/>
      <c r="AK2451" s="1"/>
      <c r="AL2451" s="49"/>
      <c r="AM2451" s="49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</row>
    <row r="2452" spans="1:121" x14ac:dyDescent="0.15">
      <c r="A2452" s="168"/>
      <c r="B2452" s="169"/>
      <c r="C2452" s="170"/>
      <c r="D2452" s="171"/>
      <c r="E2452" s="172"/>
      <c r="F2452" s="172"/>
      <c r="G2452" s="172"/>
      <c r="H2452" s="172"/>
      <c r="I2452" s="171"/>
      <c r="J2452" s="173"/>
      <c r="K2452" s="174"/>
      <c r="L2452" s="175"/>
      <c r="M2452" s="176"/>
      <c r="N2452" s="176"/>
      <c r="O2452" s="175"/>
      <c r="P2452" s="172"/>
      <c r="Q2452" s="177"/>
      <c r="R2452" s="172"/>
      <c r="S2452" s="178"/>
      <c r="T2452" s="173"/>
      <c r="U2452" s="11"/>
      <c r="V2452" s="11"/>
      <c r="W2452" s="49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"/>
      <c r="AH2452" s="1"/>
      <c r="AI2452" s="1"/>
      <c r="AJ2452" s="1"/>
      <c r="AK2452" s="1"/>
      <c r="AL2452" s="49"/>
      <c r="AM2452" s="49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</row>
    <row r="2453" spans="1:121" x14ac:dyDescent="0.15">
      <c r="A2453" s="168"/>
      <c r="B2453" s="169"/>
      <c r="C2453" s="170"/>
      <c r="D2453" s="171"/>
      <c r="E2453" s="172"/>
      <c r="F2453" s="172"/>
      <c r="G2453" s="172"/>
      <c r="H2453" s="172"/>
      <c r="I2453" s="171"/>
      <c r="J2453" s="173"/>
      <c r="K2453" s="174"/>
      <c r="L2453" s="175"/>
      <c r="M2453" s="176"/>
      <c r="N2453" s="176"/>
      <c r="O2453" s="175"/>
      <c r="P2453" s="172"/>
      <c r="Q2453" s="177"/>
      <c r="R2453" s="172"/>
      <c r="S2453" s="178"/>
      <c r="T2453" s="173"/>
      <c r="U2453" s="11"/>
      <c r="V2453" s="11"/>
      <c r="W2453" s="49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"/>
      <c r="AH2453" s="1"/>
      <c r="AI2453" s="1"/>
      <c r="AJ2453" s="1"/>
      <c r="AK2453" s="1"/>
      <c r="AL2453" s="49"/>
      <c r="AM2453" s="49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</row>
    <row r="2454" spans="1:121" x14ac:dyDescent="0.15">
      <c r="A2454" s="168"/>
      <c r="B2454" s="169"/>
      <c r="C2454" s="170"/>
      <c r="D2454" s="171"/>
      <c r="E2454" s="172"/>
      <c r="F2454" s="172"/>
      <c r="G2454" s="172"/>
      <c r="H2454" s="172"/>
      <c r="I2454" s="171"/>
      <c r="J2454" s="173"/>
      <c r="K2454" s="174"/>
      <c r="L2454" s="175"/>
      <c r="M2454" s="176"/>
      <c r="N2454" s="176"/>
      <c r="O2454" s="175"/>
      <c r="P2454" s="172"/>
      <c r="Q2454" s="177"/>
      <c r="R2454" s="172"/>
      <c r="S2454" s="178"/>
      <c r="T2454" s="173"/>
      <c r="U2454" s="11"/>
      <c r="V2454" s="11"/>
      <c r="W2454" s="49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"/>
      <c r="AH2454" s="1"/>
      <c r="AI2454" s="1"/>
      <c r="AJ2454" s="1"/>
      <c r="AK2454" s="1"/>
      <c r="AL2454" s="49"/>
      <c r="AM2454" s="49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</row>
    <row r="2455" spans="1:121" x14ac:dyDescent="0.15">
      <c r="A2455" s="168"/>
      <c r="B2455" s="169"/>
      <c r="C2455" s="170"/>
      <c r="D2455" s="171"/>
      <c r="E2455" s="172"/>
      <c r="F2455" s="172"/>
      <c r="G2455" s="172"/>
      <c r="H2455" s="172"/>
      <c r="I2455" s="171"/>
      <c r="J2455" s="173"/>
      <c r="K2455" s="174"/>
      <c r="L2455" s="175"/>
      <c r="M2455" s="176"/>
      <c r="N2455" s="176"/>
      <c r="O2455" s="175"/>
      <c r="P2455" s="172"/>
      <c r="Q2455" s="177"/>
      <c r="R2455" s="172"/>
      <c r="S2455" s="178"/>
      <c r="T2455" s="173"/>
      <c r="U2455" s="11"/>
      <c r="V2455" s="11"/>
      <c r="W2455" s="49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"/>
      <c r="AH2455" s="1"/>
      <c r="AI2455" s="1"/>
      <c r="AJ2455" s="1"/>
      <c r="AK2455" s="1"/>
      <c r="AL2455" s="49"/>
      <c r="AM2455" s="49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</row>
    <row r="2456" spans="1:121" x14ac:dyDescent="0.15">
      <c r="A2456" s="168"/>
      <c r="B2456" s="169"/>
      <c r="C2456" s="170"/>
      <c r="D2456" s="171"/>
      <c r="E2456" s="172"/>
      <c r="F2456" s="172"/>
      <c r="G2456" s="172"/>
      <c r="H2456" s="172"/>
      <c r="I2456" s="171"/>
      <c r="J2456" s="173"/>
      <c r="K2456" s="174"/>
      <c r="L2456" s="175"/>
      <c r="M2456" s="176"/>
      <c r="N2456" s="176"/>
      <c r="O2456" s="175"/>
      <c r="P2456" s="172"/>
      <c r="Q2456" s="177"/>
      <c r="R2456" s="172"/>
      <c r="S2456" s="178"/>
      <c r="T2456" s="173"/>
      <c r="U2456" s="11"/>
      <c r="V2456" s="11"/>
      <c r="W2456" s="49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"/>
      <c r="AH2456" s="1"/>
      <c r="AI2456" s="1"/>
      <c r="AJ2456" s="1"/>
      <c r="AK2456" s="1"/>
      <c r="AL2456" s="49"/>
      <c r="AM2456" s="49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</row>
    <row r="2457" spans="1:121" x14ac:dyDescent="0.15">
      <c r="A2457" s="168"/>
      <c r="B2457" s="169"/>
      <c r="C2457" s="170"/>
      <c r="D2457" s="171"/>
      <c r="E2457" s="172"/>
      <c r="F2457" s="172"/>
      <c r="G2457" s="172"/>
      <c r="H2457" s="172"/>
      <c r="I2457" s="171"/>
      <c r="J2457" s="173"/>
      <c r="K2457" s="174"/>
      <c r="L2457" s="175"/>
      <c r="M2457" s="176"/>
      <c r="N2457" s="176"/>
      <c r="O2457" s="175"/>
      <c r="P2457" s="172"/>
      <c r="Q2457" s="177"/>
      <c r="R2457" s="172"/>
      <c r="S2457" s="178"/>
      <c r="T2457" s="173"/>
      <c r="U2457" s="11"/>
      <c r="V2457" s="11"/>
      <c r="W2457" s="49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"/>
      <c r="AH2457" s="1"/>
      <c r="AI2457" s="1"/>
      <c r="AJ2457" s="1"/>
      <c r="AK2457" s="1"/>
      <c r="AL2457" s="49"/>
      <c r="AM2457" s="49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</row>
    <row r="2458" spans="1:121" x14ac:dyDescent="0.15">
      <c r="A2458" s="168"/>
      <c r="B2458" s="169"/>
      <c r="C2458" s="170"/>
      <c r="D2458" s="171"/>
      <c r="E2458" s="172"/>
      <c r="F2458" s="172"/>
      <c r="G2458" s="172"/>
      <c r="H2458" s="172"/>
      <c r="I2458" s="171"/>
      <c r="J2458" s="173"/>
      <c r="K2458" s="174"/>
      <c r="L2458" s="175"/>
      <c r="M2458" s="176"/>
      <c r="N2458" s="176"/>
      <c r="O2458" s="175"/>
      <c r="P2458" s="172"/>
      <c r="Q2458" s="177"/>
      <c r="R2458" s="172"/>
      <c r="S2458" s="178"/>
      <c r="T2458" s="173"/>
      <c r="U2458" s="11"/>
      <c r="V2458" s="11"/>
      <c r="W2458" s="49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"/>
      <c r="AH2458" s="1"/>
      <c r="AI2458" s="1"/>
      <c r="AJ2458" s="1"/>
      <c r="AK2458" s="1"/>
      <c r="AL2458" s="49"/>
      <c r="AM2458" s="49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</row>
    <row r="2459" spans="1:121" x14ac:dyDescent="0.15">
      <c r="A2459" s="168"/>
      <c r="B2459" s="169"/>
      <c r="C2459" s="170"/>
      <c r="D2459" s="171"/>
      <c r="E2459" s="172"/>
      <c r="F2459" s="172"/>
      <c r="G2459" s="172"/>
      <c r="H2459" s="172"/>
      <c r="I2459" s="171"/>
      <c r="J2459" s="173"/>
      <c r="K2459" s="174"/>
      <c r="L2459" s="175"/>
      <c r="M2459" s="176"/>
      <c r="N2459" s="176"/>
      <c r="O2459" s="175"/>
      <c r="P2459" s="172"/>
      <c r="Q2459" s="177"/>
      <c r="R2459" s="172"/>
      <c r="S2459" s="178"/>
      <c r="T2459" s="173"/>
      <c r="U2459" s="11"/>
      <c r="V2459" s="11"/>
      <c r="W2459" s="49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"/>
      <c r="AH2459" s="1"/>
      <c r="AI2459" s="1"/>
      <c r="AJ2459" s="1"/>
      <c r="AK2459" s="1"/>
      <c r="AL2459" s="49"/>
      <c r="AM2459" s="49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</row>
    <row r="2460" spans="1:121" x14ac:dyDescent="0.15">
      <c r="A2460" s="168"/>
      <c r="B2460" s="169"/>
      <c r="C2460" s="170"/>
      <c r="D2460" s="171"/>
      <c r="E2460" s="172"/>
      <c r="F2460" s="172"/>
      <c r="G2460" s="172"/>
      <c r="H2460" s="172"/>
      <c r="I2460" s="171"/>
      <c r="J2460" s="173"/>
      <c r="K2460" s="174"/>
      <c r="L2460" s="175"/>
      <c r="M2460" s="176"/>
      <c r="N2460" s="176"/>
      <c r="O2460" s="175"/>
      <c r="P2460" s="172"/>
      <c r="Q2460" s="177"/>
      <c r="R2460" s="172"/>
      <c r="S2460" s="178"/>
      <c r="T2460" s="173"/>
      <c r="U2460" s="11"/>
      <c r="V2460" s="11"/>
      <c r="W2460" s="49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"/>
      <c r="AH2460" s="1"/>
      <c r="AI2460" s="1"/>
      <c r="AJ2460" s="1"/>
      <c r="AK2460" s="1"/>
      <c r="AL2460" s="49"/>
      <c r="AM2460" s="49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</row>
    <row r="2461" spans="1:121" x14ac:dyDescent="0.15">
      <c r="A2461" s="168"/>
      <c r="B2461" s="169"/>
      <c r="C2461" s="170"/>
      <c r="D2461" s="171"/>
      <c r="E2461" s="172"/>
      <c r="F2461" s="172"/>
      <c r="G2461" s="172"/>
      <c r="H2461" s="172"/>
      <c r="I2461" s="171"/>
      <c r="J2461" s="173"/>
      <c r="K2461" s="174"/>
      <c r="L2461" s="175"/>
      <c r="M2461" s="176"/>
      <c r="N2461" s="176"/>
      <c r="O2461" s="175"/>
      <c r="P2461" s="172"/>
      <c r="Q2461" s="177"/>
      <c r="R2461" s="172"/>
      <c r="S2461" s="178"/>
      <c r="T2461" s="173"/>
      <c r="U2461" s="11"/>
      <c r="V2461" s="11"/>
      <c r="W2461" s="49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"/>
      <c r="AH2461" s="1"/>
      <c r="AI2461" s="1"/>
      <c r="AJ2461" s="1"/>
      <c r="AK2461" s="1"/>
      <c r="AL2461" s="49"/>
      <c r="AM2461" s="49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</row>
    <row r="2462" spans="1:121" x14ac:dyDescent="0.15">
      <c r="A2462" s="168"/>
      <c r="B2462" s="169"/>
      <c r="C2462" s="170"/>
      <c r="D2462" s="171"/>
      <c r="E2462" s="172"/>
      <c r="F2462" s="172"/>
      <c r="G2462" s="172"/>
      <c r="H2462" s="172"/>
      <c r="I2462" s="171"/>
      <c r="J2462" s="173"/>
      <c r="K2462" s="174"/>
      <c r="L2462" s="175"/>
      <c r="M2462" s="176"/>
      <c r="N2462" s="176"/>
      <c r="O2462" s="175"/>
      <c r="P2462" s="172"/>
      <c r="Q2462" s="177"/>
      <c r="R2462" s="172"/>
      <c r="S2462" s="178"/>
      <c r="T2462" s="173"/>
      <c r="U2462" s="11"/>
      <c r="V2462" s="11"/>
      <c r="W2462" s="49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"/>
      <c r="AH2462" s="1"/>
      <c r="AI2462" s="1"/>
      <c r="AJ2462" s="1"/>
      <c r="AK2462" s="1"/>
      <c r="AL2462" s="49"/>
      <c r="AM2462" s="49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</row>
    <row r="2463" spans="1:121" x14ac:dyDescent="0.15">
      <c r="A2463" s="168"/>
      <c r="B2463" s="169"/>
      <c r="C2463" s="170"/>
      <c r="D2463" s="171"/>
      <c r="E2463" s="172"/>
      <c r="F2463" s="172"/>
      <c r="G2463" s="172"/>
      <c r="H2463" s="172"/>
      <c r="I2463" s="171"/>
      <c r="J2463" s="173"/>
      <c r="K2463" s="174"/>
      <c r="L2463" s="175"/>
      <c r="M2463" s="176"/>
      <c r="N2463" s="176"/>
      <c r="O2463" s="175"/>
      <c r="P2463" s="172"/>
      <c r="Q2463" s="177"/>
      <c r="R2463" s="172"/>
      <c r="S2463" s="178"/>
      <c r="T2463" s="173"/>
      <c r="U2463" s="11"/>
      <c r="V2463" s="11"/>
      <c r="W2463" s="49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"/>
      <c r="AH2463" s="1"/>
      <c r="AI2463" s="1"/>
      <c r="AJ2463" s="1"/>
      <c r="AK2463" s="1"/>
      <c r="AL2463" s="49"/>
      <c r="AM2463" s="49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</row>
    <row r="2464" spans="1:121" x14ac:dyDescent="0.15">
      <c r="A2464" s="168"/>
      <c r="B2464" s="169"/>
      <c r="C2464" s="170"/>
      <c r="D2464" s="171"/>
      <c r="E2464" s="172"/>
      <c r="F2464" s="172"/>
      <c r="G2464" s="172"/>
      <c r="H2464" s="172"/>
      <c r="I2464" s="171"/>
      <c r="J2464" s="173"/>
      <c r="K2464" s="174"/>
      <c r="L2464" s="175"/>
      <c r="M2464" s="176"/>
      <c r="N2464" s="176"/>
      <c r="O2464" s="175"/>
      <c r="P2464" s="172"/>
      <c r="Q2464" s="177"/>
      <c r="R2464" s="172"/>
      <c r="S2464" s="178"/>
      <c r="T2464" s="173"/>
      <c r="U2464" s="11"/>
      <c r="V2464" s="11"/>
      <c r="W2464" s="49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"/>
      <c r="AH2464" s="1"/>
      <c r="AI2464" s="1"/>
      <c r="AJ2464" s="1"/>
      <c r="AK2464" s="1"/>
      <c r="AL2464" s="49"/>
      <c r="AM2464" s="49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</row>
    <row r="2465" spans="1:121" x14ac:dyDescent="0.15">
      <c r="A2465" s="168"/>
      <c r="B2465" s="169"/>
      <c r="C2465" s="170"/>
      <c r="D2465" s="171"/>
      <c r="E2465" s="172"/>
      <c r="F2465" s="172"/>
      <c r="G2465" s="172"/>
      <c r="H2465" s="172"/>
      <c r="I2465" s="171"/>
      <c r="J2465" s="173"/>
      <c r="K2465" s="174"/>
      <c r="L2465" s="175"/>
      <c r="M2465" s="176"/>
      <c r="N2465" s="176"/>
      <c r="O2465" s="175"/>
      <c r="P2465" s="172"/>
      <c r="Q2465" s="177"/>
      <c r="R2465" s="172"/>
      <c r="S2465" s="178"/>
      <c r="T2465" s="173"/>
      <c r="U2465" s="11"/>
      <c r="V2465" s="11"/>
      <c r="W2465" s="49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"/>
      <c r="AH2465" s="1"/>
      <c r="AI2465" s="1"/>
      <c r="AJ2465" s="1"/>
      <c r="AK2465" s="1"/>
      <c r="AL2465" s="49"/>
      <c r="AM2465" s="49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</row>
    <row r="2466" spans="1:121" x14ac:dyDescent="0.15">
      <c r="A2466" s="168"/>
      <c r="B2466" s="169"/>
      <c r="C2466" s="170"/>
      <c r="D2466" s="171"/>
      <c r="E2466" s="172"/>
      <c r="F2466" s="172"/>
      <c r="G2466" s="172"/>
      <c r="H2466" s="172"/>
      <c r="I2466" s="171"/>
      <c r="J2466" s="173"/>
      <c r="K2466" s="174"/>
      <c r="L2466" s="175"/>
      <c r="M2466" s="176"/>
      <c r="N2466" s="176"/>
      <c r="O2466" s="175"/>
      <c r="P2466" s="172"/>
      <c r="Q2466" s="177"/>
      <c r="R2466" s="172"/>
      <c r="S2466" s="178"/>
      <c r="T2466" s="173"/>
      <c r="U2466" s="11"/>
      <c r="V2466" s="11"/>
      <c r="W2466" s="49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"/>
      <c r="AH2466" s="1"/>
      <c r="AI2466" s="1"/>
      <c r="AJ2466" s="1"/>
      <c r="AK2466" s="1"/>
      <c r="AL2466" s="49"/>
      <c r="AM2466" s="49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</row>
    <row r="2467" spans="1:121" x14ac:dyDescent="0.15">
      <c r="A2467" s="168"/>
      <c r="B2467" s="169"/>
      <c r="C2467" s="170"/>
      <c r="D2467" s="171"/>
      <c r="E2467" s="172"/>
      <c r="F2467" s="172"/>
      <c r="G2467" s="172"/>
      <c r="H2467" s="172"/>
      <c r="I2467" s="171"/>
      <c r="J2467" s="173"/>
      <c r="K2467" s="174"/>
      <c r="L2467" s="175"/>
      <c r="M2467" s="176"/>
      <c r="N2467" s="176"/>
      <c r="O2467" s="175"/>
      <c r="P2467" s="172"/>
      <c r="Q2467" s="177"/>
      <c r="R2467" s="172"/>
      <c r="S2467" s="178"/>
      <c r="T2467" s="173"/>
      <c r="U2467" s="11"/>
      <c r="V2467" s="11"/>
      <c r="W2467" s="49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"/>
      <c r="AH2467" s="1"/>
      <c r="AI2467" s="1"/>
      <c r="AJ2467" s="1"/>
      <c r="AK2467" s="1"/>
      <c r="AL2467" s="49"/>
      <c r="AM2467" s="49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</row>
    <row r="2468" spans="1:121" x14ac:dyDescent="0.15">
      <c r="A2468" s="168"/>
      <c r="B2468" s="169"/>
      <c r="C2468" s="170"/>
      <c r="D2468" s="171"/>
      <c r="E2468" s="172"/>
      <c r="F2468" s="172"/>
      <c r="G2468" s="172"/>
      <c r="H2468" s="172"/>
      <c r="I2468" s="171"/>
      <c r="J2468" s="173"/>
      <c r="K2468" s="174"/>
      <c r="L2468" s="175"/>
      <c r="M2468" s="176"/>
      <c r="N2468" s="176"/>
      <c r="O2468" s="175"/>
      <c r="P2468" s="172"/>
      <c r="Q2468" s="177"/>
      <c r="R2468" s="172"/>
      <c r="S2468" s="178"/>
      <c r="T2468" s="173"/>
      <c r="U2468" s="11"/>
      <c r="V2468" s="11"/>
      <c r="W2468" s="49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"/>
      <c r="AH2468" s="1"/>
      <c r="AI2468" s="1"/>
      <c r="AJ2468" s="1"/>
      <c r="AK2468" s="1"/>
      <c r="AL2468" s="49"/>
      <c r="AM2468" s="49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</row>
    <row r="2469" spans="1:121" x14ac:dyDescent="0.15">
      <c r="A2469" s="168"/>
      <c r="B2469" s="169"/>
      <c r="C2469" s="170"/>
      <c r="D2469" s="171"/>
      <c r="E2469" s="172"/>
      <c r="F2469" s="172"/>
      <c r="G2469" s="172"/>
      <c r="H2469" s="172"/>
      <c r="I2469" s="171"/>
      <c r="J2469" s="173"/>
      <c r="K2469" s="174"/>
      <c r="L2469" s="175"/>
      <c r="M2469" s="176"/>
      <c r="N2469" s="176"/>
      <c r="O2469" s="175"/>
      <c r="P2469" s="172"/>
      <c r="Q2469" s="177"/>
      <c r="R2469" s="172"/>
      <c r="S2469" s="178"/>
      <c r="T2469" s="173"/>
      <c r="U2469" s="11"/>
      <c r="V2469" s="11"/>
      <c r="W2469" s="49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"/>
      <c r="AH2469" s="1"/>
      <c r="AI2469" s="1"/>
      <c r="AJ2469" s="1"/>
      <c r="AK2469" s="1"/>
      <c r="AL2469" s="49"/>
      <c r="AM2469" s="49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</row>
    <row r="2470" spans="1:121" x14ac:dyDescent="0.15">
      <c r="A2470" s="168"/>
      <c r="B2470" s="169"/>
      <c r="C2470" s="170"/>
      <c r="D2470" s="171"/>
      <c r="E2470" s="172"/>
      <c r="F2470" s="172"/>
      <c r="G2470" s="172"/>
      <c r="H2470" s="172"/>
      <c r="I2470" s="171"/>
      <c r="J2470" s="173"/>
      <c r="K2470" s="174"/>
      <c r="L2470" s="175"/>
      <c r="M2470" s="176"/>
      <c r="N2470" s="176"/>
      <c r="O2470" s="175"/>
      <c r="P2470" s="172"/>
      <c r="Q2470" s="177"/>
      <c r="R2470" s="172"/>
      <c r="S2470" s="178"/>
      <c r="T2470" s="173"/>
      <c r="U2470" s="11"/>
      <c r="V2470" s="11"/>
      <c r="W2470" s="49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"/>
      <c r="AH2470" s="1"/>
      <c r="AI2470" s="1"/>
      <c r="AJ2470" s="1"/>
      <c r="AK2470" s="1"/>
      <c r="AL2470" s="49"/>
      <c r="AM2470" s="49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</row>
    <row r="2471" spans="1:121" x14ac:dyDescent="0.15">
      <c r="A2471" s="168"/>
      <c r="B2471" s="169"/>
      <c r="C2471" s="170"/>
      <c r="D2471" s="171"/>
      <c r="E2471" s="172"/>
      <c r="F2471" s="172"/>
      <c r="G2471" s="172"/>
      <c r="H2471" s="172"/>
      <c r="I2471" s="171"/>
      <c r="J2471" s="173"/>
      <c r="K2471" s="174"/>
      <c r="L2471" s="175"/>
      <c r="M2471" s="176"/>
      <c r="N2471" s="176"/>
      <c r="O2471" s="175"/>
      <c r="P2471" s="172"/>
      <c r="Q2471" s="177"/>
      <c r="R2471" s="172"/>
      <c r="S2471" s="178"/>
      <c r="T2471" s="173"/>
      <c r="U2471" s="11"/>
      <c r="V2471" s="11"/>
      <c r="W2471" s="49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"/>
      <c r="AH2471" s="1"/>
      <c r="AI2471" s="1"/>
      <c r="AJ2471" s="1"/>
      <c r="AK2471" s="1"/>
      <c r="AL2471" s="49"/>
      <c r="AM2471" s="49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</row>
    <row r="2472" spans="1:121" x14ac:dyDescent="0.15">
      <c r="A2472" s="168"/>
      <c r="B2472" s="169"/>
      <c r="C2472" s="170"/>
      <c r="D2472" s="171"/>
      <c r="E2472" s="172"/>
      <c r="F2472" s="172"/>
      <c r="G2472" s="172"/>
      <c r="H2472" s="172"/>
      <c r="I2472" s="171"/>
      <c r="J2472" s="173"/>
      <c r="K2472" s="174"/>
      <c r="L2472" s="175"/>
      <c r="M2472" s="176"/>
      <c r="N2472" s="176"/>
      <c r="O2472" s="175"/>
      <c r="P2472" s="172"/>
      <c r="Q2472" s="177"/>
      <c r="R2472" s="172"/>
      <c r="S2472" s="178"/>
      <c r="T2472" s="173"/>
      <c r="U2472" s="11"/>
      <c r="V2472" s="11"/>
      <c r="W2472" s="49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"/>
      <c r="AH2472" s="1"/>
      <c r="AI2472" s="1"/>
      <c r="AJ2472" s="1"/>
      <c r="AK2472" s="1"/>
      <c r="AL2472" s="49"/>
      <c r="AM2472" s="49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</row>
    <row r="2473" spans="1:121" x14ac:dyDescent="0.15">
      <c r="A2473" s="168"/>
      <c r="B2473" s="169"/>
      <c r="C2473" s="170"/>
      <c r="D2473" s="171"/>
      <c r="E2473" s="172"/>
      <c r="F2473" s="172"/>
      <c r="G2473" s="172"/>
      <c r="H2473" s="172"/>
      <c r="I2473" s="171"/>
      <c r="J2473" s="173"/>
      <c r="K2473" s="174"/>
      <c r="L2473" s="175"/>
      <c r="M2473" s="176"/>
      <c r="N2473" s="176"/>
      <c r="O2473" s="175"/>
      <c r="P2473" s="172"/>
      <c r="Q2473" s="177"/>
      <c r="R2473" s="172"/>
      <c r="S2473" s="178"/>
      <c r="T2473" s="173"/>
      <c r="U2473" s="11"/>
      <c r="V2473" s="11"/>
      <c r="W2473" s="49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"/>
      <c r="AH2473" s="1"/>
      <c r="AI2473" s="1"/>
      <c r="AJ2473" s="1"/>
      <c r="AK2473" s="1"/>
      <c r="AL2473" s="49"/>
      <c r="AM2473" s="49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</row>
    <row r="2474" spans="1:121" x14ac:dyDescent="0.15">
      <c r="A2474" s="168"/>
      <c r="B2474" s="169"/>
      <c r="C2474" s="170"/>
      <c r="D2474" s="171"/>
      <c r="E2474" s="172"/>
      <c r="F2474" s="172"/>
      <c r="G2474" s="172"/>
      <c r="H2474" s="172"/>
      <c r="I2474" s="171"/>
      <c r="J2474" s="173"/>
      <c r="K2474" s="174"/>
      <c r="L2474" s="175"/>
      <c r="M2474" s="176"/>
      <c r="N2474" s="176"/>
      <c r="O2474" s="175"/>
      <c r="P2474" s="172"/>
      <c r="Q2474" s="177"/>
      <c r="R2474" s="172"/>
      <c r="S2474" s="178"/>
      <c r="T2474" s="173"/>
      <c r="U2474" s="11"/>
      <c r="V2474" s="11"/>
      <c r="W2474" s="49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"/>
      <c r="AH2474" s="1"/>
      <c r="AI2474" s="1"/>
      <c r="AJ2474" s="1"/>
      <c r="AK2474" s="1"/>
      <c r="AL2474" s="49"/>
      <c r="AM2474" s="49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</row>
    <row r="2475" spans="1:121" x14ac:dyDescent="0.15">
      <c r="A2475" s="168"/>
      <c r="B2475" s="169"/>
      <c r="C2475" s="170"/>
      <c r="D2475" s="171"/>
      <c r="E2475" s="172"/>
      <c r="F2475" s="172"/>
      <c r="G2475" s="172"/>
      <c r="H2475" s="172"/>
      <c r="I2475" s="171"/>
      <c r="J2475" s="173"/>
      <c r="K2475" s="174"/>
      <c r="L2475" s="175"/>
      <c r="M2475" s="176"/>
      <c r="N2475" s="176"/>
      <c r="O2475" s="175"/>
      <c r="P2475" s="172"/>
      <c r="Q2475" s="177"/>
      <c r="R2475" s="172"/>
      <c r="S2475" s="178"/>
      <c r="T2475" s="173"/>
      <c r="U2475" s="11"/>
      <c r="V2475" s="11"/>
      <c r="W2475" s="49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"/>
      <c r="AH2475" s="1"/>
      <c r="AI2475" s="1"/>
      <c r="AJ2475" s="1"/>
      <c r="AK2475" s="1"/>
      <c r="AL2475" s="49"/>
      <c r="AM2475" s="49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</row>
    <row r="2476" spans="1:121" x14ac:dyDescent="0.15">
      <c r="A2476" s="168"/>
      <c r="B2476" s="169"/>
      <c r="C2476" s="170"/>
      <c r="D2476" s="171"/>
      <c r="E2476" s="172"/>
      <c r="F2476" s="172"/>
      <c r="G2476" s="172"/>
      <c r="H2476" s="172"/>
      <c r="I2476" s="171"/>
      <c r="J2476" s="173"/>
      <c r="K2476" s="174"/>
      <c r="L2476" s="175"/>
      <c r="M2476" s="176"/>
      <c r="N2476" s="176"/>
      <c r="O2476" s="175"/>
      <c r="P2476" s="172"/>
      <c r="Q2476" s="177"/>
      <c r="R2476" s="172"/>
      <c r="S2476" s="178"/>
      <c r="T2476" s="173"/>
      <c r="U2476" s="11"/>
      <c r="V2476" s="11"/>
      <c r="W2476" s="49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"/>
      <c r="AH2476" s="1"/>
      <c r="AI2476" s="1"/>
      <c r="AJ2476" s="1"/>
      <c r="AK2476" s="1"/>
      <c r="AL2476" s="49"/>
      <c r="AM2476" s="49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</row>
    <row r="2477" spans="1:121" x14ac:dyDescent="0.15">
      <c r="A2477" s="168"/>
      <c r="B2477" s="169"/>
      <c r="C2477" s="170"/>
      <c r="D2477" s="171"/>
      <c r="E2477" s="172"/>
      <c r="F2477" s="172"/>
      <c r="G2477" s="172"/>
      <c r="H2477" s="172"/>
      <c r="I2477" s="171"/>
      <c r="J2477" s="173"/>
      <c r="K2477" s="174"/>
      <c r="L2477" s="175"/>
      <c r="M2477" s="176"/>
      <c r="N2477" s="176"/>
      <c r="O2477" s="175"/>
      <c r="P2477" s="172"/>
      <c r="Q2477" s="177"/>
      <c r="R2477" s="172"/>
      <c r="S2477" s="178"/>
      <c r="T2477" s="173"/>
      <c r="U2477" s="11"/>
      <c r="V2477" s="11"/>
      <c r="W2477" s="49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"/>
      <c r="AH2477" s="1"/>
      <c r="AI2477" s="1"/>
      <c r="AJ2477" s="1"/>
      <c r="AK2477" s="1"/>
      <c r="AL2477" s="49"/>
      <c r="AM2477" s="49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</row>
    <row r="2478" spans="1:121" x14ac:dyDescent="0.15">
      <c r="A2478" s="168"/>
      <c r="B2478" s="169"/>
      <c r="C2478" s="170"/>
      <c r="D2478" s="171"/>
      <c r="E2478" s="172"/>
      <c r="F2478" s="172"/>
      <c r="G2478" s="172"/>
      <c r="H2478" s="172"/>
      <c r="I2478" s="171"/>
      <c r="J2478" s="173"/>
      <c r="K2478" s="174"/>
      <c r="L2478" s="175"/>
      <c r="M2478" s="176"/>
      <c r="N2478" s="176"/>
      <c r="O2478" s="175"/>
      <c r="P2478" s="172"/>
      <c r="Q2478" s="177"/>
      <c r="R2478" s="172"/>
      <c r="S2478" s="178"/>
      <c r="T2478" s="173"/>
      <c r="U2478" s="11"/>
      <c r="V2478" s="11"/>
      <c r="W2478" s="49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"/>
      <c r="AH2478" s="1"/>
      <c r="AI2478" s="1"/>
      <c r="AJ2478" s="1"/>
      <c r="AK2478" s="1"/>
      <c r="AL2478" s="49"/>
      <c r="AM2478" s="49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</row>
    <row r="2479" spans="1:121" x14ac:dyDescent="0.15">
      <c r="A2479" s="168"/>
      <c r="B2479" s="169"/>
      <c r="C2479" s="170"/>
      <c r="D2479" s="171"/>
      <c r="E2479" s="172"/>
      <c r="F2479" s="172"/>
      <c r="G2479" s="172"/>
      <c r="H2479" s="172"/>
      <c r="I2479" s="171"/>
      <c r="J2479" s="173"/>
      <c r="K2479" s="174"/>
      <c r="L2479" s="175"/>
      <c r="M2479" s="176"/>
      <c r="N2479" s="176"/>
      <c r="O2479" s="175"/>
      <c r="P2479" s="172"/>
      <c r="Q2479" s="177"/>
      <c r="R2479" s="172"/>
      <c r="S2479" s="178"/>
      <c r="T2479" s="173"/>
      <c r="U2479" s="11"/>
      <c r="V2479" s="11"/>
      <c r="W2479" s="49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"/>
      <c r="AH2479" s="1"/>
      <c r="AI2479" s="1"/>
      <c r="AJ2479" s="1"/>
      <c r="AK2479" s="1"/>
      <c r="AL2479" s="49"/>
      <c r="AM2479" s="49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</row>
    <row r="2480" spans="1:121" x14ac:dyDescent="0.15">
      <c r="A2480" s="168"/>
      <c r="B2480" s="169"/>
      <c r="C2480" s="170"/>
      <c r="D2480" s="171"/>
      <c r="E2480" s="172"/>
      <c r="F2480" s="172"/>
      <c r="G2480" s="172"/>
      <c r="H2480" s="172"/>
      <c r="I2480" s="171"/>
      <c r="J2480" s="173"/>
      <c r="K2480" s="174"/>
      <c r="L2480" s="175"/>
      <c r="M2480" s="176"/>
      <c r="N2480" s="176"/>
      <c r="O2480" s="175"/>
      <c r="P2480" s="172"/>
      <c r="Q2480" s="177"/>
      <c r="R2480" s="172"/>
      <c r="S2480" s="178"/>
      <c r="T2480" s="173"/>
      <c r="U2480" s="11"/>
      <c r="V2480" s="11"/>
      <c r="W2480" s="49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"/>
      <c r="AH2480" s="1"/>
      <c r="AI2480" s="1"/>
      <c r="AJ2480" s="1"/>
      <c r="AK2480" s="1"/>
      <c r="AL2480" s="49"/>
      <c r="AM2480" s="49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</row>
    <row r="2481" spans="1:121" x14ac:dyDescent="0.15">
      <c r="A2481" s="168"/>
      <c r="B2481" s="169"/>
      <c r="C2481" s="170"/>
      <c r="D2481" s="171"/>
      <c r="E2481" s="172"/>
      <c r="F2481" s="172"/>
      <c r="G2481" s="172"/>
      <c r="H2481" s="172"/>
      <c r="I2481" s="171"/>
      <c r="J2481" s="173"/>
      <c r="K2481" s="174"/>
      <c r="L2481" s="175"/>
      <c r="M2481" s="176"/>
      <c r="N2481" s="176"/>
      <c r="O2481" s="175"/>
      <c r="P2481" s="172"/>
      <c r="Q2481" s="177"/>
      <c r="R2481" s="172"/>
      <c r="S2481" s="178"/>
      <c r="T2481" s="173"/>
      <c r="U2481" s="11"/>
      <c r="V2481" s="11"/>
      <c r="W2481" s="49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"/>
      <c r="AH2481" s="1"/>
      <c r="AI2481" s="1"/>
      <c r="AJ2481" s="1"/>
      <c r="AK2481" s="1"/>
      <c r="AL2481" s="49"/>
      <c r="AM2481" s="49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</row>
    <row r="2482" spans="1:121" x14ac:dyDescent="0.15">
      <c r="A2482" s="168"/>
      <c r="B2482" s="169"/>
      <c r="C2482" s="170"/>
      <c r="D2482" s="171"/>
      <c r="E2482" s="172"/>
      <c r="F2482" s="172"/>
      <c r="G2482" s="172"/>
      <c r="H2482" s="172"/>
      <c r="I2482" s="171"/>
      <c r="J2482" s="173"/>
      <c r="K2482" s="174"/>
      <c r="L2482" s="175"/>
      <c r="M2482" s="176"/>
      <c r="N2482" s="176"/>
      <c r="O2482" s="175"/>
      <c r="P2482" s="172"/>
      <c r="Q2482" s="177"/>
      <c r="R2482" s="172"/>
      <c r="S2482" s="178"/>
      <c r="T2482" s="173"/>
      <c r="U2482" s="11"/>
      <c r="V2482" s="11"/>
      <c r="W2482" s="49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"/>
      <c r="AH2482" s="1"/>
      <c r="AI2482" s="1"/>
      <c r="AJ2482" s="1"/>
      <c r="AK2482" s="1"/>
      <c r="AL2482" s="49"/>
      <c r="AM2482" s="49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</row>
    <row r="2483" spans="1:121" x14ac:dyDescent="0.15">
      <c r="A2483" s="168"/>
      <c r="B2483" s="169"/>
      <c r="C2483" s="170"/>
      <c r="D2483" s="171"/>
      <c r="E2483" s="172"/>
      <c r="F2483" s="172"/>
      <c r="G2483" s="172"/>
      <c r="H2483" s="172"/>
      <c r="I2483" s="171"/>
      <c r="J2483" s="173"/>
      <c r="K2483" s="174"/>
      <c r="L2483" s="175"/>
      <c r="M2483" s="176"/>
      <c r="N2483" s="176"/>
      <c r="O2483" s="175"/>
      <c r="P2483" s="172"/>
      <c r="Q2483" s="177"/>
      <c r="R2483" s="172"/>
      <c r="S2483" s="178"/>
      <c r="T2483" s="173"/>
      <c r="U2483" s="11"/>
      <c r="V2483" s="11"/>
      <c r="W2483" s="49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"/>
      <c r="AH2483" s="1"/>
      <c r="AI2483" s="1"/>
      <c r="AJ2483" s="1"/>
      <c r="AK2483" s="1"/>
      <c r="AL2483" s="49"/>
      <c r="AM2483" s="49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</row>
    <row r="2484" spans="1:121" x14ac:dyDescent="0.15">
      <c r="A2484" s="168"/>
      <c r="B2484" s="169"/>
      <c r="C2484" s="170"/>
      <c r="D2484" s="171"/>
      <c r="E2484" s="172"/>
      <c r="F2484" s="172"/>
      <c r="G2484" s="172"/>
      <c r="H2484" s="172"/>
      <c r="I2484" s="171"/>
      <c r="J2484" s="173"/>
      <c r="K2484" s="174"/>
      <c r="L2484" s="175"/>
      <c r="M2484" s="176"/>
      <c r="N2484" s="176"/>
      <c r="O2484" s="175"/>
      <c r="P2484" s="172"/>
      <c r="Q2484" s="177"/>
      <c r="R2484" s="172"/>
      <c r="S2484" s="178"/>
      <c r="T2484" s="173"/>
      <c r="U2484" s="11"/>
      <c r="V2484" s="11"/>
      <c r="W2484" s="49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"/>
      <c r="AH2484" s="1"/>
      <c r="AI2484" s="1"/>
      <c r="AJ2484" s="1"/>
      <c r="AK2484" s="1"/>
      <c r="AL2484" s="49"/>
      <c r="AM2484" s="49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</row>
    <row r="2485" spans="1:121" x14ac:dyDescent="0.15">
      <c r="A2485" s="168"/>
      <c r="B2485" s="169"/>
      <c r="C2485" s="170"/>
      <c r="D2485" s="171"/>
      <c r="E2485" s="172"/>
      <c r="F2485" s="172"/>
      <c r="G2485" s="172"/>
      <c r="H2485" s="172"/>
      <c r="I2485" s="171"/>
      <c r="J2485" s="173"/>
      <c r="K2485" s="174"/>
      <c r="L2485" s="175"/>
      <c r="M2485" s="176"/>
      <c r="N2485" s="176"/>
      <c r="O2485" s="175"/>
      <c r="P2485" s="172"/>
      <c r="Q2485" s="177"/>
      <c r="R2485" s="172"/>
      <c r="S2485" s="178"/>
      <c r="T2485" s="173"/>
      <c r="U2485" s="11"/>
      <c r="V2485" s="11"/>
      <c r="W2485" s="49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"/>
      <c r="AH2485" s="1"/>
      <c r="AI2485" s="1"/>
      <c r="AJ2485" s="1"/>
      <c r="AK2485" s="1"/>
      <c r="AL2485" s="49"/>
      <c r="AM2485" s="49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</row>
    <row r="2486" spans="1:121" x14ac:dyDescent="0.15">
      <c r="A2486" s="168"/>
      <c r="B2486" s="169"/>
      <c r="C2486" s="170"/>
      <c r="D2486" s="171"/>
      <c r="E2486" s="172"/>
      <c r="F2486" s="172"/>
      <c r="G2486" s="172"/>
      <c r="H2486" s="172"/>
      <c r="I2486" s="171"/>
      <c r="J2486" s="173"/>
      <c r="K2486" s="174"/>
      <c r="L2486" s="175"/>
      <c r="M2486" s="176"/>
      <c r="N2486" s="176"/>
      <c r="O2486" s="175"/>
      <c r="P2486" s="172"/>
      <c r="Q2486" s="177"/>
      <c r="R2486" s="172"/>
      <c r="S2486" s="178"/>
      <c r="T2486" s="173"/>
      <c r="U2486" s="11"/>
      <c r="V2486" s="11"/>
      <c r="W2486" s="49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"/>
      <c r="AH2486" s="1"/>
      <c r="AI2486" s="1"/>
      <c r="AJ2486" s="1"/>
      <c r="AK2486" s="1"/>
      <c r="AL2486" s="49"/>
      <c r="AM2486" s="49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</row>
    <row r="2487" spans="1:121" x14ac:dyDescent="0.15">
      <c r="A2487" s="168"/>
      <c r="B2487" s="169"/>
      <c r="C2487" s="170"/>
      <c r="D2487" s="171"/>
      <c r="E2487" s="172"/>
      <c r="F2487" s="172"/>
      <c r="G2487" s="172"/>
      <c r="H2487" s="172"/>
      <c r="I2487" s="171"/>
      <c r="J2487" s="173"/>
      <c r="K2487" s="174"/>
      <c r="L2487" s="175"/>
      <c r="M2487" s="176"/>
      <c r="N2487" s="176"/>
      <c r="O2487" s="175"/>
      <c r="P2487" s="172"/>
      <c r="Q2487" s="177"/>
      <c r="R2487" s="172"/>
      <c r="S2487" s="178"/>
      <c r="T2487" s="173"/>
      <c r="U2487" s="11"/>
      <c r="V2487" s="11"/>
      <c r="W2487" s="49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"/>
      <c r="AH2487" s="1"/>
      <c r="AI2487" s="1"/>
      <c r="AJ2487" s="1"/>
      <c r="AK2487" s="1"/>
      <c r="AL2487" s="49"/>
      <c r="AM2487" s="49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</row>
    <row r="2488" spans="1:121" x14ac:dyDescent="0.15">
      <c r="A2488" s="168"/>
      <c r="B2488" s="169"/>
      <c r="C2488" s="170"/>
      <c r="D2488" s="171"/>
      <c r="E2488" s="172"/>
      <c r="F2488" s="172"/>
      <c r="G2488" s="172"/>
      <c r="H2488" s="172"/>
      <c r="I2488" s="171"/>
      <c r="J2488" s="173"/>
      <c r="K2488" s="174"/>
      <c r="L2488" s="175"/>
      <c r="M2488" s="176"/>
      <c r="N2488" s="176"/>
      <c r="O2488" s="175"/>
      <c r="P2488" s="172"/>
      <c r="Q2488" s="177"/>
      <c r="R2488" s="172"/>
      <c r="S2488" s="178"/>
      <c r="T2488" s="173"/>
      <c r="U2488" s="11"/>
      <c r="V2488" s="11"/>
      <c r="W2488" s="49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"/>
      <c r="AH2488" s="1"/>
      <c r="AI2488" s="1"/>
      <c r="AJ2488" s="1"/>
      <c r="AK2488" s="1"/>
      <c r="AL2488" s="49"/>
      <c r="AM2488" s="49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</row>
    <row r="2489" spans="1:121" x14ac:dyDescent="0.15">
      <c r="A2489" s="168"/>
      <c r="B2489" s="169"/>
      <c r="C2489" s="170"/>
      <c r="D2489" s="171"/>
      <c r="E2489" s="172"/>
      <c r="F2489" s="172"/>
      <c r="G2489" s="172"/>
      <c r="H2489" s="172"/>
      <c r="I2489" s="171"/>
      <c r="J2489" s="173"/>
      <c r="K2489" s="174"/>
      <c r="L2489" s="175"/>
      <c r="M2489" s="176"/>
      <c r="N2489" s="176"/>
      <c r="O2489" s="175"/>
      <c r="P2489" s="172"/>
      <c r="Q2489" s="177"/>
      <c r="R2489" s="172"/>
      <c r="S2489" s="178"/>
      <c r="T2489" s="173"/>
      <c r="U2489" s="11"/>
      <c r="V2489" s="11"/>
      <c r="W2489" s="49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"/>
      <c r="AH2489" s="1"/>
      <c r="AI2489" s="1"/>
      <c r="AJ2489" s="1"/>
      <c r="AK2489" s="1"/>
      <c r="AL2489" s="49"/>
      <c r="AM2489" s="49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</row>
    <row r="2490" spans="1:121" x14ac:dyDescent="0.15">
      <c r="A2490" s="168"/>
      <c r="B2490" s="169"/>
      <c r="C2490" s="170"/>
      <c r="D2490" s="171"/>
      <c r="E2490" s="172"/>
      <c r="F2490" s="172"/>
      <c r="G2490" s="172"/>
      <c r="H2490" s="172"/>
      <c r="I2490" s="171"/>
      <c r="J2490" s="173"/>
      <c r="K2490" s="174"/>
      <c r="L2490" s="175"/>
      <c r="M2490" s="176"/>
      <c r="N2490" s="176"/>
      <c r="O2490" s="175"/>
      <c r="P2490" s="172"/>
      <c r="Q2490" s="177"/>
      <c r="R2490" s="172"/>
      <c r="S2490" s="178"/>
      <c r="T2490" s="173"/>
      <c r="U2490" s="11"/>
      <c r="V2490" s="11"/>
      <c r="W2490" s="49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"/>
      <c r="AH2490" s="1"/>
      <c r="AI2490" s="1"/>
      <c r="AJ2490" s="1"/>
      <c r="AK2490" s="1"/>
      <c r="AL2490" s="49"/>
      <c r="AM2490" s="49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</row>
    <row r="2491" spans="1:121" x14ac:dyDescent="0.15">
      <c r="A2491" s="168"/>
      <c r="B2491" s="169"/>
      <c r="C2491" s="170"/>
      <c r="D2491" s="171"/>
      <c r="E2491" s="172"/>
      <c r="F2491" s="172"/>
      <c r="G2491" s="172"/>
      <c r="H2491" s="172"/>
      <c r="I2491" s="171"/>
      <c r="J2491" s="173"/>
      <c r="K2491" s="174"/>
      <c r="L2491" s="175"/>
      <c r="M2491" s="176"/>
      <c r="N2491" s="176"/>
      <c r="O2491" s="175"/>
      <c r="P2491" s="172"/>
      <c r="Q2491" s="177"/>
      <c r="R2491" s="172"/>
      <c r="S2491" s="178"/>
      <c r="T2491" s="173"/>
      <c r="U2491" s="11"/>
      <c r="V2491" s="11"/>
      <c r="W2491" s="49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"/>
      <c r="AH2491" s="1"/>
      <c r="AI2491" s="1"/>
      <c r="AJ2491" s="1"/>
      <c r="AK2491" s="1"/>
      <c r="AL2491" s="49"/>
      <c r="AM2491" s="49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</row>
    <row r="2492" spans="1:121" x14ac:dyDescent="0.15">
      <c r="A2492" s="168"/>
      <c r="B2492" s="169"/>
      <c r="C2492" s="170"/>
      <c r="D2492" s="171"/>
      <c r="E2492" s="172"/>
      <c r="F2492" s="172"/>
      <c r="G2492" s="172"/>
      <c r="H2492" s="172"/>
      <c r="I2492" s="171"/>
      <c r="J2492" s="173"/>
      <c r="K2492" s="174"/>
      <c r="L2492" s="175"/>
      <c r="M2492" s="176"/>
      <c r="N2492" s="176"/>
      <c r="O2492" s="175"/>
      <c r="P2492" s="172"/>
      <c r="Q2492" s="177"/>
      <c r="R2492" s="172"/>
      <c r="S2492" s="178"/>
      <c r="T2492" s="173"/>
      <c r="U2492" s="11"/>
      <c r="V2492" s="11"/>
      <c r="W2492" s="49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"/>
      <c r="AH2492" s="1"/>
      <c r="AI2492" s="1"/>
      <c r="AJ2492" s="1"/>
      <c r="AK2492" s="1"/>
      <c r="AL2492" s="49"/>
      <c r="AM2492" s="49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</row>
    <row r="2493" spans="1:121" x14ac:dyDescent="0.15">
      <c r="A2493" s="168"/>
      <c r="B2493" s="169"/>
      <c r="C2493" s="170"/>
      <c r="D2493" s="171"/>
      <c r="E2493" s="172"/>
      <c r="F2493" s="172"/>
      <c r="G2493" s="172"/>
      <c r="H2493" s="172"/>
      <c r="I2493" s="171"/>
      <c r="J2493" s="173"/>
      <c r="K2493" s="174"/>
      <c r="L2493" s="175"/>
      <c r="M2493" s="176"/>
      <c r="N2493" s="176"/>
      <c r="O2493" s="175"/>
      <c r="P2493" s="172"/>
      <c r="Q2493" s="177"/>
      <c r="R2493" s="172"/>
      <c r="S2493" s="178"/>
      <c r="T2493" s="173"/>
      <c r="U2493" s="11"/>
      <c r="V2493" s="11"/>
      <c r="W2493" s="49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"/>
      <c r="AH2493" s="1"/>
      <c r="AI2493" s="1"/>
      <c r="AJ2493" s="1"/>
      <c r="AK2493" s="1"/>
      <c r="AL2493" s="49"/>
      <c r="AM2493" s="49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</row>
    <row r="2494" spans="1:121" x14ac:dyDescent="0.15">
      <c r="A2494" s="168"/>
      <c r="B2494" s="169"/>
      <c r="C2494" s="170"/>
      <c r="D2494" s="171"/>
      <c r="E2494" s="172"/>
      <c r="F2494" s="172"/>
      <c r="G2494" s="172"/>
      <c r="H2494" s="172"/>
      <c r="I2494" s="171"/>
      <c r="J2494" s="173"/>
      <c r="K2494" s="174"/>
      <c r="L2494" s="175"/>
      <c r="M2494" s="176"/>
      <c r="N2494" s="176"/>
      <c r="O2494" s="175"/>
      <c r="P2494" s="172"/>
      <c r="Q2494" s="177"/>
      <c r="R2494" s="172"/>
      <c r="S2494" s="178"/>
      <c r="T2494" s="173"/>
      <c r="U2494" s="11"/>
      <c r="V2494" s="11"/>
      <c r="W2494" s="49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"/>
      <c r="AH2494" s="1"/>
      <c r="AI2494" s="1"/>
      <c r="AJ2494" s="1"/>
      <c r="AK2494" s="1"/>
      <c r="AL2494" s="49"/>
      <c r="AM2494" s="49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</row>
    <row r="2495" spans="1:121" x14ac:dyDescent="0.15">
      <c r="A2495" s="168"/>
      <c r="B2495" s="169"/>
      <c r="C2495" s="170"/>
      <c r="D2495" s="171"/>
      <c r="E2495" s="172"/>
      <c r="F2495" s="172"/>
      <c r="G2495" s="172"/>
      <c r="H2495" s="172"/>
      <c r="I2495" s="171"/>
      <c r="J2495" s="173"/>
      <c r="K2495" s="174"/>
      <c r="L2495" s="175"/>
      <c r="M2495" s="176"/>
      <c r="N2495" s="176"/>
      <c r="O2495" s="175"/>
      <c r="P2495" s="172"/>
      <c r="Q2495" s="177"/>
      <c r="R2495" s="172"/>
      <c r="S2495" s="178"/>
      <c r="T2495" s="173"/>
      <c r="U2495" s="11"/>
      <c r="V2495" s="11"/>
      <c r="W2495" s="49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"/>
      <c r="AH2495" s="1"/>
      <c r="AI2495" s="1"/>
      <c r="AJ2495" s="1"/>
      <c r="AK2495" s="1"/>
      <c r="AL2495" s="49"/>
      <c r="AM2495" s="49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</row>
    <row r="2496" spans="1:121" x14ac:dyDescent="0.15">
      <c r="A2496" s="168"/>
      <c r="B2496" s="169"/>
      <c r="C2496" s="170"/>
      <c r="D2496" s="171"/>
      <c r="E2496" s="172"/>
      <c r="F2496" s="172"/>
      <c r="G2496" s="172"/>
      <c r="H2496" s="172"/>
      <c r="I2496" s="171"/>
      <c r="J2496" s="173"/>
      <c r="K2496" s="174"/>
      <c r="L2496" s="175"/>
      <c r="M2496" s="176"/>
      <c r="N2496" s="176"/>
      <c r="O2496" s="175"/>
      <c r="P2496" s="172"/>
      <c r="Q2496" s="177"/>
      <c r="R2496" s="172"/>
      <c r="S2496" s="178"/>
      <c r="T2496" s="173"/>
      <c r="U2496" s="11"/>
      <c r="V2496" s="11"/>
      <c r="W2496" s="49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"/>
      <c r="AH2496" s="1"/>
      <c r="AI2496" s="1"/>
      <c r="AJ2496" s="1"/>
      <c r="AK2496" s="1"/>
      <c r="AL2496" s="49"/>
      <c r="AM2496" s="49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</row>
    <row r="2497" spans="1:121" x14ac:dyDescent="0.15">
      <c r="A2497" s="168"/>
      <c r="B2497" s="169"/>
      <c r="C2497" s="170"/>
      <c r="D2497" s="171"/>
      <c r="E2497" s="172"/>
      <c r="F2497" s="172"/>
      <c r="G2497" s="172"/>
      <c r="H2497" s="172"/>
      <c r="I2497" s="171"/>
      <c r="J2497" s="173"/>
      <c r="K2497" s="174"/>
      <c r="L2497" s="175"/>
      <c r="M2497" s="176"/>
      <c r="N2497" s="176"/>
      <c r="O2497" s="175"/>
      <c r="P2497" s="172"/>
      <c r="Q2497" s="177"/>
      <c r="R2497" s="172"/>
      <c r="S2497" s="178"/>
      <c r="T2497" s="173"/>
      <c r="U2497" s="11"/>
      <c r="V2497" s="11"/>
      <c r="W2497" s="49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"/>
      <c r="AH2497" s="1"/>
      <c r="AI2497" s="1"/>
      <c r="AJ2497" s="1"/>
      <c r="AK2497" s="1"/>
      <c r="AL2497" s="49"/>
      <c r="AM2497" s="49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</row>
    <row r="2498" spans="1:121" x14ac:dyDescent="0.15">
      <c r="A2498" s="168"/>
      <c r="B2498" s="169"/>
      <c r="C2498" s="170"/>
      <c r="D2498" s="171"/>
      <c r="E2498" s="172"/>
      <c r="F2498" s="172"/>
      <c r="G2498" s="172"/>
      <c r="H2498" s="172"/>
      <c r="I2498" s="171"/>
      <c r="J2498" s="173"/>
      <c r="K2498" s="174"/>
      <c r="L2498" s="175"/>
      <c r="M2498" s="176"/>
      <c r="N2498" s="176"/>
      <c r="O2498" s="175"/>
      <c r="P2498" s="172"/>
      <c r="Q2498" s="177"/>
      <c r="R2498" s="172"/>
      <c r="S2498" s="178"/>
      <c r="T2498" s="173"/>
      <c r="U2498" s="11"/>
      <c r="V2498" s="11"/>
      <c r="W2498" s="49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"/>
      <c r="AH2498" s="1"/>
      <c r="AI2498" s="1"/>
      <c r="AJ2498" s="1"/>
      <c r="AK2498" s="1"/>
      <c r="AL2498" s="49"/>
      <c r="AM2498" s="49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</row>
    <row r="2499" spans="1:121" x14ac:dyDescent="0.15">
      <c r="A2499" s="168"/>
      <c r="B2499" s="169"/>
      <c r="C2499" s="170"/>
      <c r="D2499" s="171"/>
      <c r="E2499" s="172"/>
      <c r="F2499" s="172"/>
      <c r="G2499" s="172"/>
      <c r="H2499" s="172"/>
      <c r="I2499" s="171"/>
      <c r="J2499" s="173"/>
      <c r="K2499" s="174"/>
      <c r="L2499" s="175"/>
      <c r="M2499" s="176"/>
      <c r="N2499" s="176"/>
      <c r="O2499" s="175"/>
      <c r="P2499" s="172"/>
      <c r="Q2499" s="177"/>
      <c r="R2499" s="172"/>
      <c r="S2499" s="178"/>
      <c r="T2499" s="173"/>
      <c r="U2499" s="11"/>
      <c r="V2499" s="11"/>
      <c r="W2499" s="49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"/>
      <c r="AH2499" s="1"/>
      <c r="AI2499" s="1"/>
      <c r="AJ2499" s="1"/>
      <c r="AK2499" s="1"/>
      <c r="AL2499" s="49"/>
      <c r="AM2499" s="49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</row>
    <row r="2500" spans="1:121" x14ac:dyDescent="0.15">
      <c r="A2500" s="168"/>
      <c r="B2500" s="169"/>
      <c r="C2500" s="170"/>
      <c r="D2500" s="171"/>
      <c r="E2500" s="172"/>
      <c r="F2500" s="172"/>
      <c r="G2500" s="172"/>
      <c r="H2500" s="172"/>
      <c r="I2500" s="171"/>
      <c r="J2500" s="173"/>
      <c r="K2500" s="174"/>
      <c r="L2500" s="175"/>
      <c r="M2500" s="176"/>
      <c r="N2500" s="176"/>
      <c r="O2500" s="175"/>
      <c r="P2500" s="172"/>
      <c r="Q2500" s="177"/>
      <c r="R2500" s="172"/>
      <c r="S2500" s="178"/>
      <c r="T2500" s="173"/>
      <c r="U2500" s="11"/>
      <c r="V2500" s="11"/>
      <c r="W2500" s="49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"/>
      <c r="AH2500" s="1"/>
      <c r="AI2500" s="1"/>
      <c r="AJ2500" s="1"/>
      <c r="AK2500" s="1"/>
      <c r="AL2500" s="49"/>
      <c r="AM2500" s="49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</row>
    <row r="2501" spans="1:121" x14ac:dyDescent="0.15">
      <c r="A2501" s="168"/>
      <c r="B2501" s="169"/>
      <c r="C2501" s="170"/>
      <c r="D2501" s="171"/>
      <c r="E2501" s="172"/>
      <c r="F2501" s="172"/>
      <c r="G2501" s="172"/>
      <c r="H2501" s="172"/>
      <c r="I2501" s="171"/>
      <c r="J2501" s="173"/>
      <c r="K2501" s="174"/>
      <c r="L2501" s="175"/>
      <c r="M2501" s="176"/>
      <c r="N2501" s="176"/>
      <c r="O2501" s="175"/>
      <c r="P2501" s="172"/>
      <c r="Q2501" s="177"/>
      <c r="R2501" s="172"/>
      <c r="S2501" s="178"/>
      <c r="T2501" s="173"/>
      <c r="U2501" s="11"/>
      <c r="V2501" s="11"/>
      <c r="W2501" s="49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"/>
      <c r="AH2501" s="1"/>
      <c r="AI2501" s="1"/>
      <c r="AJ2501" s="1"/>
      <c r="AK2501" s="1"/>
      <c r="AL2501" s="49"/>
      <c r="AM2501" s="49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</row>
    <row r="2502" spans="1:121" x14ac:dyDescent="0.15">
      <c r="A2502" s="168"/>
      <c r="B2502" s="169"/>
      <c r="C2502" s="170"/>
      <c r="D2502" s="171"/>
      <c r="E2502" s="172"/>
      <c r="F2502" s="172"/>
      <c r="G2502" s="172"/>
      <c r="H2502" s="172"/>
      <c r="I2502" s="171"/>
      <c r="J2502" s="173"/>
      <c r="K2502" s="174"/>
      <c r="L2502" s="175"/>
      <c r="M2502" s="176"/>
      <c r="N2502" s="176"/>
      <c r="O2502" s="175"/>
      <c r="P2502" s="172"/>
      <c r="Q2502" s="177"/>
      <c r="R2502" s="172"/>
      <c r="S2502" s="178"/>
      <c r="T2502" s="173"/>
      <c r="U2502" s="11"/>
      <c r="V2502" s="11"/>
      <c r="W2502" s="49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"/>
      <c r="AH2502" s="1"/>
      <c r="AI2502" s="1"/>
      <c r="AJ2502" s="1"/>
      <c r="AK2502" s="1"/>
      <c r="AL2502" s="49"/>
      <c r="AM2502" s="49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</row>
    <row r="2503" spans="1:121" x14ac:dyDescent="0.15">
      <c r="A2503" s="168"/>
      <c r="B2503" s="169"/>
      <c r="C2503" s="170"/>
      <c r="D2503" s="171"/>
      <c r="E2503" s="172"/>
      <c r="F2503" s="172"/>
      <c r="G2503" s="172"/>
      <c r="H2503" s="172"/>
      <c r="I2503" s="171"/>
      <c r="J2503" s="173"/>
      <c r="K2503" s="174"/>
      <c r="L2503" s="175"/>
      <c r="M2503" s="176"/>
      <c r="N2503" s="176"/>
      <c r="O2503" s="175"/>
      <c r="P2503" s="172"/>
      <c r="Q2503" s="177"/>
      <c r="R2503" s="172"/>
      <c r="S2503" s="178"/>
      <c r="T2503" s="173"/>
      <c r="U2503" s="11"/>
      <c r="V2503" s="11"/>
      <c r="W2503" s="49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"/>
      <c r="AH2503" s="1"/>
      <c r="AI2503" s="1"/>
      <c r="AJ2503" s="1"/>
      <c r="AK2503" s="1"/>
      <c r="AL2503" s="49"/>
      <c r="AM2503" s="49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</row>
    <row r="2504" spans="1:121" x14ac:dyDescent="0.15">
      <c r="A2504" s="168"/>
      <c r="B2504" s="169"/>
      <c r="C2504" s="170"/>
      <c r="D2504" s="171"/>
      <c r="E2504" s="172"/>
      <c r="F2504" s="172"/>
      <c r="G2504" s="172"/>
      <c r="H2504" s="172"/>
      <c r="I2504" s="171"/>
      <c r="J2504" s="173"/>
      <c r="K2504" s="174"/>
      <c r="L2504" s="175"/>
      <c r="M2504" s="176"/>
      <c r="N2504" s="176"/>
      <c r="O2504" s="175"/>
      <c r="P2504" s="172"/>
      <c r="Q2504" s="177"/>
      <c r="R2504" s="172"/>
      <c r="S2504" s="178"/>
      <c r="T2504" s="173"/>
      <c r="U2504" s="11"/>
      <c r="V2504" s="11"/>
      <c r="W2504" s="49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"/>
      <c r="AH2504" s="1"/>
      <c r="AI2504" s="1"/>
      <c r="AJ2504" s="1"/>
      <c r="AK2504" s="1"/>
      <c r="AL2504" s="49"/>
      <c r="AM2504" s="49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</row>
    <row r="2505" spans="1:121" x14ac:dyDescent="0.15">
      <c r="A2505" s="168"/>
      <c r="B2505" s="169"/>
      <c r="C2505" s="170"/>
      <c r="D2505" s="171"/>
      <c r="E2505" s="172"/>
      <c r="F2505" s="172"/>
      <c r="G2505" s="172"/>
      <c r="H2505" s="172"/>
      <c r="I2505" s="171"/>
      <c r="J2505" s="173"/>
      <c r="K2505" s="174"/>
      <c r="L2505" s="175"/>
      <c r="M2505" s="176"/>
      <c r="N2505" s="176"/>
      <c r="O2505" s="175"/>
      <c r="P2505" s="172"/>
      <c r="Q2505" s="177"/>
      <c r="R2505" s="172"/>
      <c r="S2505" s="178"/>
      <c r="T2505" s="173"/>
      <c r="U2505" s="11"/>
      <c r="V2505" s="11"/>
      <c r="W2505" s="49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"/>
      <c r="AH2505" s="1"/>
      <c r="AI2505" s="1"/>
      <c r="AJ2505" s="1"/>
      <c r="AK2505" s="1"/>
      <c r="AL2505" s="49"/>
      <c r="AM2505" s="49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</row>
    <row r="2506" spans="1:121" x14ac:dyDescent="0.15">
      <c r="A2506" s="168"/>
      <c r="B2506" s="169"/>
      <c r="C2506" s="170"/>
      <c r="D2506" s="171"/>
      <c r="E2506" s="172"/>
      <c r="F2506" s="172"/>
      <c r="G2506" s="172"/>
      <c r="H2506" s="172"/>
      <c r="I2506" s="171"/>
      <c r="J2506" s="173"/>
      <c r="K2506" s="174"/>
      <c r="L2506" s="175"/>
      <c r="M2506" s="176"/>
      <c r="N2506" s="176"/>
      <c r="O2506" s="175"/>
      <c r="P2506" s="172"/>
      <c r="Q2506" s="177"/>
      <c r="R2506" s="172"/>
      <c r="S2506" s="178"/>
      <c r="T2506" s="173"/>
      <c r="U2506" s="11"/>
      <c r="V2506" s="11"/>
      <c r="W2506" s="49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"/>
      <c r="AH2506" s="1"/>
      <c r="AI2506" s="1"/>
      <c r="AJ2506" s="1"/>
      <c r="AK2506" s="1"/>
      <c r="AL2506" s="49"/>
      <c r="AM2506" s="49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</row>
    <row r="2507" spans="1:121" x14ac:dyDescent="0.15">
      <c r="A2507" s="168"/>
      <c r="B2507" s="169"/>
      <c r="C2507" s="170"/>
      <c r="D2507" s="171"/>
      <c r="E2507" s="172"/>
      <c r="F2507" s="172"/>
      <c r="G2507" s="172"/>
      <c r="H2507" s="172"/>
      <c r="I2507" s="171"/>
      <c r="J2507" s="173"/>
      <c r="K2507" s="174"/>
      <c r="L2507" s="175"/>
      <c r="M2507" s="176"/>
      <c r="N2507" s="176"/>
      <c r="O2507" s="175"/>
      <c r="P2507" s="172"/>
      <c r="Q2507" s="177"/>
      <c r="R2507" s="172"/>
      <c r="S2507" s="178"/>
      <c r="T2507" s="173"/>
      <c r="U2507" s="11"/>
      <c r="V2507" s="11"/>
      <c r="W2507" s="49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"/>
      <c r="AH2507" s="1"/>
      <c r="AI2507" s="1"/>
      <c r="AJ2507" s="1"/>
      <c r="AK2507" s="1"/>
      <c r="AL2507" s="49"/>
      <c r="AM2507" s="49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</row>
    <row r="2508" spans="1:121" x14ac:dyDescent="0.15">
      <c r="A2508" s="168"/>
      <c r="B2508" s="169"/>
      <c r="C2508" s="170"/>
      <c r="D2508" s="171"/>
      <c r="E2508" s="172"/>
      <c r="F2508" s="172"/>
      <c r="G2508" s="172"/>
      <c r="H2508" s="172"/>
      <c r="I2508" s="171"/>
      <c r="J2508" s="173"/>
      <c r="K2508" s="174"/>
      <c r="L2508" s="175"/>
      <c r="M2508" s="176"/>
      <c r="N2508" s="176"/>
      <c r="O2508" s="175"/>
      <c r="P2508" s="172"/>
      <c r="Q2508" s="177"/>
      <c r="R2508" s="172"/>
      <c r="S2508" s="178"/>
      <c r="T2508" s="173"/>
      <c r="U2508" s="11"/>
      <c r="V2508" s="11"/>
      <c r="W2508" s="49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"/>
      <c r="AH2508" s="1"/>
      <c r="AI2508" s="1"/>
      <c r="AJ2508" s="1"/>
      <c r="AK2508" s="1"/>
      <c r="AL2508" s="49"/>
      <c r="AM2508" s="49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</row>
    <row r="2509" spans="1:121" x14ac:dyDescent="0.15">
      <c r="A2509" s="168"/>
      <c r="B2509" s="169"/>
      <c r="C2509" s="170"/>
      <c r="D2509" s="171"/>
      <c r="E2509" s="172"/>
      <c r="F2509" s="172"/>
      <c r="G2509" s="172"/>
      <c r="H2509" s="172"/>
      <c r="I2509" s="171"/>
      <c r="J2509" s="173"/>
      <c r="K2509" s="174"/>
      <c r="L2509" s="175"/>
      <c r="M2509" s="176"/>
      <c r="N2509" s="176"/>
      <c r="O2509" s="175"/>
      <c r="P2509" s="172"/>
      <c r="Q2509" s="177"/>
      <c r="R2509" s="172"/>
      <c r="S2509" s="178"/>
      <c r="T2509" s="173"/>
      <c r="U2509" s="11"/>
      <c r="V2509" s="11"/>
      <c r="W2509" s="49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"/>
      <c r="AH2509" s="1"/>
      <c r="AI2509" s="1"/>
      <c r="AJ2509" s="1"/>
      <c r="AK2509" s="1"/>
      <c r="AL2509" s="49"/>
      <c r="AM2509" s="49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</row>
    <row r="2510" spans="1:121" x14ac:dyDescent="0.15">
      <c r="A2510" s="168"/>
      <c r="B2510" s="169"/>
      <c r="C2510" s="170"/>
      <c r="D2510" s="171"/>
      <c r="E2510" s="172"/>
      <c r="F2510" s="172"/>
      <c r="G2510" s="172"/>
      <c r="H2510" s="172"/>
      <c r="I2510" s="171"/>
      <c r="J2510" s="173"/>
      <c r="K2510" s="174"/>
      <c r="L2510" s="175"/>
      <c r="M2510" s="176"/>
      <c r="N2510" s="176"/>
      <c r="O2510" s="175"/>
      <c r="P2510" s="172"/>
      <c r="Q2510" s="177"/>
      <c r="R2510" s="172"/>
      <c r="S2510" s="178"/>
      <c r="T2510" s="173"/>
      <c r="U2510" s="11"/>
      <c r="V2510" s="11"/>
      <c r="W2510" s="49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"/>
      <c r="AH2510" s="1"/>
      <c r="AI2510" s="1"/>
      <c r="AJ2510" s="1"/>
      <c r="AK2510" s="1"/>
      <c r="AL2510" s="49"/>
      <c r="AM2510" s="49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</row>
    <row r="2511" spans="1:121" x14ac:dyDescent="0.15">
      <c r="A2511" s="168"/>
      <c r="B2511" s="169"/>
      <c r="C2511" s="170"/>
      <c r="D2511" s="171"/>
      <c r="E2511" s="172"/>
      <c r="F2511" s="172"/>
      <c r="G2511" s="172"/>
      <c r="H2511" s="172"/>
      <c r="I2511" s="171"/>
      <c r="J2511" s="173"/>
      <c r="K2511" s="174"/>
      <c r="L2511" s="175"/>
      <c r="M2511" s="176"/>
      <c r="N2511" s="176"/>
      <c r="O2511" s="175"/>
      <c r="P2511" s="172"/>
      <c r="Q2511" s="177"/>
      <c r="R2511" s="172"/>
      <c r="S2511" s="178"/>
      <c r="T2511" s="173"/>
      <c r="U2511" s="11"/>
      <c r="V2511" s="11"/>
      <c r="W2511" s="49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"/>
      <c r="AH2511" s="1"/>
      <c r="AI2511" s="1"/>
      <c r="AJ2511" s="1"/>
      <c r="AK2511" s="1"/>
      <c r="AL2511" s="49"/>
      <c r="AM2511" s="49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</row>
    <row r="2512" spans="1:121" x14ac:dyDescent="0.15">
      <c r="A2512" s="168"/>
      <c r="B2512" s="169"/>
      <c r="C2512" s="170"/>
      <c r="D2512" s="171"/>
      <c r="E2512" s="172"/>
      <c r="F2512" s="172"/>
      <c r="G2512" s="172"/>
      <c r="H2512" s="172"/>
      <c r="I2512" s="171"/>
      <c r="J2512" s="173"/>
      <c r="K2512" s="174"/>
      <c r="L2512" s="175"/>
      <c r="M2512" s="176"/>
      <c r="N2512" s="176"/>
      <c r="O2512" s="175"/>
      <c r="P2512" s="172"/>
      <c r="Q2512" s="177"/>
      <c r="R2512" s="172"/>
      <c r="S2512" s="178"/>
      <c r="T2512" s="173"/>
      <c r="U2512" s="11"/>
      <c r="V2512" s="11"/>
      <c r="W2512" s="49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"/>
      <c r="AH2512" s="1"/>
      <c r="AI2512" s="1"/>
      <c r="AJ2512" s="1"/>
      <c r="AK2512" s="1"/>
      <c r="AL2512" s="49"/>
      <c r="AM2512" s="49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</row>
    <row r="2513" spans="1:121" x14ac:dyDescent="0.15">
      <c r="A2513" s="168"/>
      <c r="B2513" s="169"/>
      <c r="C2513" s="170"/>
      <c r="D2513" s="171"/>
      <c r="E2513" s="172"/>
      <c r="F2513" s="172"/>
      <c r="G2513" s="172"/>
      <c r="H2513" s="172"/>
      <c r="I2513" s="171"/>
      <c r="J2513" s="173"/>
      <c r="K2513" s="174"/>
      <c r="L2513" s="175"/>
      <c r="M2513" s="176"/>
      <c r="N2513" s="176"/>
      <c r="O2513" s="175"/>
      <c r="P2513" s="172"/>
      <c r="Q2513" s="177"/>
      <c r="R2513" s="172"/>
      <c r="S2513" s="178"/>
      <c r="T2513" s="173"/>
      <c r="U2513" s="11"/>
      <c r="V2513" s="11"/>
      <c r="W2513" s="49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"/>
      <c r="AH2513" s="1"/>
      <c r="AI2513" s="1"/>
      <c r="AJ2513" s="1"/>
      <c r="AK2513" s="1"/>
      <c r="AL2513" s="49"/>
      <c r="AM2513" s="49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</row>
    <row r="2514" spans="1:121" x14ac:dyDescent="0.15">
      <c r="A2514" s="168"/>
      <c r="B2514" s="169"/>
      <c r="C2514" s="170"/>
      <c r="D2514" s="171"/>
      <c r="E2514" s="172"/>
      <c r="F2514" s="172"/>
      <c r="G2514" s="172"/>
      <c r="H2514" s="172"/>
      <c r="I2514" s="171"/>
      <c r="J2514" s="173"/>
      <c r="K2514" s="174"/>
      <c r="L2514" s="175"/>
      <c r="M2514" s="176"/>
      <c r="N2514" s="176"/>
      <c r="O2514" s="175"/>
      <c r="P2514" s="172"/>
      <c r="Q2514" s="177"/>
      <c r="R2514" s="172"/>
      <c r="S2514" s="178"/>
      <c r="T2514" s="173"/>
      <c r="U2514" s="11"/>
      <c r="V2514" s="11"/>
      <c r="W2514" s="49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"/>
      <c r="AH2514" s="1"/>
      <c r="AI2514" s="1"/>
      <c r="AJ2514" s="1"/>
      <c r="AK2514" s="1"/>
      <c r="AL2514" s="49"/>
      <c r="AM2514" s="49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</row>
    <row r="2515" spans="1:121" x14ac:dyDescent="0.15">
      <c r="A2515" s="168"/>
      <c r="B2515" s="169"/>
      <c r="C2515" s="170"/>
      <c r="D2515" s="171"/>
      <c r="E2515" s="172"/>
      <c r="F2515" s="172"/>
      <c r="G2515" s="172"/>
      <c r="H2515" s="172"/>
      <c r="I2515" s="171"/>
      <c r="J2515" s="173"/>
      <c r="K2515" s="174"/>
      <c r="L2515" s="175"/>
      <c r="M2515" s="176"/>
      <c r="N2515" s="176"/>
      <c r="O2515" s="175"/>
      <c r="P2515" s="172"/>
      <c r="Q2515" s="177"/>
      <c r="R2515" s="172"/>
      <c r="S2515" s="178"/>
      <c r="T2515" s="173"/>
      <c r="U2515" s="11"/>
      <c r="V2515" s="11"/>
      <c r="W2515" s="49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"/>
      <c r="AH2515" s="1"/>
      <c r="AI2515" s="1"/>
      <c r="AJ2515" s="1"/>
      <c r="AK2515" s="1"/>
      <c r="AL2515" s="49"/>
      <c r="AM2515" s="49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</row>
    <row r="2516" spans="1:121" x14ac:dyDescent="0.15">
      <c r="A2516" s="168"/>
      <c r="B2516" s="169"/>
      <c r="C2516" s="170"/>
      <c r="D2516" s="171"/>
      <c r="E2516" s="172"/>
      <c r="F2516" s="172"/>
      <c r="G2516" s="172"/>
      <c r="H2516" s="172"/>
      <c r="I2516" s="171"/>
      <c r="J2516" s="173"/>
      <c r="K2516" s="174"/>
      <c r="L2516" s="175"/>
      <c r="M2516" s="176"/>
      <c r="N2516" s="176"/>
      <c r="O2516" s="175"/>
      <c r="P2516" s="172"/>
      <c r="Q2516" s="177"/>
      <c r="R2516" s="172"/>
      <c r="S2516" s="178"/>
      <c r="T2516" s="173"/>
      <c r="U2516" s="11"/>
      <c r="V2516" s="11"/>
      <c r="W2516" s="49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"/>
      <c r="AH2516" s="1"/>
      <c r="AI2516" s="1"/>
      <c r="AJ2516" s="1"/>
      <c r="AK2516" s="1"/>
      <c r="AL2516" s="49"/>
      <c r="AM2516" s="49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</row>
    <row r="2517" spans="1:121" x14ac:dyDescent="0.15">
      <c r="A2517" s="168"/>
      <c r="B2517" s="169"/>
      <c r="C2517" s="170"/>
      <c r="D2517" s="171"/>
      <c r="E2517" s="172"/>
      <c r="F2517" s="172"/>
      <c r="G2517" s="172"/>
      <c r="H2517" s="172"/>
      <c r="I2517" s="171"/>
      <c r="J2517" s="173"/>
      <c r="K2517" s="174"/>
      <c r="L2517" s="175"/>
      <c r="M2517" s="176"/>
      <c r="N2517" s="176"/>
      <c r="O2517" s="175"/>
      <c r="P2517" s="172"/>
      <c r="Q2517" s="177"/>
      <c r="R2517" s="172"/>
      <c r="S2517" s="178"/>
      <c r="T2517" s="173"/>
      <c r="U2517" s="11"/>
      <c r="V2517" s="11"/>
      <c r="W2517" s="49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"/>
      <c r="AH2517" s="1"/>
      <c r="AI2517" s="1"/>
      <c r="AJ2517" s="1"/>
      <c r="AK2517" s="1"/>
      <c r="AL2517" s="49"/>
      <c r="AM2517" s="49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</row>
    <row r="2518" spans="1:121" x14ac:dyDescent="0.15">
      <c r="A2518" s="168"/>
      <c r="B2518" s="169"/>
      <c r="C2518" s="170"/>
      <c r="D2518" s="171"/>
      <c r="E2518" s="172"/>
      <c r="F2518" s="172"/>
      <c r="G2518" s="172"/>
      <c r="H2518" s="172"/>
      <c r="I2518" s="171"/>
      <c r="J2518" s="173"/>
      <c r="K2518" s="174"/>
      <c r="L2518" s="175"/>
      <c r="M2518" s="176"/>
      <c r="N2518" s="176"/>
      <c r="O2518" s="175"/>
      <c r="P2518" s="172"/>
      <c r="Q2518" s="177"/>
      <c r="R2518" s="172"/>
      <c r="S2518" s="178"/>
      <c r="T2518" s="173"/>
      <c r="U2518" s="11"/>
      <c r="V2518" s="11"/>
      <c r="W2518" s="49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"/>
      <c r="AH2518" s="1"/>
      <c r="AI2518" s="1"/>
      <c r="AJ2518" s="1"/>
      <c r="AK2518" s="1"/>
      <c r="AL2518" s="49"/>
      <c r="AM2518" s="49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</row>
    <row r="2519" spans="1:121" x14ac:dyDescent="0.15">
      <c r="A2519" s="168"/>
      <c r="B2519" s="169"/>
      <c r="C2519" s="170"/>
      <c r="D2519" s="171"/>
      <c r="E2519" s="172"/>
      <c r="F2519" s="172"/>
      <c r="G2519" s="172"/>
      <c r="H2519" s="172"/>
      <c r="I2519" s="171"/>
      <c r="J2519" s="173"/>
      <c r="K2519" s="174"/>
      <c r="L2519" s="175"/>
      <c r="M2519" s="176"/>
      <c r="N2519" s="176"/>
      <c r="O2519" s="175"/>
      <c r="P2519" s="172"/>
      <c r="Q2519" s="177"/>
      <c r="R2519" s="172"/>
      <c r="S2519" s="178"/>
      <c r="T2519" s="173"/>
      <c r="U2519" s="11"/>
      <c r="V2519" s="11"/>
      <c r="W2519" s="49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"/>
      <c r="AH2519" s="1"/>
      <c r="AI2519" s="1"/>
      <c r="AJ2519" s="1"/>
      <c r="AK2519" s="1"/>
      <c r="AL2519" s="49"/>
      <c r="AM2519" s="49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</row>
    <row r="2520" spans="1:121" x14ac:dyDescent="0.15">
      <c r="A2520" s="168"/>
      <c r="B2520" s="169"/>
      <c r="C2520" s="170"/>
      <c r="D2520" s="171"/>
      <c r="E2520" s="172"/>
      <c r="F2520" s="172"/>
      <c r="G2520" s="172"/>
      <c r="H2520" s="172"/>
      <c r="I2520" s="171"/>
      <c r="J2520" s="173"/>
      <c r="K2520" s="174"/>
      <c r="L2520" s="175"/>
      <c r="M2520" s="176"/>
      <c r="N2520" s="176"/>
      <c r="O2520" s="175"/>
      <c r="P2520" s="172"/>
      <c r="Q2520" s="177"/>
      <c r="R2520" s="172"/>
      <c r="S2520" s="178"/>
      <c r="T2520" s="173"/>
      <c r="U2520" s="11"/>
      <c r="V2520" s="11"/>
      <c r="W2520" s="49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"/>
      <c r="AH2520" s="1"/>
      <c r="AI2520" s="1"/>
      <c r="AJ2520" s="1"/>
      <c r="AK2520" s="1"/>
      <c r="AL2520" s="49"/>
      <c r="AM2520" s="49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</row>
    <row r="2521" spans="1:121" x14ac:dyDescent="0.15">
      <c r="A2521" s="168"/>
      <c r="B2521" s="169"/>
      <c r="C2521" s="170"/>
      <c r="D2521" s="171"/>
      <c r="E2521" s="172"/>
      <c r="F2521" s="172"/>
      <c r="G2521" s="172"/>
      <c r="H2521" s="172"/>
      <c r="I2521" s="171"/>
      <c r="J2521" s="173"/>
      <c r="K2521" s="174"/>
      <c r="L2521" s="175"/>
      <c r="M2521" s="176"/>
      <c r="N2521" s="176"/>
      <c r="O2521" s="175"/>
      <c r="P2521" s="172"/>
      <c r="Q2521" s="177"/>
      <c r="R2521" s="172"/>
      <c r="S2521" s="178"/>
      <c r="T2521" s="173"/>
      <c r="U2521" s="11"/>
      <c r="V2521" s="11"/>
      <c r="W2521" s="49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"/>
      <c r="AH2521" s="1"/>
      <c r="AI2521" s="1"/>
      <c r="AJ2521" s="1"/>
      <c r="AK2521" s="1"/>
      <c r="AL2521" s="49"/>
      <c r="AM2521" s="49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</row>
    <row r="2522" spans="1:121" x14ac:dyDescent="0.15">
      <c r="A2522" s="168"/>
      <c r="B2522" s="169"/>
      <c r="C2522" s="170"/>
      <c r="D2522" s="171"/>
      <c r="E2522" s="172"/>
      <c r="F2522" s="172"/>
      <c r="G2522" s="172"/>
      <c r="H2522" s="172"/>
      <c r="I2522" s="171"/>
      <c r="J2522" s="173"/>
      <c r="K2522" s="174"/>
      <c r="L2522" s="175"/>
      <c r="M2522" s="176"/>
      <c r="N2522" s="176"/>
      <c r="O2522" s="175"/>
      <c r="P2522" s="172"/>
      <c r="Q2522" s="177"/>
      <c r="R2522" s="172"/>
      <c r="S2522" s="178"/>
      <c r="T2522" s="173"/>
      <c r="U2522" s="11"/>
      <c r="V2522" s="11"/>
      <c r="W2522" s="49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"/>
      <c r="AH2522" s="1"/>
      <c r="AI2522" s="1"/>
      <c r="AJ2522" s="1"/>
      <c r="AK2522" s="1"/>
      <c r="AL2522" s="49"/>
      <c r="AM2522" s="49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</row>
    <row r="2523" spans="1:121" x14ac:dyDescent="0.15">
      <c r="A2523" s="168"/>
      <c r="B2523" s="169"/>
      <c r="C2523" s="170"/>
      <c r="D2523" s="171"/>
      <c r="E2523" s="172"/>
      <c r="F2523" s="172"/>
      <c r="G2523" s="172"/>
      <c r="H2523" s="172"/>
      <c r="I2523" s="171"/>
      <c r="J2523" s="173"/>
      <c r="K2523" s="174"/>
      <c r="L2523" s="175"/>
      <c r="M2523" s="176"/>
      <c r="N2523" s="176"/>
      <c r="O2523" s="175"/>
      <c r="P2523" s="172"/>
      <c r="Q2523" s="177"/>
      <c r="R2523" s="172"/>
      <c r="S2523" s="178"/>
      <c r="T2523" s="173"/>
      <c r="U2523" s="11"/>
      <c r="V2523" s="11"/>
      <c r="W2523" s="49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"/>
      <c r="AH2523" s="1"/>
      <c r="AI2523" s="1"/>
      <c r="AJ2523" s="1"/>
      <c r="AK2523" s="1"/>
      <c r="AL2523" s="49"/>
      <c r="AM2523" s="49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</row>
    <row r="2524" spans="1:121" x14ac:dyDescent="0.15">
      <c r="A2524" s="168"/>
      <c r="B2524" s="169"/>
      <c r="C2524" s="170"/>
      <c r="D2524" s="171"/>
      <c r="E2524" s="172"/>
      <c r="F2524" s="172"/>
      <c r="G2524" s="172"/>
      <c r="H2524" s="172"/>
      <c r="I2524" s="171"/>
      <c r="J2524" s="173"/>
      <c r="K2524" s="174"/>
      <c r="L2524" s="175"/>
      <c r="M2524" s="176"/>
      <c r="N2524" s="176"/>
      <c r="O2524" s="175"/>
      <c r="P2524" s="172"/>
      <c r="Q2524" s="177"/>
      <c r="R2524" s="172"/>
      <c r="S2524" s="178"/>
      <c r="T2524" s="173"/>
      <c r="U2524" s="11"/>
      <c r="V2524" s="11"/>
      <c r="W2524" s="49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"/>
      <c r="AH2524" s="1"/>
      <c r="AI2524" s="1"/>
      <c r="AJ2524" s="1"/>
      <c r="AK2524" s="1"/>
      <c r="AL2524" s="49"/>
      <c r="AM2524" s="49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</row>
    <row r="2525" spans="1:121" x14ac:dyDescent="0.15">
      <c r="A2525" s="168"/>
      <c r="B2525" s="169"/>
      <c r="C2525" s="170"/>
      <c r="D2525" s="171"/>
      <c r="E2525" s="172"/>
      <c r="F2525" s="172"/>
      <c r="G2525" s="172"/>
      <c r="H2525" s="172"/>
      <c r="I2525" s="171"/>
      <c r="J2525" s="173"/>
      <c r="K2525" s="174"/>
      <c r="L2525" s="175"/>
      <c r="M2525" s="176"/>
      <c r="N2525" s="176"/>
      <c r="O2525" s="175"/>
      <c r="P2525" s="172"/>
      <c r="Q2525" s="177"/>
      <c r="R2525" s="172"/>
      <c r="S2525" s="178"/>
      <c r="T2525" s="173"/>
      <c r="U2525" s="11"/>
      <c r="V2525" s="11"/>
      <c r="W2525" s="49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"/>
      <c r="AH2525" s="1"/>
      <c r="AI2525" s="1"/>
      <c r="AJ2525" s="1"/>
      <c r="AK2525" s="1"/>
      <c r="AL2525" s="49"/>
      <c r="AM2525" s="49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</row>
    <row r="2526" spans="1:121" x14ac:dyDescent="0.15">
      <c r="A2526" s="168"/>
      <c r="B2526" s="169"/>
      <c r="C2526" s="170"/>
      <c r="D2526" s="171"/>
      <c r="E2526" s="172"/>
      <c r="F2526" s="172"/>
      <c r="G2526" s="172"/>
      <c r="H2526" s="172"/>
      <c r="I2526" s="171"/>
      <c r="J2526" s="173"/>
      <c r="K2526" s="174"/>
      <c r="L2526" s="175"/>
      <c r="M2526" s="176"/>
      <c r="N2526" s="176"/>
      <c r="O2526" s="175"/>
      <c r="P2526" s="172"/>
      <c r="Q2526" s="177"/>
      <c r="R2526" s="172"/>
      <c r="S2526" s="178"/>
      <c r="T2526" s="173"/>
      <c r="U2526" s="11"/>
      <c r="V2526" s="11"/>
      <c r="W2526" s="49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"/>
      <c r="AH2526" s="1"/>
      <c r="AI2526" s="1"/>
      <c r="AJ2526" s="1"/>
      <c r="AK2526" s="1"/>
      <c r="AL2526" s="49"/>
      <c r="AM2526" s="49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</row>
    <row r="2527" spans="1:121" x14ac:dyDescent="0.15">
      <c r="A2527" s="168"/>
      <c r="B2527" s="169"/>
      <c r="C2527" s="170"/>
      <c r="D2527" s="171"/>
      <c r="E2527" s="172"/>
      <c r="F2527" s="172"/>
      <c r="G2527" s="172"/>
      <c r="H2527" s="172"/>
      <c r="I2527" s="171"/>
      <c r="J2527" s="173"/>
      <c r="K2527" s="174"/>
      <c r="L2527" s="175"/>
      <c r="M2527" s="176"/>
      <c r="N2527" s="176"/>
      <c r="O2527" s="175"/>
      <c r="P2527" s="172"/>
      <c r="Q2527" s="177"/>
      <c r="R2527" s="172"/>
      <c r="S2527" s="178"/>
      <c r="T2527" s="173"/>
      <c r="U2527" s="11"/>
      <c r="V2527" s="11"/>
      <c r="W2527" s="49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"/>
      <c r="AH2527" s="1"/>
      <c r="AI2527" s="1"/>
      <c r="AJ2527" s="1"/>
      <c r="AK2527" s="1"/>
      <c r="AL2527" s="49"/>
      <c r="AM2527" s="49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</row>
    <row r="2528" spans="1:121" x14ac:dyDescent="0.15">
      <c r="A2528" s="168"/>
      <c r="B2528" s="169"/>
      <c r="C2528" s="170"/>
      <c r="D2528" s="171"/>
      <c r="E2528" s="172"/>
      <c r="F2528" s="172"/>
      <c r="G2528" s="172"/>
      <c r="H2528" s="172"/>
      <c r="I2528" s="171"/>
      <c r="J2528" s="173"/>
      <c r="K2528" s="174"/>
      <c r="L2528" s="175"/>
      <c r="M2528" s="176"/>
      <c r="N2528" s="176"/>
      <c r="O2528" s="175"/>
      <c r="P2528" s="172"/>
      <c r="Q2528" s="177"/>
      <c r="R2528" s="172"/>
      <c r="S2528" s="178"/>
      <c r="T2528" s="173"/>
      <c r="U2528" s="11"/>
      <c r="V2528" s="11"/>
      <c r="W2528" s="49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"/>
      <c r="AH2528" s="1"/>
      <c r="AI2528" s="1"/>
      <c r="AJ2528" s="1"/>
      <c r="AK2528" s="1"/>
      <c r="AL2528" s="49"/>
      <c r="AM2528" s="49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</row>
    <row r="2529" spans="1:121" x14ac:dyDescent="0.15">
      <c r="A2529" s="168"/>
      <c r="B2529" s="169"/>
      <c r="C2529" s="170"/>
      <c r="D2529" s="171"/>
      <c r="E2529" s="172"/>
      <c r="F2529" s="172"/>
      <c r="G2529" s="172"/>
      <c r="H2529" s="172"/>
      <c r="I2529" s="171"/>
      <c r="J2529" s="173"/>
      <c r="K2529" s="174"/>
      <c r="L2529" s="175"/>
      <c r="M2529" s="176"/>
      <c r="N2529" s="176"/>
      <c r="O2529" s="175"/>
      <c r="P2529" s="172"/>
      <c r="Q2529" s="177"/>
      <c r="R2529" s="172"/>
      <c r="S2529" s="178"/>
      <c r="T2529" s="173"/>
      <c r="U2529" s="11"/>
      <c r="V2529" s="11"/>
      <c r="W2529" s="49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"/>
      <c r="AH2529" s="1"/>
      <c r="AI2529" s="1"/>
      <c r="AJ2529" s="1"/>
      <c r="AK2529" s="1"/>
      <c r="AL2529" s="49"/>
      <c r="AM2529" s="49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</row>
    <row r="2530" spans="1:121" x14ac:dyDescent="0.15">
      <c r="A2530" s="168"/>
      <c r="B2530" s="169"/>
      <c r="C2530" s="170"/>
      <c r="D2530" s="171"/>
      <c r="E2530" s="172"/>
      <c r="F2530" s="172"/>
      <c r="G2530" s="172"/>
      <c r="H2530" s="172"/>
      <c r="I2530" s="171"/>
      <c r="J2530" s="173"/>
      <c r="K2530" s="174"/>
      <c r="L2530" s="175"/>
      <c r="M2530" s="176"/>
      <c r="N2530" s="176"/>
      <c r="O2530" s="175"/>
      <c r="P2530" s="172"/>
      <c r="Q2530" s="177"/>
      <c r="R2530" s="172"/>
      <c r="S2530" s="178"/>
      <c r="T2530" s="173"/>
      <c r="U2530" s="11"/>
      <c r="V2530" s="11"/>
      <c r="W2530" s="49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"/>
      <c r="AH2530" s="1"/>
      <c r="AI2530" s="1"/>
      <c r="AJ2530" s="1"/>
      <c r="AK2530" s="1"/>
      <c r="AL2530" s="49"/>
      <c r="AM2530" s="49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</row>
    <row r="2531" spans="1:121" x14ac:dyDescent="0.15">
      <c r="A2531" s="168"/>
      <c r="B2531" s="169"/>
      <c r="C2531" s="170"/>
      <c r="D2531" s="171"/>
      <c r="E2531" s="172"/>
      <c r="F2531" s="172"/>
      <c r="G2531" s="172"/>
      <c r="H2531" s="172"/>
      <c r="I2531" s="171"/>
      <c r="J2531" s="173"/>
      <c r="K2531" s="174"/>
      <c r="L2531" s="175"/>
      <c r="M2531" s="176"/>
      <c r="N2531" s="176"/>
      <c r="O2531" s="175"/>
      <c r="P2531" s="172"/>
      <c r="Q2531" s="177"/>
      <c r="R2531" s="172"/>
      <c r="S2531" s="178"/>
      <c r="T2531" s="173"/>
      <c r="U2531" s="11"/>
      <c r="V2531" s="11"/>
      <c r="W2531" s="49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"/>
      <c r="AH2531" s="1"/>
      <c r="AI2531" s="1"/>
      <c r="AJ2531" s="1"/>
      <c r="AK2531" s="1"/>
      <c r="AL2531" s="49"/>
      <c r="AM2531" s="49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</row>
    <row r="2532" spans="1:121" x14ac:dyDescent="0.15">
      <c r="A2532" s="168"/>
      <c r="B2532" s="169"/>
      <c r="C2532" s="170"/>
      <c r="D2532" s="171"/>
      <c r="E2532" s="172"/>
      <c r="F2532" s="172"/>
      <c r="G2532" s="172"/>
      <c r="H2532" s="172"/>
      <c r="I2532" s="171"/>
      <c r="J2532" s="173"/>
      <c r="K2532" s="174"/>
      <c r="L2532" s="175"/>
      <c r="M2532" s="176"/>
      <c r="N2532" s="176"/>
      <c r="O2532" s="175"/>
      <c r="P2532" s="172"/>
      <c r="Q2532" s="177"/>
      <c r="R2532" s="172"/>
      <c r="S2532" s="178"/>
      <c r="T2532" s="173"/>
      <c r="U2532" s="11"/>
      <c r="V2532" s="11"/>
      <c r="W2532" s="49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"/>
      <c r="AH2532" s="1"/>
      <c r="AI2532" s="1"/>
      <c r="AJ2532" s="1"/>
      <c r="AK2532" s="1"/>
      <c r="AL2532" s="49"/>
      <c r="AM2532" s="49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</row>
    <row r="2533" spans="1:121" x14ac:dyDescent="0.15">
      <c r="A2533" s="168"/>
      <c r="B2533" s="169"/>
      <c r="C2533" s="170"/>
      <c r="D2533" s="171"/>
      <c r="E2533" s="172"/>
      <c r="F2533" s="172"/>
      <c r="G2533" s="172"/>
      <c r="H2533" s="172"/>
      <c r="I2533" s="171"/>
      <c r="J2533" s="173"/>
      <c r="K2533" s="174"/>
      <c r="L2533" s="175"/>
      <c r="M2533" s="176"/>
      <c r="N2533" s="176"/>
      <c r="O2533" s="175"/>
      <c r="P2533" s="172"/>
      <c r="Q2533" s="177"/>
      <c r="R2533" s="172"/>
      <c r="S2533" s="178"/>
      <c r="T2533" s="173"/>
      <c r="U2533" s="11"/>
      <c r="V2533" s="11"/>
      <c r="W2533" s="49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"/>
      <c r="AH2533" s="1"/>
      <c r="AI2533" s="1"/>
      <c r="AJ2533" s="1"/>
      <c r="AK2533" s="1"/>
      <c r="AL2533" s="49"/>
      <c r="AM2533" s="49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</row>
    <row r="2534" spans="1:121" x14ac:dyDescent="0.15">
      <c r="A2534" s="168"/>
      <c r="B2534" s="169"/>
      <c r="C2534" s="170"/>
      <c r="D2534" s="171"/>
      <c r="E2534" s="172"/>
      <c r="F2534" s="172"/>
      <c r="G2534" s="172"/>
      <c r="H2534" s="172"/>
      <c r="I2534" s="171"/>
      <c r="J2534" s="173"/>
      <c r="K2534" s="174"/>
      <c r="L2534" s="175"/>
      <c r="M2534" s="176"/>
      <c r="N2534" s="176"/>
      <c r="O2534" s="175"/>
      <c r="P2534" s="172"/>
      <c r="Q2534" s="177"/>
      <c r="R2534" s="172"/>
      <c r="S2534" s="178"/>
      <c r="T2534" s="173"/>
      <c r="U2534" s="11"/>
      <c r="V2534" s="11"/>
      <c r="W2534" s="49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"/>
      <c r="AH2534" s="1"/>
      <c r="AI2534" s="1"/>
      <c r="AJ2534" s="1"/>
      <c r="AK2534" s="1"/>
      <c r="AL2534" s="49"/>
      <c r="AM2534" s="49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</row>
    <row r="2535" spans="1:121" x14ac:dyDescent="0.15">
      <c r="A2535" s="168"/>
      <c r="B2535" s="169"/>
      <c r="C2535" s="170"/>
      <c r="D2535" s="171"/>
      <c r="E2535" s="172"/>
      <c r="F2535" s="172"/>
      <c r="G2535" s="172"/>
      <c r="H2535" s="172"/>
      <c r="I2535" s="171"/>
      <c r="J2535" s="173"/>
      <c r="K2535" s="174"/>
      <c r="L2535" s="175"/>
      <c r="M2535" s="176"/>
      <c r="N2535" s="176"/>
      <c r="O2535" s="175"/>
      <c r="P2535" s="172"/>
      <c r="Q2535" s="177"/>
      <c r="R2535" s="172"/>
      <c r="S2535" s="178"/>
      <c r="T2535" s="173"/>
      <c r="U2535" s="11"/>
      <c r="V2535" s="11"/>
      <c r="W2535" s="49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"/>
      <c r="AH2535" s="1"/>
      <c r="AI2535" s="1"/>
      <c r="AJ2535" s="1"/>
      <c r="AK2535" s="1"/>
      <c r="AL2535" s="49"/>
      <c r="AM2535" s="49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</row>
    <row r="2536" spans="1:121" x14ac:dyDescent="0.15">
      <c r="A2536" s="168"/>
      <c r="B2536" s="169"/>
      <c r="C2536" s="170"/>
      <c r="D2536" s="171"/>
      <c r="E2536" s="172"/>
      <c r="F2536" s="172"/>
      <c r="G2536" s="172"/>
      <c r="H2536" s="172"/>
      <c r="I2536" s="171"/>
      <c r="J2536" s="173"/>
      <c r="K2536" s="174"/>
      <c r="L2536" s="175"/>
      <c r="M2536" s="176"/>
      <c r="N2536" s="176"/>
      <c r="O2536" s="175"/>
      <c r="P2536" s="172"/>
      <c r="Q2536" s="177"/>
      <c r="R2536" s="172"/>
      <c r="S2536" s="178"/>
      <c r="T2536" s="173"/>
      <c r="U2536" s="11"/>
      <c r="V2536" s="11"/>
      <c r="W2536" s="49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"/>
      <c r="AH2536" s="1"/>
      <c r="AI2536" s="1"/>
      <c r="AJ2536" s="1"/>
      <c r="AK2536" s="1"/>
      <c r="AL2536" s="49"/>
      <c r="AM2536" s="49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</row>
    <row r="2537" spans="1:121" x14ac:dyDescent="0.15">
      <c r="A2537" s="168"/>
      <c r="B2537" s="169"/>
      <c r="C2537" s="170"/>
      <c r="D2537" s="171"/>
      <c r="E2537" s="172"/>
      <c r="F2537" s="172"/>
      <c r="G2537" s="172"/>
      <c r="H2537" s="172"/>
      <c r="I2537" s="171"/>
      <c r="J2537" s="173"/>
      <c r="K2537" s="174"/>
      <c r="L2537" s="175"/>
      <c r="M2537" s="176"/>
      <c r="N2537" s="176"/>
      <c r="O2537" s="175"/>
      <c r="P2537" s="172"/>
      <c r="Q2537" s="177"/>
      <c r="R2537" s="172"/>
      <c r="S2537" s="178"/>
      <c r="T2537" s="173"/>
      <c r="U2537" s="11"/>
      <c r="V2537" s="11"/>
      <c r="W2537" s="49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"/>
      <c r="AH2537" s="1"/>
      <c r="AI2537" s="1"/>
      <c r="AJ2537" s="1"/>
      <c r="AK2537" s="1"/>
      <c r="AL2537" s="49"/>
      <c r="AM2537" s="49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</row>
    <row r="2538" spans="1:121" x14ac:dyDescent="0.15">
      <c r="A2538" s="168"/>
      <c r="B2538" s="169"/>
      <c r="C2538" s="170"/>
      <c r="D2538" s="171"/>
      <c r="E2538" s="172"/>
      <c r="F2538" s="172"/>
      <c r="G2538" s="172"/>
      <c r="H2538" s="172"/>
      <c r="I2538" s="171"/>
      <c r="J2538" s="173"/>
      <c r="K2538" s="174"/>
      <c r="L2538" s="175"/>
      <c r="M2538" s="176"/>
      <c r="N2538" s="176"/>
      <c r="O2538" s="175"/>
      <c r="P2538" s="172"/>
      <c r="Q2538" s="177"/>
      <c r="R2538" s="172"/>
      <c r="S2538" s="178"/>
      <c r="T2538" s="173"/>
      <c r="U2538" s="11"/>
      <c r="V2538" s="11"/>
      <c r="W2538" s="49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"/>
      <c r="AH2538" s="1"/>
      <c r="AI2538" s="1"/>
      <c r="AJ2538" s="1"/>
      <c r="AK2538" s="1"/>
      <c r="AL2538" s="49"/>
      <c r="AM2538" s="49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</row>
    <row r="2539" spans="1:121" x14ac:dyDescent="0.15">
      <c r="A2539" s="168"/>
      <c r="B2539" s="169"/>
      <c r="C2539" s="170"/>
      <c r="D2539" s="171"/>
      <c r="E2539" s="172"/>
      <c r="F2539" s="172"/>
      <c r="G2539" s="172"/>
      <c r="H2539" s="172"/>
      <c r="I2539" s="171"/>
      <c r="J2539" s="173"/>
      <c r="K2539" s="174"/>
      <c r="L2539" s="175"/>
      <c r="M2539" s="176"/>
      <c r="N2539" s="176"/>
      <c r="O2539" s="175"/>
      <c r="P2539" s="172"/>
      <c r="Q2539" s="177"/>
      <c r="R2539" s="172"/>
      <c r="S2539" s="178"/>
      <c r="T2539" s="173"/>
      <c r="U2539" s="11"/>
      <c r="V2539" s="11"/>
      <c r="W2539" s="49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"/>
      <c r="AH2539" s="1"/>
      <c r="AI2539" s="1"/>
      <c r="AJ2539" s="1"/>
      <c r="AK2539" s="1"/>
      <c r="AL2539" s="49"/>
      <c r="AM2539" s="49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</row>
    <row r="2540" spans="1:121" x14ac:dyDescent="0.15">
      <c r="A2540" s="168"/>
      <c r="B2540" s="169"/>
      <c r="C2540" s="170"/>
      <c r="D2540" s="171"/>
      <c r="E2540" s="172"/>
      <c r="F2540" s="172"/>
      <c r="G2540" s="172"/>
      <c r="H2540" s="172"/>
      <c r="I2540" s="171"/>
      <c r="J2540" s="173"/>
      <c r="K2540" s="174"/>
      <c r="L2540" s="175"/>
      <c r="M2540" s="176"/>
      <c r="N2540" s="176"/>
      <c r="O2540" s="175"/>
      <c r="P2540" s="172"/>
      <c r="Q2540" s="177"/>
      <c r="R2540" s="172"/>
      <c r="S2540" s="178"/>
      <c r="T2540" s="173"/>
      <c r="U2540" s="11"/>
      <c r="V2540" s="11"/>
      <c r="W2540" s="49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"/>
      <c r="AH2540" s="1"/>
      <c r="AI2540" s="1"/>
      <c r="AJ2540" s="1"/>
      <c r="AK2540" s="1"/>
      <c r="AL2540" s="49"/>
      <c r="AM2540" s="49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</row>
    <row r="2541" spans="1:121" x14ac:dyDescent="0.15">
      <c r="A2541" s="168"/>
      <c r="B2541" s="169"/>
      <c r="C2541" s="170"/>
      <c r="D2541" s="171"/>
      <c r="E2541" s="172"/>
      <c r="F2541" s="172"/>
      <c r="G2541" s="172"/>
      <c r="H2541" s="172"/>
      <c r="I2541" s="171"/>
      <c r="J2541" s="173"/>
      <c r="K2541" s="174"/>
      <c r="L2541" s="175"/>
      <c r="M2541" s="176"/>
      <c r="N2541" s="176"/>
      <c r="O2541" s="175"/>
      <c r="P2541" s="172"/>
      <c r="Q2541" s="177"/>
      <c r="R2541" s="172"/>
      <c r="S2541" s="178"/>
      <c r="T2541" s="173"/>
      <c r="U2541" s="11"/>
      <c r="V2541" s="11"/>
      <c r="W2541" s="49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"/>
      <c r="AH2541" s="1"/>
      <c r="AI2541" s="1"/>
      <c r="AJ2541" s="1"/>
      <c r="AK2541" s="1"/>
      <c r="AL2541" s="49"/>
      <c r="AM2541" s="49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</row>
    <row r="2542" spans="1:121" x14ac:dyDescent="0.15">
      <c r="A2542" s="168"/>
      <c r="B2542" s="169"/>
      <c r="C2542" s="170"/>
      <c r="D2542" s="171"/>
      <c r="E2542" s="172"/>
      <c r="F2542" s="172"/>
      <c r="G2542" s="172"/>
      <c r="H2542" s="172"/>
      <c r="I2542" s="171"/>
      <c r="J2542" s="173"/>
      <c r="K2542" s="174"/>
      <c r="L2542" s="175"/>
      <c r="M2542" s="176"/>
      <c r="N2542" s="176"/>
      <c r="O2542" s="175"/>
      <c r="P2542" s="172"/>
      <c r="Q2542" s="177"/>
      <c r="R2542" s="172"/>
      <c r="S2542" s="178"/>
      <c r="T2542" s="173"/>
      <c r="U2542" s="11"/>
      <c r="V2542" s="11"/>
      <c r="W2542" s="49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"/>
      <c r="AH2542" s="1"/>
      <c r="AI2542" s="1"/>
      <c r="AJ2542" s="1"/>
      <c r="AK2542" s="1"/>
      <c r="AL2542" s="49"/>
      <c r="AM2542" s="49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</row>
    <row r="2543" spans="1:121" x14ac:dyDescent="0.15">
      <c r="A2543" s="168"/>
      <c r="B2543" s="169"/>
      <c r="C2543" s="170"/>
      <c r="D2543" s="171"/>
      <c r="E2543" s="172"/>
      <c r="F2543" s="172"/>
      <c r="G2543" s="172"/>
      <c r="H2543" s="172"/>
      <c r="I2543" s="171"/>
      <c r="J2543" s="173"/>
      <c r="K2543" s="174"/>
      <c r="L2543" s="175"/>
      <c r="M2543" s="176"/>
      <c r="N2543" s="176"/>
      <c r="O2543" s="175"/>
      <c r="P2543" s="172"/>
      <c r="Q2543" s="177"/>
      <c r="R2543" s="172"/>
      <c r="S2543" s="178"/>
      <c r="T2543" s="173"/>
      <c r="U2543" s="11"/>
      <c r="V2543" s="11"/>
      <c r="W2543" s="49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"/>
      <c r="AH2543" s="1"/>
      <c r="AI2543" s="1"/>
      <c r="AJ2543" s="1"/>
      <c r="AK2543" s="1"/>
      <c r="AL2543" s="49"/>
      <c r="AM2543" s="49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</row>
    <row r="2544" spans="1:121" x14ac:dyDescent="0.15">
      <c r="A2544" s="168"/>
      <c r="B2544" s="169"/>
      <c r="C2544" s="170"/>
      <c r="D2544" s="171"/>
      <c r="E2544" s="172"/>
      <c r="F2544" s="172"/>
      <c r="G2544" s="172"/>
      <c r="H2544" s="172"/>
      <c r="I2544" s="171"/>
      <c r="J2544" s="173"/>
      <c r="K2544" s="174"/>
      <c r="L2544" s="175"/>
      <c r="M2544" s="176"/>
      <c r="N2544" s="176"/>
      <c r="O2544" s="175"/>
      <c r="P2544" s="172"/>
      <c r="Q2544" s="177"/>
      <c r="R2544" s="172"/>
      <c r="S2544" s="178"/>
      <c r="T2544" s="173"/>
      <c r="U2544" s="11"/>
      <c r="V2544" s="11"/>
      <c r="W2544" s="49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"/>
      <c r="AH2544" s="1"/>
      <c r="AI2544" s="1"/>
      <c r="AJ2544" s="1"/>
      <c r="AK2544" s="1"/>
      <c r="AL2544" s="49"/>
      <c r="AM2544" s="49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</row>
    <row r="2545" spans="1:121" x14ac:dyDescent="0.15">
      <c r="A2545" s="168"/>
      <c r="B2545" s="169"/>
      <c r="C2545" s="170"/>
      <c r="D2545" s="171"/>
      <c r="E2545" s="172"/>
      <c r="F2545" s="172"/>
      <c r="G2545" s="172"/>
      <c r="H2545" s="172"/>
      <c r="I2545" s="171"/>
      <c r="J2545" s="173"/>
      <c r="K2545" s="174"/>
      <c r="L2545" s="175"/>
      <c r="M2545" s="176"/>
      <c r="N2545" s="176"/>
      <c r="O2545" s="175"/>
      <c r="P2545" s="172"/>
      <c r="Q2545" s="177"/>
      <c r="R2545" s="172"/>
      <c r="S2545" s="178"/>
      <c r="T2545" s="173"/>
      <c r="U2545" s="11"/>
      <c r="V2545" s="11"/>
      <c r="W2545" s="49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"/>
      <c r="AH2545" s="1"/>
      <c r="AI2545" s="1"/>
      <c r="AJ2545" s="1"/>
      <c r="AK2545" s="1"/>
      <c r="AL2545" s="49"/>
      <c r="AM2545" s="49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</row>
    <row r="2546" spans="1:121" x14ac:dyDescent="0.15">
      <c r="A2546" s="168"/>
      <c r="B2546" s="169"/>
      <c r="C2546" s="170"/>
      <c r="D2546" s="171"/>
      <c r="E2546" s="172"/>
      <c r="F2546" s="172"/>
      <c r="G2546" s="172"/>
      <c r="H2546" s="172"/>
      <c r="I2546" s="171"/>
      <c r="J2546" s="173"/>
      <c r="K2546" s="174"/>
      <c r="L2546" s="175"/>
      <c r="M2546" s="176"/>
      <c r="N2546" s="176"/>
      <c r="O2546" s="175"/>
      <c r="P2546" s="172"/>
      <c r="Q2546" s="177"/>
      <c r="R2546" s="172"/>
      <c r="S2546" s="178"/>
      <c r="T2546" s="173"/>
      <c r="U2546" s="11"/>
      <c r="V2546" s="11"/>
      <c r="W2546" s="49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"/>
      <c r="AH2546" s="1"/>
      <c r="AI2546" s="1"/>
      <c r="AJ2546" s="1"/>
      <c r="AK2546" s="1"/>
      <c r="AL2546" s="49"/>
      <c r="AM2546" s="49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</row>
    <row r="2547" spans="1:121" x14ac:dyDescent="0.15">
      <c r="A2547" s="168"/>
      <c r="B2547" s="169"/>
      <c r="C2547" s="170"/>
      <c r="D2547" s="171"/>
      <c r="E2547" s="172"/>
      <c r="F2547" s="172"/>
      <c r="G2547" s="172"/>
      <c r="H2547" s="172"/>
      <c r="I2547" s="171"/>
      <c r="J2547" s="173"/>
      <c r="K2547" s="174"/>
      <c r="L2547" s="175"/>
      <c r="M2547" s="176"/>
      <c r="N2547" s="176"/>
      <c r="O2547" s="175"/>
      <c r="P2547" s="172"/>
      <c r="Q2547" s="177"/>
      <c r="R2547" s="172"/>
      <c r="S2547" s="178"/>
      <c r="T2547" s="173"/>
      <c r="U2547" s="11"/>
      <c r="V2547" s="11"/>
      <c r="W2547" s="49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"/>
      <c r="AH2547" s="1"/>
      <c r="AI2547" s="1"/>
      <c r="AJ2547" s="1"/>
      <c r="AK2547" s="1"/>
      <c r="AL2547" s="49"/>
      <c r="AM2547" s="49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</row>
    <row r="2548" spans="1:121" x14ac:dyDescent="0.15">
      <c r="A2548" s="168"/>
      <c r="B2548" s="169"/>
      <c r="C2548" s="170"/>
      <c r="D2548" s="171"/>
      <c r="E2548" s="172"/>
      <c r="F2548" s="172"/>
      <c r="G2548" s="172"/>
      <c r="H2548" s="172"/>
      <c r="I2548" s="171"/>
      <c r="J2548" s="173"/>
      <c r="K2548" s="174"/>
      <c r="L2548" s="175"/>
      <c r="M2548" s="176"/>
      <c r="N2548" s="176"/>
      <c r="O2548" s="175"/>
      <c r="P2548" s="172"/>
      <c r="Q2548" s="177"/>
      <c r="R2548" s="172"/>
      <c r="S2548" s="178"/>
      <c r="T2548" s="173"/>
      <c r="U2548" s="11"/>
      <c r="V2548" s="11"/>
      <c r="W2548" s="49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"/>
      <c r="AH2548" s="1"/>
      <c r="AI2548" s="1"/>
      <c r="AJ2548" s="1"/>
      <c r="AK2548" s="1"/>
      <c r="AL2548" s="49"/>
      <c r="AM2548" s="49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</row>
    <row r="2549" spans="1:121" x14ac:dyDescent="0.15">
      <c r="A2549" s="168"/>
      <c r="B2549" s="169"/>
      <c r="C2549" s="170"/>
      <c r="D2549" s="171"/>
      <c r="E2549" s="172"/>
      <c r="F2549" s="172"/>
      <c r="G2549" s="172"/>
      <c r="H2549" s="172"/>
      <c r="I2549" s="171"/>
      <c r="J2549" s="173"/>
      <c r="K2549" s="174"/>
      <c r="L2549" s="175"/>
      <c r="M2549" s="176"/>
      <c r="N2549" s="176"/>
      <c r="O2549" s="175"/>
      <c r="P2549" s="172"/>
      <c r="Q2549" s="177"/>
      <c r="R2549" s="172"/>
      <c r="S2549" s="178"/>
      <c r="T2549" s="173"/>
      <c r="U2549" s="11"/>
      <c r="V2549" s="11"/>
      <c r="W2549" s="49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"/>
      <c r="AH2549" s="1"/>
      <c r="AI2549" s="1"/>
      <c r="AJ2549" s="1"/>
      <c r="AK2549" s="1"/>
      <c r="AL2549" s="49"/>
      <c r="AM2549" s="49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</row>
    <row r="2550" spans="1:121" x14ac:dyDescent="0.15">
      <c r="A2550" s="168"/>
      <c r="B2550" s="169"/>
      <c r="C2550" s="170"/>
      <c r="D2550" s="171"/>
      <c r="E2550" s="172"/>
      <c r="F2550" s="172"/>
      <c r="G2550" s="172"/>
      <c r="H2550" s="172"/>
      <c r="I2550" s="171"/>
      <c r="J2550" s="173"/>
      <c r="K2550" s="174"/>
      <c r="L2550" s="175"/>
      <c r="M2550" s="176"/>
      <c r="N2550" s="176"/>
      <c r="O2550" s="175"/>
      <c r="P2550" s="172"/>
      <c r="Q2550" s="177"/>
      <c r="R2550" s="172"/>
      <c r="S2550" s="178"/>
      <c r="T2550" s="173"/>
      <c r="U2550" s="11"/>
      <c r="V2550" s="11"/>
      <c r="W2550" s="49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"/>
      <c r="AH2550" s="1"/>
      <c r="AI2550" s="1"/>
      <c r="AJ2550" s="1"/>
      <c r="AK2550" s="1"/>
      <c r="AL2550" s="49"/>
      <c r="AM2550" s="49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</row>
    <row r="2551" spans="1:121" x14ac:dyDescent="0.15">
      <c r="A2551" s="168"/>
      <c r="B2551" s="169"/>
      <c r="C2551" s="170"/>
      <c r="D2551" s="171"/>
      <c r="E2551" s="172"/>
      <c r="F2551" s="172"/>
      <c r="G2551" s="172"/>
      <c r="H2551" s="172"/>
      <c r="I2551" s="171"/>
      <c r="J2551" s="173"/>
      <c r="K2551" s="174"/>
      <c r="L2551" s="175"/>
      <c r="M2551" s="176"/>
      <c r="N2551" s="176"/>
      <c r="O2551" s="175"/>
      <c r="P2551" s="172"/>
      <c r="Q2551" s="177"/>
      <c r="R2551" s="172"/>
      <c r="S2551" s="178"/>
      <c r="T2551" s="173"/>
      <c r="U2551" s="11"/>
      <c r="V2551" s="11"/>
      <c r="W2551" s="49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"/>
      <c r="AH2551" s="1"/>
      <c r="AI2551" s="1"/>
      <c r="AJ2551" s="1"/>
      <c r="AK2551" s="1"/>
      <c r="AL2551" s="49"/>
      <c r="AM2551" s="49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</row>
    <row r="2552" spans="1:121" x14ac:dyDescent="0.15">
      <c r="A2552" s="168"/>
      <c r="B2552" s="169"/>
      <c r="C2552" s="170"/>
      <c r="D2552" s="171"/>
      <c r="E2552" s="172"/>
      <c r="F2552" s="172"/>
      <c r="G2552" s="172"/>
      <c r="H2552" s="172"/>
      <c r="I2552" s="171"/>
      <c r="J2552" s="173"/>
      <c r="K2552" s="174"/>
      <c r="L2552" s="175"/>
      <c r="M2552" s="176"/>
      <c r="N2552" s="176"/>
      <c r="O2552" s="175"/>
      <c r="P2552" s="172"/>
      <c r="Q2552" s="177"/>
      <c r="R2552" s="172"/>
      <c r="S2552" s="178"/>
      <c r="T2552" s="173"/>
      <c r="U2552" s="11"/>
      <c r="V2552" s="11"/>
      <c r="W2552" s="49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"/>
      <c r="AH2552" s="1"/>
      <c r="AI2552" s="1"/>
      <c r="AJ2552" s="1"/>
      <c r="AK2552" s="1"/>
      <c r="AL2552" s="49"/>
      <c r="AM2552" s="49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</row>
    <row r="2553" spans="1:121" x14ac:dyDescent="0.15">
      <c r="A2553" s="168"/>
      <c r="B2553" s="169"/>
      <c r="C2553" s="170"/>
      <c r="D2553" s="171"/>
      <c r="E2553" s="172"/>
      <c r="F2553" s="172"/>
      <c r="G2553" s="172"/>
      <c r="H2553" s="172"/>
      <c r="I2553" s="171"/>
      <c r="J2553" s="173"/>
      <c r="K2553" s="174"/>
      <c r="L2553" s="175"/>
      <c r="M2553" s="176"/>
      <c r="N2553" s="176"/>
      <c r="O2553" s="175"/>
      <c r="P2553" s="172"/>
      <c r="Q2553" s="177"/>
      <c r="R2553" s="172"/>
      <c r="S2553" s="178"/>
      <c r="T2553" s="173"/>
      <c r="U2553" s="11"/>
      <c r="V2553" s="11"/>
      <c r="W2553" s="49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"/>
      <c r="AH2553" s="1"/>
      <c r="AI2553" s="1"/>
      <c r="AJ2553" s="1"/>
      <c r="AK2553" s="1"/>
      <c r="AL2553" s="49"/>
      <c r="AM2553" s="49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</row>
    <row r="2554" spans="1:121" x14ac:dyDescent="0.15">
      <c r="A2554" s="168"/>
      <c r="B2554" s="169"/>
      <c r="C2554" s="170"/>
      <c r="D2554" s="171"/>
      <c r="E2554" s="172"/>
      <c r="F2554" s="172"/>
      <c r="G2554" s="172"/>
      <c r="H2554" s="172"/>
      <c r="I2554" s="171"/>
      <c r="J2554" s="173"/>
      <c r="K2554" s="174"/>
      <c r="L2554" s="175"/>
      <c r="M2554" s="176"/>
      <c r="N2554" s="176"/>
      <c r="O2554" s="175"/>
      <c r="P2554" s="172"/>
      <c r="Q2554" s="177"/>
      <c r="R2554" s="172"/>
      <c r="S2554" s="178"/>
      <c r="T2554" s="173"/>
      <c r="U2554" s="11"/>
      <c r="V2554" s="11"/>
      <c r="W2554" s="49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"/>
      <c r="AH2554" s="1"/>
      <c r="AI2554" s="1"/>
      <c r="AJ2554" s="1"/>
      <c r="AK2554" s="1"/>
      <c r="AL2554" s="49"/>
      <c r="AM2554" s="49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</row>
    <row r="2555" spans="1:121" x14ac:dyDescent="0.15">
      <c r="A2555" s="168"/>
      <c r="B2555" s="169"/>
      <c r="C2555" s="170"/>
      <c r="D2555" s="171"/>
      <c r="E2555" s="172"/>
      <c r="F2555" s="172"/>
      <c r="G2555" s="172"/>
      <c r="H2555" s="172"/>
      <c r="I2555" s="171"/>
      <c r="J2555" s="173"/>
      <c r="K2555" s="174"/>
      <c r="L2555" s="175"/>
      <c r="M2555" s="176"/>
      <c r="N2555" s="176"/>
      <c r="O2555" s="175"/>
      <c r="P2555" s="172"/>
      <c r="Q2555" s="177"/>
      <c r="R2555" s="172"/>
      <c r="S2555" s="178"/>
      <c r="T2555" s="173"/>
      <c r="U2555" s="11"/>
      <c r="V2555" s="11"/>
      <c r="W2555" s="49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"/>
      <c r="AH2555" s="1"/>
      <c r="AI2555" s="1"/>
      <c r="AJ2555" s="1"/>
      <c r="AK2555" s="1"/>
      <c r="AL2555" s="49"/>
      <c r="AM2555" s="49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</row>
    <row r="2556" spans="1:121" x14ac:dyDescent="0.15">
      <c r="A2556" s="168"/>
      <c r="B2556" s="169"/>
      <c r="C2556" s="170"/>
      <c r="D2556" s="171"/>
      <c r="E2556" s="172"/>
      <c r="F2556" s="172"/>
      <c r="G2556" s="172"/>
      <c r="H2556" s="172"/>
      <c r="I2556" s="171"/>
      <c r="J2556" s="173"/>
      <c r="K2556" s="174"/>
      <c r="L2556" s="175"/>
      <c r="M2556" s="176"/>
      <c r="N2556" s="176"/>
      <c r="O2556" s="175"/>
      <c r="P2556" s="172"/>
      <c r="Q2556" s="177"/>
      <c r="R2556" s="172"/>
      <c r="S2556" s="178"/>
      <c r="T2556" s="173"/>
      <c r="U2556" s="11"/>
      <c r="V2556" s="11"/>
      <c r="W2556" s="49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"/>
      <c r="AH2556" s="1"/>
      <c r="AI2556" s="1"/>
      <c r="AJ2556" s="1"/>
      <c r="AK2556" s="1"/>
      <c r="AL2556" s="49"/>
      <c r="AM2556" s="49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</row>
    <row r="2557" spans="1:121" x14ac:dyDescent="0.15">
      <c r="A2557" s="168"/>
      <c r="B2557" s="169"/>
      <c r="C2557" s="170"/>
      <c r="D2557" s="171"/>
      <c r="E2557" s="172"/>
      <c r="F2557" s="172"/>
      <c r="G2557" s="172"/>
      <c r="H2557" s="172"/>
      <c r="I2557" s="171"/>
      <c r="J2557" s="173"/>
      <c r="K2557" s="174"/>
      <c r="L2557" s="175"/>
      <c r="M2557" s="176"/>
      <c r="N2557" s="176"/>
      <c r="O2557" s="175"/>
      <c r="P2557" s="172"/>
      <c r="Q2557" s="177"/>
      <c r="R2557" s="172"/>
      <c r="S2557" s="178"/>
      <c r="T2557" s="173"/>
      <c r="U2557" s="11"/>
      <c r="V2557" s="11"/>
      <c r="W2557" s="49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"/>
      <c r="AH2557" s="1"/>
      <c r="AI2557" s="1"/>
      <c r="AJ2557" s="1"/>
      <c r="AK2557" s="1"/>
      <c r="AL2557" s="49"/>
      <c r="AM2557" s="49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</row>
    <row r="2558" spans="1:121" x14ac:dyDescent="0.15">
      <c r="A2558" s="168"/>
      <c r="B2558" s="169"/>
      <c r="C2558" s="170"/>
      <c r="D2558" s="171"/>
      <c r="E2558" s="172"/>
      <c r="F2558" s="172"/>
      <c r="G2558" s="172"/>
      <c r="H2558" s="172"/>
      <c r="I2558" s="171"/>
      <c r="J2558" s="173"/>
      <c r="K2558" s="174"/>
      <c r="L2558" s="175"/>
      <c r="M2558" s="176"/>
      <c r="N2558" s="176"/>
      <c r="O2558" s="175"/>
      <c r="P2558" s="172"/>
      <c r="Q2558" s="177"/>
      <c r="R2558" s="172"/>
      <c r="S2558" s="178"/>
      <c r="T2558" s="173"/>
      <c r="U2558" s="11"/>
      <c r="V2558" s="11"/>
      <c r="W2558" s="49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"/>
      <c r="AH2558" s="1"/>
      <c r="AI2558" s="1"/>
      <c r="AJ2558" s="1"/>
      <c r="AK2558" s="1"/>
      <c r="AL2558" s="49"/>
      <c r="AM2558" s="49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</row>
    <row r="2559" spans="1:121" x14ac:dyDescent="0.15">
      <c r="A2559" s="168"/>
      <c r="B2559" s="169"/>
      <c r="C2559" s="170"/>
      <c r="D2559" s="171"/>
      <c r="E2559" s="172"/>
      <c r="F2559" s="172"/>
      <c r="G2559" s="172"/>
      <c r="H2559" s="172"/>
      <c r="I2559" s="171"/>
      <c r="J2559" s="173"/>
      <c r="K2559" s="174"/>
      <c r="L2559" s="175"/>
      <c r="M2559" s="176"/>
      <c r="N2559" s="176"/>
      <c r="O2559" s="175"/>
      <c r="P2559" s="172"/>
      <c r="Q2559" s="177"/>
      <c r="R2559" s="172"/>
      <c r="S2559" s="178"/>
      <c r="T2559" s="173"/>
      <c r="U2559" s="11"/>
      <c r="V2559" s="11"/>
      <c r="W2559" s="49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"/>
      <c r="AH2559" s="1"/>
      <c r="AI2559" s="1"/>
      <c r="AJ2559" s="1"/>
      <c r="AK2559" s="1"/>
      <c r="AL2559" s="49"/>
      <c r="AM2559" s="49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</row>
    <row r="2560" spans="1:121" x14ac:dyDescent="0.15">
      <c r="A2560" s="168"/>
      <c r="B2560" s="169"/>
      <c r="C2560" s="170"/>
      <c r="D2560" s="171"/>
      <c r="E2560" s="172"/>
      <c r="F2560" s="172"/>
      <c r="G2560" s="172"/>
      <c r="H2560" s="172"/>
      <c r="I2560" s="171"/>
      <c r="J2560" s="173"/>
      <c r="K2560" s="174"/>
      <c r="L2560" s="175"/>
      <c r="M2560" s="176"/>
      <c r="N2560" s="176"/>
      <c r="O2560" s="175"/>
      <c r="P2560" s="172"/>
      <c r="Q2560" s="177"/>
      <c r="R2560" s="172"/>
      <c r="S2560" s="178"/>
      <c r="T2560" s="173"/>
      <c r="U2560" s="11"/>
      <c r="V2560" s="11"/>
      <c r="W2560" s="49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"/>
      <c r="AH2560" s="1"/>
      <c r="AI2560" s="1"/>
      <c r="AJ2560" s="1"/>
      <c r="AK2560" s="1"/>
      <c r="AL2560" s="49"/>
      <c r="AM2560" s="49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</row>
    <row r="2561" spans="1:121" x14ac:dyDescent="0.15">
      <c r="A2561" s="168"/>
      <c r="B2561" s="169"/>
      <c r="C2561" s="170"/>
      <c r="D2561" s="171"/>
      <c r="E2561" s="172"/>
      <c r="F2561" s="172"/>
      <c r="G2561" s="172"/>
      <c r="H2561" s="172"/>
      <c r="I2561" s="171"/>
      <c r="J2561" s="173"/>
      <c r="K2561" s="174"/>
      <c r="L2561" s="175"/>
      <c r="M2561" s="176"/>
      <c r="N2561" s="176"/>
      <c r="O2561" s="175"/>
      <c r="P2561" s="172"/>
      <c r="Q2561" s="177"/>
      <c r="R2561" s="172"/>
      <c r="S2561" s="178"/>
      <c r="T2561" s="173"/>
      <c r="U2561" s="11"/>
      <c r="V2561" s="11"/>
      <c r="W2561" s="49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"/>
      <c r="AH2561" s="1"/>
      <c r="AI2561" s="1"/>
      <c r="AJ2561" s="1"/>
      <c r="AK2561" s="1"/>
      <c r="AL2561" s="49"/>
      <c r="AM2561" s="49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</row>
    <row r="2562" spans="1:121" x14ac:dyDescent="0.15">
      <c r="A2562" s="168"/>
      <c r="B2562" s="169"/>
      <c r="C2562" s="170"/>
      <c r="D2562" s="171"/>
      <c r="E2562" s="172"/>
      <c r="F2562" s="172"/>
      <c r="G2562" s="172"/>
      <c r="H2562" s="172"/>
      <c r="I2562" s="171"/>
      <c r="J2562" s="173"/>
      <c r="K2562" s="174"/>
      <c r="L2562" s="175"/>
      <c r="M2562" s="176"/>
      <c r="N2562" s="176"/>
      <c r="O2562" s="175"/>
      <c r="P2562" s="172"/>
      <c r="Q2562" s="177"/>
      <c r="R2562" s="172"/>
      <c r="S2562" s="178"/>
      <c r="T2562" s="173"/>
      <c r="U2562" s="11"/>
      <c r="V2562" s="11"/>
      <c r="W2562" s="49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"/>
      <c r="AH2562" s="1"/>
      <c r="AI2562" s="1"/>
      <c r="AJ2562" s="1"/>
      <c r="AK2562" s="1"/>
      <c r="AL2562" s="49"/>
      <c r="AM2562" s="49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</row>
    <row r="2563" spans="1:121" x14ac:dyDescent="0.15">
      <c r="A2563" s="168"/>
      <c r="B2563" s="169"/>
      <c r="C2563" s="170"/>
      <c r="D2563" s="171"/>
      <c r="E2563" s="172"/>
      <c r="F2563" s="172"/>
      <c r="G2563" s="172"/>
      <c r="H2563" s="172"/>
      <c r="I2563" s="171"/>
      <c r="J2563" s="173"/>
      <c r="K2563" s="174"/>
      <c r="L2563" s="175"/>
      <c r="M2563" s="176"/>
      <c r="N2563" s="176"/>
      <c r="O2563" s="175"/>
      <c r="P2563" s="172"/>
      <c r="Q2563" s="177"/>
      <c r="R2563" s="172"/>
      <c r="S2563" s="178"/>
      <c r="T2563" s="173"/>
      <c r="U2563" s="11"/>
      <c r="V2563" s="11"/>
      <c r="W2563" s="49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"/>
      <c r="AH2563" s="1"/>
      <c r="AI2563" s="1"/>
      <c r="AJ2563" s="1"/>
      <c r="AK2563" s="1"/>
      <c r="AL2563" s="49"/>
      <c r="AM2563" s="49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</row>
    <row r="2564" spans="1:121" x14ac:dyDescent="0.15">
      <c r="A2564" s="168"/>
      <c r="B2564" s="169"/>
      <c r="C2564" s="170"/>
      <c r="D2564" s="171"/>
      <c r="E2564" s="172"/>
      <c r="F2564" s="172"/>
      <c r="G2564" s="172"/>
      <c r="H2564" s="172"/>
      <c r="I2564" s="171"/>
      <c r="J2564" s="173"/>
      <c r="K2564" s="174"/>
      <c r="L2564" s="175"/>
      <c r="M2564" s="176"/>
      <c r="N2564" s="176"/>
      <c r="O2564" s="175"/>
      <c r="P2564" s="172"/>
      <c r="Q2564" s="177"/>
      <c r="R2564" s="172"/>
      <c r="S2564" s="178"/>
      <c r="T2564" s="173"/>
      <c r="U2564" s="11"/>
      <c r="V2564" s="11"/>
      <c r="W2564" s="49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"/>
      <c r="AH2564" s="1"/>
      <c r="AI2564" s="1"/>
      <c r="AJ2564" s="1"/>
      <c r="AK2564" s="1"/>
      <c r="AL2564" s="49"/>
      <c r="AM2564" s="49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</row>
    <row r="2565" spans="1:121" x14ac:dyDescent="0.15">
      <c r="A2565" s="168"/>
      <c r="B2565" s="169"/>
      <c r="C2565" s="170"/>
      <c r="D2565" s="171"/>
      <c r="E2565" s="172"/>
      <c r="F2565" s="172"/>
      <c r="G2565" s="172"/>
      <c r="H2565" s="172"/>
      <c r="I2565" s="171"/>
      <c r="J2565" s="173"/>
      <c r="K2565" s="174"/>
      <c r="L2565" s="175"/>
      <c r="M2565" s="176"/>
      <c r="N2565" s="176"/>
      <c r="O2565" s="175"/>
      <c r="P2565" s="172"/>
      <c r="Q2565" s="177"/>
      <c r="R2565" s="172"/>
      <c r="S2565" s="178"/>
      <c r="T2565" s="173"/>
      <c r="U2565" s="11"/>
      <c r="V2565" s="11"/>
      <c r="W2565" s="49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"/>
      <c r="AH2565" s="1"/>
      <c r="AI2565" s="1"/>
      <c r="AJ2565" s="1"/>
      <c r="AK2565" s="1"/>
      <c r="AL2565" s="49"/>
      <c r="AM2565" s="49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</row>
    <row r="2566" spans="1:121" x14ac:dyDescent="0.15">
      <c r="A2566" s="168"/>
      <c r="B2566" s="169"/>
      <c r="C2566" s="170"/>
      <c r="D2566" s="171"/>
      <c r="E2566" s="172"/>
      <c r="F2566" s="172"/>
      <c r="G2566" s="172"/>
      <c r="H2566" s="172"/>
      <c r="I2566" s="171"/>
      <c r="J2566" s="173"/>
      <c r="K2566" s="174"/>
      <c r="L2566" s="175"/>
      <c r="M2566" s="176"/>
      <c r="N2566" s="176"/>
      <c r="O2566" s="175"/>
      <c r="P2566" s="172"/>
      <c r="Q2566" s="177"/>
      <c r="R2566" s="172"/>
      <c r="S2566" s="178"/>
      <c r="T2566" s="173"/>
      <c r="U2566" s="11"/>
      <c r="V2566" s="11"/>
      <c r="W2566" s="49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"/>
      <c r="AH2566" s="1"/>
      <c r="AI2566" s="1"/>
      <c r="AJ2566" s="1"/>
      <c r="AK2566" s="1"/>
      <c r="AL2566" s="49"/>
      <c r="AM2566" s="49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</row>
    <row r="2567" spans="1:121" x14ac:dyDescent="0.15">
      <c r="A2567" s="168"/>
      <c r="B2567" s="169"/>
      <c r="C2567" s="170"/>
      <c r="D2567" s="171"/>
      <c r="E2567" s="172"/>
      <c r="F2567" s="172"/>
      <c r="G2567" s="172"/>
      <c r="H2567" s="172"/>
      <c r="I2567" s="171"/>
      <c r="J2567" s="173"/>
      <c r="K2567" s="174"/>
      <c r="L2567" s="175"/>
      <c r="M2567" s="176"/>
      <c r="N2567" s="176"/>
      <c r="O2567" s="175"/>
      <c r="P2567" s="172"/>
      <c r="Q2567" s="177"/>
      <c r="R2567" s="172"/>
      <c r="S2567" s="178"/>
      <c r="T2567" s="173"/>
      <c r="U2567" s="11"/>
      <c r="V2567" s="11"/>
      <c r="W2567" s="49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"/>
      <c r="AH2567" s="1"/>
      <c r="AI2567" s="1"/>
      <c r="AJ2567" s="1"/>
      <c r="AK2567" s="1"/>
      <c r="AL2567" s="49"/>
      <c r="AM2567" s="49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</row>
    <row r="2568" spans="1:121" x14ac:dyDescent="0.15">
      <c r="A2568" s="168"/>
      <c r="B2568" s="169"/>
      <c r="C2568" s="170"/>
      <c r="D2568" s="171"/>
      <c r="E2568" s="172"/>
      <c r="F2568" s="172"/>
      <c r="G2568" s="172"/>
      <c r="H2568" s="172"/>
      <c r="I2568" s="171"/>
      <c r="J2568" s="173"/>
      <c r="K2568" s="174"/>
      <c r="L2568" s="175"/>
      <c r="M2568" s="176"/>
      <c r="N2568" s="176"/>
      <c r="O2568" s="175"/>
      <c r="P2568" s="172"/>
      <c r="Q2568" s="177"/>
      <c r="R2568" s="172"/>
      <c r="S2568" s="178"/>
      <c r="T2568" s="173"/>
      <c r="U2568" s="47"/>
      <c r="V2568" s="47"/>
      <c r="W2568" s="57"/>
      <c r="X2568" s="38"/>
      <c r="Y2568" s="41"/>
      <c r="Z2568" s="47"/>
      <c r="AA2568" s="38"/>
      <c r="AB2568" s="38"/>
      <c r="AC2568" s="38"/>
      <c r="AD2568" s="47"/>
      <c r="AE2568" s="39"/>
      <c r="AF2568" s="47"/>
      <c r="AG2568" s="41"/>
      <c r="AH2568" s="41"/>
      <c r="AI2568" s="41"/>
      <c r="AJ2568" s="41"/>
      <c r="AK2568" s="41"/>
      <c r="AL2568" s="57"/>
      <c r="AM2568" s="57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  <c r="CH2568" s="41"/>
      <c r="CI2568" s="41"/>
      <c r="CJ2568" s="41"/>
      <c r="CK2568" s="41"/>
      <c r="CL2568" s="41"/>
      <c r="CM2568" s="41"/>
      <c r="CN2568" s="41"/>
      <c r="CO2568" s="41"/>
      <c r="CP2568" s="41"/>
      <c r="CQ2568" s="41"/>
      <c r="CR2568" s="41"/>
      <c r="CS2568" s="41"/>
      <c r="CT2568" s="41"/>
      <c r="CU2568" s="41"/>
      <c r="CV2568" s="41"/>
      <c r="CW2568" s="41"/>
      <c r="CX2568" s="41"/>
      <c r="CY2568" s="41"/>
      <c r="CZ2568" s="41"/>
      <c r="DA2568" s="41"/>
      <c r="DB2568" s="41"/>
      <c r="DC2568" s="41"/>
      <c r="DD2568" s="41"/>
      <c r="DE2568" s="41"/>
      <c r="DF2568" s="41"/>
      <c r="DG2568" s="41"/>
      <c r="DH2568" s="41"/>
      <c r="DI2568" s="41"/>
      <c r="DJ2568" s="41"/>
      <c r="DK2568" s="41"/>
      <c r="DL2568" s="41"/>
      <c r="DM2568" s="41"/>
      <c r="DN2568" s="41"/>
      <c r="DO2568" s="41"/>
      <c r="DP2568" s="41"/>
      <c r="DQ2568" s="41"/>
    </row>
    <row r="2569" spans="1:121" ht="15" x14ac:dyDescent="0.2">
      <c r="A2569" s="179"/>
      <c r="B2569" s="180"/>
      <c r="C2569" s="181"/>
      <c r="D2569" s="182"/>
      <c r="E2569" s="183"/>
      <c r="F2569" s="183"/>
      <c r="G2569" s="183"/>
      <c r="H2569" s="183"/>
      <c r="I2569" s="182"/>
      <c r="J2569" s="184"/>
      <c r="K2569" s="185"/>
      <c r="L2569" s="186"/>
      <c r="M2569" s="187"/>
      <c r="N2569" s="187"/>
      <c r="O2569" s="186"/>
      <c r="P2569" s="183"/>
      <c r="Q2569" s="188"/>
      <c r="R2569" s="183"/>
      <c r="S2569" s="189"/>
      <c r="T2569" s="184"/>
      <c r="U2569" s="47"/>
      <c r="V2569" s="47"/>
      <c r="W2569" s="57"/>
      <c r="X2569" s="38"/>
      <c r="Y2569" s="41"/>
      <c r="Z2569" s="47"/>
      <c r="AA2569" s="38"/>
      <c r="AB2569" s="38"/>
      <c r="AC2569" s="38"/>
      <c r="AD2569" s="47"/>
      <c r="AE2569" s="39"/>
      <c r="AF2569" s="47"/>
      <c r="AG2569" s="41"/>
      <c r="AH2569" s="41"/>
      <c r="AI2569" s="41"/>
      <c r="AJ2569" s="41"/>
      <c r="AK2569" s="41"/>
      <c r="AL2569" s="57"/>
      <c r="AM2569" s="57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  <c r="CH2569" s="41"/>
      <c r="CI2569" s="41"/>
      <c r="CJ2569" s="41"/>
      <c r="CK2569" s="41"/>
      <c r="CL2569" s="41"/>
      <c r="CM2569" s="41"/>
      <c r="CN2569" s="41"/>
      <c r="CO2569" s="41"/>
      <c r="CP2569" s="41"/>
      <c r="CQ2569" s="41"/>
      <c r="CR2569" s="41"/>
      <c r="CS2569" s="41"/>
      <c r="CT2569" s="41"/>
      <c r="CU2569" s="41"/>
      <c r="CV2569" s="41"/>
      <c r="CW2569" s="41"/>
      <c r="CX2569" s="41"/>
      <c r="CY2569" s="41"/>
      <c r="CZ2569" s="41"/>
      <c r="DA2569" s="41"/>
      <c r="DB2569" s="41"/>
      <c r="DC2569" s="41"/>
      <c r="DD2569" s="41"/>
      <c r="DE2569" s="41"/>
      <c r="DF2569" s="41"/>
      <c r="DG2569" s="41"/>
      <c r="DH2569" s="41"/>
      <c r="DI2569" s="41"/>
      <c r="DJ2569" s="41"/>
      <c r="DK2569" s="41"/>
      <c r="DL2569" s="41"/>
      <c r="DM2569" s="41"/>
      <c r="DN2569" s="41"/>
      <c r="DO2569" s="41"/>
      <c r="DP2569" s="41"/>
      <c r="DQ2569" s="41"/>
    </row>
    <row r="2570" spans="1:121" x14ac:dyDescent="0.15">
      <c r="A2570" s="168"/>
      <c r="B2570" s="169"/>
      <c r="C2570" s="170"/>
      <c r="D2570" s="171"/>
      <c r="E2570" s="172"/>
      <c r="F2570" s="172"/>
      <c r="G2570" s="172"/>
      <c r="H2570" s="172"/>
      <c r="I2570" s="171"/>
      <c r="J2570" s="173"/>
      <c r="K2570" s="174"/>
      <c r="L2570" s="175"/>
      <c r="M2570" s="176"/>
      <c r="N2570" s="176"/>
      <c r="O2570" s="175"/>
      <c r="P2570" s="172"/>
      <c r="Q2570" s="177"/>
      <c r="R2570" s="172"/>
      <c r="S2570" s="178"/>
      <c r="T2570" s="173"/>
      <c r="U2570" s="11"/>
      <c r="V2570" s="11"/>
      <c r="W2570" s="49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"/>
      <c r="AH2570" s="1"/>
      <c r="AI2570" s="1"/>
      <c r="AJ2570" s="1"/>
      <c r="AK2570" s="1"/>
      <c r="AL2570" s="49"/>
      <c r="AM2570" s="49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</row>
    <row r="2571" spans="1:121" x14ac:dyDescent="0.15">
      <c r="A2571" s="168"/>
      <c r="B2571" s="169"/>
      <c r="C2571" s="170"/>
      <c r="D2571" s="171"/>
      <c r="E2571" s="172"/>
      <c r="F2571" s="172"/>
      <c r="G2571" s="172"/>
      <c r="H2571" s="172"/>
      <c r="I2571" s="171"/>
      <c r="J2571" s="173"/>
      <c r="K2571" s="174"/>
      <c r="L2571" s="175"/>
      <c r="M2571" s="176"/>
      <c r="N2571" s="176"/>
      <c r="O2571" s="175"/>
      <c r="P2571" s="172"/>
      <c r="Q2571" s="177"/>
      <c r="R2571" s="172"/>
      <c r="S2571" s="178"/>
      <c r="T2571" s="173"/>
      <c r="U2571" s="11"/>
      <c r="V2571" s="11"/>
      <c r="W2571" s="49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"/>
      <c r="AH2571" s="1"/>
      <c r="AI2571" s="1"/>
      <c r="AJ2571" s="1"/>
      <c r="AK2571" s="1"/>
      <c r="AL2571" s="49"/>
      <c r="AM2571" s="49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</row>
    <row r="2572" spans="1:121" x14ac:dyDescent="0.15">
      <c r="A2572" s="168"/>
      <c r="B2572" s="169"/>
      <c r="C2572" s="170"/>
      <c r="D2572" s="171"/>
      <c r="E2572" s="172"/>
      <c r="F2572" s="172"/>
      <c r="G2572" s="172"/>
      <c r="H2572" s="172"/>
      <c r="I2572" s="171"/>
      <c r="J2572" s="173"/>
      <c r="K2572" s="174"/>
      <c r="L2572" s="175"/>
      <c r="M2572" s="176"/>
      <c r="N2572" s="176"/>
      <c r="O2572" s="175"/>
      <c r="P2572" s="172"/>
      <c r="Q2572" s="177"/>
      <c r="R2572" s="172"/>
      <c r="S2572" s="178"/>
      <c r="T2572" s="173"/>
      <c r="U2572" s="11"/>
      <c r="V2572" s="11"/>
      <c r="W2572" s="49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"/>
      <c r="AH2572" s="1"/>
      <c r="AI2572" s="1"/>
      <c r="AJ2572" s="1"/>
      <c r="AK2572" s="1"/>
      <c r="AL2572" s="49"/>
      <c r="AM2572" s="49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</row>
    <row r="2573" spans="1:121" x14ac:dyDescent="0.15">
      <c r="A2573" s="168"/>
      <c r="B2573" s="169"/>
      <c r="C2573" s="170"/>
      <c r="D2573" s="171"/>
      <c r="E2573" s="172"/>
      <c r="F2573" s="172"/>
      <c r="G2573" s="172"/>
      <c r="H2573" s="172"/>
      <c r="I2573" s="171"/>
      <c r="J2573" s="173"/>
      <c r="K2573" s="174"/>
      <c r="L2573" s="175"/>
      <c r="M2573" s="176"/>
      <c r="N2573" s="176"/>
      <c r="O2573" s="175"/>
      <c r="P2573" s="172"/>
      <c r="Q2573" s="177"/>
      <c r="R2573" s="172"/>
      <c r="S2573" s="178"/>
      <c r="T2573" s="173"/>
      <c r="U2573" s="11"/>
      <c r="V2573" s="11"/>
      <c r="W2573" s="49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"/>
      <c r="AH2573" s="1"/>
      <c r="AI2573" s="1"/>
      <c r="AJ2573" s="1"/>
      <c r="AK2573" s="1"/>
      <c r="AL2573" s="49"/>
      <c r="AM2573" s="49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</row>
    <row r="2574" spans="1:121" x14ac:dyDescent="0.15">
      <c r="A2574" s="168"/>
      <c r="B2574" s="169"/>
      <c r="C2574" s="170"/>
      <c r="D2574" s="171"/>
      <c r="E2574" s="172"/>
      <c r="F2574" s="172"/>
      <c r="G2574" s="172"/>
      <c r="H2574" s="172"/>
      <c r="I2574" s="171"/>
      <c r="J2574" s="173"/>
      <c r="K2574" s="174"/>
      <c r="L2574" s="175"/>
      <c r="M2574" s="176"/>
      <c r="N2574" s="176"/>
      <c r="O2574" s="175"/>
      <c r="P2574" s="172"/>
      <c r="Q2574" s="177"/>
      <c r="R2574" s="172"/>
      <c r="S2574" s="178"/>
      <c r="T2574" s="173"/>
      <c r="U2574" s="11"/>
      <c r="V2574" s="11"/>
      <c r="W2574" s="49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"/>
      <c r="AH2574" s="1"/>
      <c r="AI2574" s="1"/>
      <c r="AJ2574" s="1"/>
      <c r="AK2574" s="1"/>
      <c r="AL2574" s="49"/>
      <c r="AM2574" s="49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</row>
    <row r="2575" spans="1:121" x14ac:dyDescent="0.15">
      <c r="A2575" s="168"/>
      <c r="B2575" s="169"/>
      <c r="C2575" s="170"/>
      <c r="D2575" s="171"/>
      <c r="E2575" s="172"/>
      <c r="F2575" s="172"/>
      <c r="G2575" s="172"/>
      <c r="H2575" s="172"/>
      <c r="I2575" s="171"/>
      <c r="J2575" s="173"/>
      <c r="K2575" s="174"/>
      <c r="L2575" s="175"/>
      <c r="M2575" s="176"/>
      <c r="N2575" s="176"/>
      <c r="O2575" s="175"/>
      <c r="P2575" s="172"/>
      <c r="Q2575" s="177"/>
      <c r="R2575" s="172"/>
      <c r="S2575" s="178"/>
      <c r="T2575" s="173"/>
      <c r="U2575" s="11"/>
      <c r="V2575" s="11"/>
      <c r="W2575" s="49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"/>
      <c r="AH2575" s="1"/>
      <c r="AI2575" s="1"/>
      <c r="AJ2575" s="1"/>
      <c r="AK2575" s="1"/>
      <c r="AL2575" s="49"/>
      <c r="AM2575" s="49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</row>
    <row r="2576" spans="1:121" x14ac:dyDescent="0.15">
      <c r="A2576" s="168"/>
      <c r="B2576" s="169"/>
      <c r="C2576" s="170"/>
      <c r="D2576" s="171"/>
      <c r="E2576" s="172"/>
      <c r="F2576" s="172"/>
      <c r="G2576" s="172"/>
      <c r="H2576" s="172"/>
      <c r="I2576" s="171"/>
      <c r="J2576" s="173"/>
      <c r="K2576" s="174"/>
      <c r="L2576" s="175"/>
      <c r="M2576" s="176"/>
      <c r="N2576" s="176"/>
      <c r="O2576" s="175"/>
      <c r="P2576" s="172"/>
      <c r="Q2576" s="177"/>
      <c r="R2576" s="172"/>
      <c r="S2576" s="178"/>
      <c r="T2576" s="173"/>
      <c r="U2576" s="11"/>
      <c r="V2576" s="11"/>
      <c r="W2576" s="49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"/>
      <c r="AH2576" s="1"/>
      <c r="AI2576" s="1"/>
      <c r="AJ2576" s="1"/>
      <c r="AK2576" s="1"/>
      <c r="AL2576" s="49"/>
      <c r="AM2576" s="49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</row>
    <row r="2577" spans="1:121" x14ac:dyDescent="0.15">
      <c r="A2577" s="168"/>
      <c r="B2577" s="169"/>
      <c r="C2577" s="170"/>
      <c r="D2577" s="171"/>
      <c r="E2577" s="172"/>
      <c r="F2577" s="172"/>
      <c r="G2577" s="172"/>
      <c r="H2577" s="172"/>
      <c r="I2577" s="171"/>
      <c r="J2577" s="173"/>
      <c r="K2577" s="174"/>
      <c r="L2577" s="175"/>
      <c r="M2577" s="176"/>
      <c r="N2577" s="176"/>
      <c r="O2577" s="175"/>
      <c r="P2577" s="172"/>
      <c r="Q2577" s="177"/>
      <c r="R2577" s="172"/>
      <c r="S2577" s="178"/>
      <c r="T2577" s="173"/>
      <c r="U2577" s="11"/>
      <c r="V2577" s="11"/>
      <c r="W2577" s="49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"/>
      <c r="AH2577" s="1"/>
      <c r="AI2577" s="1"/>
      <c r="AJ2577" s="1"/>
      <c r="AK2577" s="1"/>
      <c r="AL2577" s="49"/>
      <c r="AM2577" s="49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</row>
    <row r="2578" spans="1:121" x14ac:dyDescent="0.15">
      <c r="A2578" s="168"/>
      <c r="B2578" s="169"/>
      <c r="C2578" s="170"/>
      <c r="D2578" s="171"/>
      <c r="E2578" s="172"/>
      <c r="F2578" s="172"/>
      <c r="G2578" s="172"/>
      <c r="H2578" s="172"/>
      <c r="I2578" s="171"/>
      <c r="J2578" s="173"/>
      <c r="K2578" s="174"/>
      <c r="L2578" s="175"/>
      <c r="M2578" s="176"/>
      <c r="N2578" s="176"/>
      <c r="O2578" s="175"/>
      <c r="P2578" s="172"/>
      <c r="Q2578" s="177"/>
      <c r="R2578" s="172"/>
      <c r="S2578" s="178"/>
      <c r="T2578" s="173"/>
      <c r="U2578" s="11"/>
      <c r="V2578" s="11"/>
      <c r="W2578" s="49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"/>
      <c r="AH2578" s="1"/>
      <c r="AI2578" s="1"/>
      <c r="AJ2578" s="1"/>
      <c r="AK2578" s="1"/>
      <c r="AL2578" s="49"/>
      <c r="AM2578" s="49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</row>
    <row r="2579" spans="1:121" x14ac:dyDescent="0.15">
      <c r="A2579" s="168"/>
      <c r="B2579" s="169"/>
      <c r="C2579" s="170"/>
      <c r="D2579" s="171"/>
      <c r="E2579" s="172"/>
      <c r="F2579" s="172"/>
      <c r="G2579" s="172"/>
      <c r="H2579" s="172"/>
      <c r="I2579" s="171"/>
      <c r="J2579" s="173"/>
      <c r="K2579" s="174"/>
      <c r="L2579" s="175"/>
      <c r="M2579" s="176"/>
      <c r="N2579" s="176"/>
      <c r="O2579" s="175"/>
      <c r="P2579" s="172"/>
      <c r="Q2579" s="177"/>
      <c r="R2579" s="172"/>
      <c r="S2579" s="178"/>
      <c r="T2579" s="173"/>
      <c r="U2579" s="11"/>
      <c r="V2579" s="11"/>
      <c r="W2579" s="49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"/>
      <c r="AH2579" s="1"/>
      <c r="AI2579" s="1"/>
      <c r="AJ2579" s="1"/>
      <c r="AK2579" s="1"/>
      <c r="AL2579" s="49"/>
      <c r="AM2579" s="49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</row>
    <row r="2580" spans="1:121" x14ac:dyDescent="0.15">
      <c r="A2580" s="168"/>
      <c r="B2580" s="169"/>
      <c r="C2580" s="170"/>
      <c r="D2580" s="171"/>
      <c r="E2580" s="172"/>
      <c r="F2580" s="172"/>
      <c r="G2580" s="172"/>
      <c r="H2580" s="172"/>
      <c r="I2580" s="171"/>
      <c r="J2580" s="173"/>
      <c r="K2580" s="174"/>
      <c r="L2580" s="175"/>
      <c r="M2580" s="176"/>
      <c r="N2580" s="176"/>
      <c r="O2580" s="175"/>
      <c r="P2580" s="172"/>
      <c r="Q2580" s="177"/>
      <c r="R2580" s="172"/>
      <c r="S2580" s="178"/>
      <c r="T2580" s="173"/>
      <c r="U2580" s="11"/>
      <c r="V2580" s="11"/>
      <c r="W2580" s="49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"/>
      <c r="AH2580" s="1"/>
      <c r="AI2580" s="1"/>
      <c r="AJ2580" s="1"/>
      <c r="AK2580" s="1"/>
      <c r="AL2580" s="49"/>
      <c r="AM2580" s="49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</row>
    <row r="2581" spans="1:121" x14ac:dyDescent="0.15">
      <c r="A2581" s="168"/>
      <c r="B2581" s="169"/>
      <c r="C2581" s="170"/>
      <c r="D2581" s="171"/>
      <c r="E2581" s="172"/>
      <c r="F2581" s="172"/>
      <c r="G2581" s="172"/>
      <c r="H2581" s="172"/>
      <c r="I2581" s="171"/>
      <c r="J2581" s="173"/>
      <c r="K2581" s="174"/>
      <c r="L2581" s="175"/>
      <c r="M2581" s="176"/>
      <c r="N2581" s="176"/>
      <c r="O2581" s="175"/>
      <c r="P2581" s="172"/>
      <c r="Q2581" s="177"/>
      <c r="R2581" s="172"/>
      <c r="S2581" s="178"/>
      <c r="T2581" s="173"/>
      <c r="U2581" s="11"/>
      <c r="V2581" s="11"/>
      <c r="W2581" s="49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"/>
      <c r="AH2581" s="1"/>
      <c r="AI2581" s="1"/>
      <c r="AJ2581" s="1"/>
      <c r="AK2581" s="1"/>
      <c r="AL2581" s="49"/>
      <c r="AM2581" s="49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</row>
    <row r="2582" spans="1:121" x14ac:dyDescent="0.15">
      <c r="A2582" s="168"/>
      <c r="B2582" s="169"/>
      <c r="C2582" s="170"/>
      <c r="D2582" s="171"/>
      <c r="E2582" s="172"/>
      <c r="F2582" s="172"/>
      <c r="G2582" s="172"/>
      <c r="H2582" s="172"/>
      <c r="I2582" s="171"/>
      <c r="J2582" s="173"/>
      <c r="K2582" s="174"/>
      <c r="L2582" s="175"/>
      <c r="M2582" s="176"/>
      <c r="N2582" s="176"/>
      <c r="O2582" s="175"/>
      <c r="P2582" s="172"/>
      <c r="Q2582" s="177"/>
      <c r="R2582" s="172"/>
      <c r="S2582" s="178"/>
      <c r="T2582" s="173"/>
      <c r="U2582" s="11"/>
      <c r="V2582" s="11"/>
      <c r="W2582" s="49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"/>
      <c r="AH2582" s="1"/>
      <c r="AI2582" s="1"/>
      <c r="AJ2582" s="1"/>
      <c r="AK2582" s="1"/>
      <c r="AL2582" s="49"/>
      <c r="AM2582" s="49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</row>
    <row r="2583" spans="1:121" x14ac:dyDescent="0.15">
      <c r="A2583" s="168"/>
      <c r="B2583" s="169"/>
      <c r="C2583" s="170"/>
      <c r="D2583" s="171"/>
      <c r="E2583" s="172"/>
      <c r="F2583" s="172"/>
      <c r="G2583" s="172"/>
      <c r="H2583" s="172"/>
      <c r="I2583" s="171"/>
      <c r="J2583" s="173"/>
      <c r="K2583" s="174"/>
      <c r="L2583" s="175"/>
      <c r="M2583" s="176"/>
      <c r="N2583" s="176"/>
      <c r="O2583" s="175"/>
      <c r="P2583" s="172"/>
      <c r="Q2583" s="177"/>
      <c r="R2583" s="172"/>
      <c r="S2583" s="178"/>
      <c r="T2583" s="173"/>
      <c r="U2583" s="11"/>
      <c r="V2583" s="11"/>
      <c r="W2583" s="49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"/>
      <c r="AH2583" s="1"/>
      <c r="AI2583" s="1"/>
      <c r="AJ2583" s="1"/>
      <c r="AK2583" s="1"/>
      <c r="AL2583" s="49"/>
      <c r="AM2583" s="49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</row>
    <row r="2584" spans="1:121" x14ac:dyDescent="0.15">
      <c r="A2584" s="168"/>
      <c r="B2584" s="169"/>
      <c r="C2584" s="170"/>
      <c r="D2584" s="171"/>
      <c r="E2584" s="172"/>
      <c r="F2584" s="172"/>
      <c r="G2584" s="172"/>
      <c r="H2584" s="172"/>
      <c r="I2584" s="171"/>
      <c r="J2584" s="173"/>
      <c r="K2584" s="174"/>
      <c r="L2584" s="175"/>
      <c r="M2584" s="176"/>
      <c r="N2584" s="176"/>
      <c r="O2584" s="175"/>
      <c r="P2584" s="172"/>
      <c r="Q2584" s="177"/>
      <c r="R2584" s="172"/>
      <c r="S2584" s="178"/>
      <c r="T2584" s="173"/>
      <c r="U2584" s="11"/>
      <c r="V2584" s="11"/>
      <c r="W2584" s="49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"/>
      <c r="AH2584" s="1"/>
      <c r="AI2584" s="1"/>
      <c r="AJ2584" s="1"/>
      <c r="AK2584" s="1"/>
      <c r="AL2584" s="49"/>
      <c r="AM2584" s="49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</row>
    <row r="2585" spans="1:121" x14ac:dyDescent="0.15">
      <c r="A2585" s="168"/>
      <c r="B2585" s="169"/>
      <c r="C2585" s="170"/>
      <c r="D2585" s="171"/>
      <c r="E2585" s="172"/>
      <c r="F2585" s="172"/>
      <c r="G2585" s="172"/>
      <c r="H2585" s="172"/>
      <c r="I2585" s="171"/>
      <c r="J2585" s="173"/>
      <c r="K2585" s="174"/>
      <c r="L2585" s="175"/>
      <c r="M2585" s="176"/>
      <c r="N2585" s="176"/>
      <c r="O2585" s="175"/>
      <c r="P2585" s="172"/>
      <c r="Q2585" s="177"/>
      <c r="R2585" s="172"/>
      <c r="S2585" s="178"/>
      <c r="T2585" s="173"/>
      <c r="U2585" s="11"/>
      <c r="V2585" s="11"/>
      <c r="W2585" s="49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"/>
      <c r="AH2585" s="1"/>
      <c r="AI2585" s="1"/>
      <c r="AJ2585" s="1"/>
      <c r="AK2585" s="1"/>
      <c r="AL2585" s="49"/>
      <c r="AM2585" s="49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</row>
    <row r="2586" spans="1:121" x14ac:dyDescent="0.15">
      <c r="A2586" s="168"/>
      <c r="B2586" s="169"/>
      <c r="C2586" s="170"/>
      <c r="D2586" s="171"/>
      <c r="E2586" s="172"/>
      <c r="F2586" s="172"/>
      <c r="G2586" s="172"/>
      <c r="H2586" s="172"/>
      <c r="I2586" s="171"/>
      <c r="J2586" s="173"/>
      <c r="K2586" s="174"/>
      <c r="L2586" s="175"/>
      <c r="M2586" s="176"/>
      <c r="N2586" s="176"/>
      <c r="O2586" s="175"/>
      <c r="P2586" s="172"/>
      <c r="Q2586" s="177"/>
      <c r="R2586" s="172"/>
      <c r="S2586" s="178"/>
      <c r="T2586" s="173"/>
      <c r="U2586" s="11"/>
      <c r="V2586" s="11"/>
      <c r="W2586" s="49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"/>
      <c r="AH2586" s="1"/>
      <c r="AI2586" s="1"/>
      <c r="AJ2586" s="1"/>
      <c r="AK2586" s="1"/>
      <c r="AL2586" s="49"/>
      <c r="AM2586" s="49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</row>
    <row r="2587" spans="1:121" x14ac:dyDescent="0.15">
      <c r="A2587" s="168"/>
      <c r="B2587" s="169"/>
      <c r="C2587" s="170"/>
      <c r="D2587" s="171"/>
      <c r="E2587" s="172"/>
      <c r="F2587" s="172"/>
      <c r="G2587" s="172"/>
      <c r="H2587" s="172"/>
      <c r="I2587" s="171"/>
      <c r="J2587" s="173"/>
      <c r="K2587" s="174"/>
      <c r="L2587" s="175"/>
      <c r="M2587" s="176"/>
      <c r="N2587" s="176"/>
      <c r="O2587" s="175"/>
      <c r="P2587" s="172"/>
      <c r="Q2587" s="177"/>
      <c r="R2587" s="172"/>
      <c r="S2587" s="178"/>
      <c r="T2587" s="173"/>
      <c r="U2587" s="11"/>
      <c r="V2587" s="11"/>
      <c r="W2587" s="49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"/>
      <c r="AH2587" s="1"/>
      <c r="AI2587" s="1"/>
      <c r="AJ2587" s="1"/>
      <c r="AK2587" s="1"/>
      <c r="AL2587" s="49"/>
      <c r="AM2587" s="49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</row>
    <row r="2588" spans="1:121" x14ac:dyDescent="0.15">
      <c r="A2588" s="168"/>
      <c r="B2588" s="169"/>
      <c r="C2588" s="170"/>
      <c r="D2588" s="171"/>
      <c r="E2588" s="172"/>
      <c r="F2588" s="172"/>
      <c r="G2588" s="172"/>
      <c r="H2588" s="172"/>
      <c r="I2588" s="171"/>
      <c r="J2588" s="173"/>
      <c r="K2588" s="174"/>
      <c r="L2588" s="175"/>
      <c r="M2588" s="176"/>
      <c r="N2588" s="176"/>
      <c r="O2588" s="175"/>
      <c r="P2588" s="172"/>
      <c r="Q2588" s="177"/>
      <c r="R2588" s="172"/>
      <c r="S2588" s="178"/>
      <c r="T2588" s="173"/>
      <c r="U2588" s="11"/>
      <c r="V2588" s="11"/>
      <c r="W2588" s="49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"/>
      <c r="AH2588" s="1"/>
      <c r="AI2588" s="1"/>
      <c r="AJ2588" s="1"/>
      <c r="AK2588" s="1"/>
      <c r="AL2588" s="49"/>
      <c r="AM2588" s="49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</row>
    <row r="2589" spans="1:121" x14ac:dyDescent="0.15">
      <c r="A2589" s="168"/>
      <c r="B2589" s="169"/>
      <c r="C2589" s="170"/>
      <c r="D2589" s="171"/>
      <c r="E2589" s="172"/>
      <c r="F2589" s="172"/>
      <c r="G2589" s="172"/>
      <c r="H2589" s="172"/>
      <c r="I2589" s="171"/>
      <c r="J2589" s="173"/>
      <c r="K2589" s="174"/>
      <c r="L2589" s="175"/>
      <c r="M2589" s="176"/>
      <c r="N2589" s="176"/>
      <c r="O2589" s="175"/>
      <c r="P2589" s="172"/>
      <c r="Q2589" s="177"/>
      <c r="R2589" s="172"/>
      <c r="S2589" s="178"/>
      <c r="T2589" s="173"/>
      <c r="U2589" s="11"/>
      <c r="V2589" s="11"/>
      <c r="W2589" s="49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"/>
      <c r="AH2589" s="1"/>
      <c r="AI2589" s="1"/>
      <c r="AJ2589" s="1"/>
      <c r="AK2589" s="1"/>
      <c r="AL2589" s="49"/>
      <c r="AM2589" s="49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</row>
    <row r="2590" spans="1:121" x14ac:dyDescent="0.15">
      <c r="A2590" s="168"/>
      <c r="B2590" s="169"/>
      <c r="C2590" s="170"/>
      <c r="D2590" s="171"/>
      <c r="E2590" s="172"/>
      <c r="F2590" s="172"/>
      <c r="G2590" s="172"/>
      <c r="H2590" s="172"/>
      <c r="I2590" s="171"/>
      <c r="J2590" s="173"/>
      <c r="K2590" s="174"/>
      <c r="L2590" s="175"/>
      <c r="M2590" s="176"/>
      <c r="N2590" s="176"/>
      <c r="O2590" s="175"/>
      <c r="P2590" s="172"/>
      <c r="Q2590" s="177"/>
      <c r="R2590" s="172"/>
      <c r="S2590" s="178"/>
      <c r="T2590" s="173"/>
      <c r="U2590" s="11"/>
      <c r="V2590" s="11"/>
      <c r="W2590" s="49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"/>
      <c r="AH2590" s="1"/>
      <c r="AI2590" s="1"/>
      <c r="AJ2590" s="1"/>
      <c r="AK2590" s="1"/>
      <c r="AL2590" s="49"/>
      <c r="AM2590" s="49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</row>
    <row r="2591" spans="1:121" x14ac:dyDescent="0.15">
      <c r="A2591" s="168"/>
      <c r="B2591" s="169"/>
      <c r="C2591" s="170"/>
      <c r="D2591" s="171"/>
      <c r="E2591" s="172"/>
      <c r="F2591" s="172"/>
      <c r="G2591" s="172"/>
      <c r="H2591" s="172"/>
      <c r="I2591" s="171"/>
      <c r="J2591" s="173"/>
      <c r="K2591" s="174"/>
      <c r="L2591" s="175"/>
      <c r="M2591" s="176"/>
      <c r="N2591" s="176"/>
      <c r="O2591" s="175"/>
      <c r="P2591" s="172"/>
      <c r="Q2591" s="177"/>
      <c r="R2591" s="172"/>
      <c r="S2591" s="178"/>
      <c r="T2591" s="173"/>
      <c r="U2591" s="11"/>
      <c r="V2591" s="11"/>
      <c r="W2591" s="49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"/>
      <c r="AH2591" s="1"/>
      <c r="AI2591" s="1"/>
      <c r="AJ2591" s="1"/>
      <c r="AK2591" s="1"/>
      <c r="AL2591" s="49"/>
      <c r="AM2591" s="49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</row>
    <row r="2592" spans="1:121" x14ac:dyDescent="0.15">
      <c r="A2592" s="168"/>
      <c r="B2592" s="169"/>
      <c r="C2592" s="170"/>
      <c r="D2592" s="171"/>
      <c r="E2592" s="172"/>
      <c r="F2592" s="172"/>
      <c r="G2592" s="172"/>
      <c r="H2592" s="172"/>
      <c r="I2592" s="171"/>
      <c r="J2592" s="173"/>
      <c r="K2592" s="174"/>
      <c r="L2592" s="175"/>
      <c r="M2592" s="176"/>
      <c r="N2592" s="176"/>
      <c r="O2592" s="175"/>
      <c r="P2592" s="172"/>
      <c r="Q2592" s="177"/>
      <c r="R2592" s="172"/>
      <c r="S2592" s="178"/>
      <c r="T2592" s="173"/>
      <c r="U2592" s="11"/>
      <c r="V2592" s="11"/>
      <c r="W2592" s="49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"/>
      <c r="AH2592" s="1"/>
      <c r="AI2592" s="1"/>
      <c r="AJ2592" s="1"/>
      <c r="AK2592" s="1"/>
      <c r="AL2592" s="49"/>
      <c r="AM2592" s="49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</row>
    <row r="2593" spans="1:121" x14ac:dyDescent="0.15">
      <c r="A2593" s="168"/>
      <c r="B2593" s="169"/>
      <c r="C2593" s="170"/>
      <c r="D2593" s="171"/>
      <c r="E2593" s="172"/>
      <c r="F2593" s="172"/>
      <c r="G2593" s="172"/>
      <c r="H2593" s="172"/>
      <c r="I2593" s="171"/>
      <c r="J2593" s="173"/>
      <c r="K2593" s="174"/>
      <c r="L2593" s="175"/>
      <c r="M2593" s="176"/>
      <c r="N2593" s="176"/>
      <c r="O2593" s="175"/>
      <c r="P2593" s="172"/>
      <c r="Q2593" s="177"/>
      <c r="R2593" s="172"/>
      <c r="S2593" s="178"/>
      <c r="T2593" s="173"/>
      <c r="U2593" s="11"/>
      <c r="V2593" s="11"/>
      <c r="W2593" s="49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"/>
      <c r="AH2593" s="1"/>
      <c r="AI2593" s="1"/>
      <c r="AJ2593" s="1"/>
      <c r="AK2593" s="1"/>
      <c r="AL2593" s="49"/>
      <c r="AM2593" s="49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</row>
    <row r="2594" spans="1:121" x14ac:dyDescent="0.15">
      <c r="A2594" s="168"/>
      <c r="B2594" s="169"/>
      <c r="C2594" s="170"/>
      <c r="D2594" s="171"/>
      <c r="E2594" s="172"/>
      <c r="F2594" s="172"/>
      <c r="G2594" s="172"/>
      <c r="H2594" s="172"/>
      <c r="I2594" s="171"/>
      <c r="J2594" s="173"/>
      <c r="K2594" s="174"/>
      <c r="L2594" s="175"/>
      <c r="M2594" s="176"/>
      <c r="N2594" s="176"/>
      <c r="O2594" s="175"/>
      <c r="P2594" s="172"/>
      <c r="Q2594" s="177"/>
      <c r="R2594" s="172"/>
      <c r="S2594" s="178"/>
      <c r="T2594" s="173"/>
      <c r="U2594" s="11"/>
      <c r="V2594" s="11"/>
      <c r="W2594" s="49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"/>
      <c r="AH2594" s="1"/>
      <c r="AI2594" s="1"/>
      <c r="AJ2594" s="1"/>
      <c r="AK2594" s="1"/>
      <c r="AL2594" s="49"/>
      <c r="AM2594" s="49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</row>
    <row r="2595" spans="1:121" x14ac:dyDescent="0.15">
      <c r="A2595" s="168"/>
      <c r="B2595" s="169"/>
      <c r="C2595" s="170"/>
      <c r="D2595" s="171"/>
      <c r="E2595" s="172"/>
      <c r="F2595" s="172"/>
      <c r="G2595" s="172"/>
      <c r="H2595" s="172"/>
      <c r="I2595" s="171"/>
      <c r="J2595" s="173"/>
      <c r="K2595" s="174"/>
      <c r="L2595" s="175"/>
      <c r="M2595" s="176"/>
      <c r="N2595" s="176"/>
      <c r="O2595" s="175"/>
      <c r="P2595" s="172"/>
      <c r="Q2595" s="177"/>
      <c r="R2595" s="172"/>
      <c r="S2595" s="178"/>
      <c r="T2595" s="173"/>
      <c r="U2595" s="11"/>
      <c r="V2595" s="11"/>
      <c r="W2595" s="49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"/>
      <c r="AH2595" s="1"/>
      <c r="AI2595" s="1"/>
      <c r="AJ2595" s="1"/>
      <c r="AK2595" s="1"/>
      <c r="AL2595" s="49"/>
      <c r="AM2595" s="49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</row>
    <row r="2596" spans="1:121" x14ac:dyDescent="0.15">
      <c r="A2596" s="168"/>
      <c r="B2596" s="169"/>
      <c r="C2596" s="170"/>
      <c r="D2596" s="171"/>
      <c r="E2596" s="172"/>
      <c r="F2596" s="172"/>
      <c r="G2596" s="172"/>
      <c r="H2596" s="172"/>
      <c r="I2596" s="171"/>
      <c r="J2596" s="173"/>
      <c r="K2596" s="174"/>
      <c r="L2596" s="175"/>
      <c r="M2596" s="176"/>
      <c r="N2596" s="176"/>
      <c r="O2596" s="175"/>
      <c r="P2596" s="172"/>
      <c r="Q2596" s="177"/>
      <c r="R2596" s="172"/>
      <c r="S2596" s="178"/>
      <c r="T2596" s="173"/>
      <c r="U2596" s="11"/>
      <c r="V2596" s="11"/>
      <c r="W2596" s="49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"/>
      <c r="AH2596" s="1"/>
      <c r="AI2596" s="1"/>
      <c r="AJ2596" s="1"/>
      <c r="AK2596" s="1"/>
      <c r="AL2596" s="49"/>
      <c r="AM2596" s="49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</row>
    <row r="2597" spans="1:121" x14ac:dyDescent="0.15">
      <c r="A2597" s="168"/>
      <c r="B2597" s="169"/>
      <c r="C2597" s="170"/>
      <c r="D2597" s="171"/>
      <c r="E2597" s="172"/>
      <c r="F2597" s="172"/>
      <c r="G2597" s="172"/>
      <c r="H2597" s="172"/>
      <c r="I2597" s="171"/>
      <c r="J2597" s="173"/>
      <c r="K2597" s="174"/>
      <c r="L2597" s="175"/>
      <c r="M2597" s="176"/>
      <c r="N2597" s="176"/>
      <c r="O2597" s="175"/>
      <c r="P2597" s="172"/>
      <c r="Q2597" s="177"/>
      <c r="R2597" s="172"/>
      <c r="S2597" s="178"/>
      <c r="T2597" s="173"/>
      <c r="U2597" s="11"/>
      <c r="V2597" s="11"/>
      <c r="W2597" s="49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"/>
      <c r="AH2597" s="1"/>
      <c r="AI2597" s="1"/>
      <c r="AJ2597" s="1"/>
      <c r="AK2597" s="1"/>
      <c r="AL2597" s="49"/>
      <c r="AM2597" s="49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</row>
    <row r="2598" spans="1:121" x14ac:dyDescent="0.15">
      <c r="A2598" s="168"/>
      <c r="B2598" s="169"/>
      <c r="C2598" s="170"/>
      <c r="D2598" s="171"/>
      <c r="E2598" s="172"/>
      <c r="F2598" s="172"/>
      <c r="G2598" s="172"/>
      <c r="H2598" s="172"/>
      <c r="I2598" s="171"/>
      <c r="J2598" s="173"/>
      <c r="K2598" s="174"/>
      <c r="L2598" s="175"/>
      <c r="M2598" s="176"/>
      <c r="N2598" s="176"/>
      <c r="O2598" s="175"/>
      <c r="P2598" s="172"/>
      <c r="Q2598" s="177"/>
      <c r="R2598" s="172"/>
      <c r="S2598" s="178"/>
      <c r="T2598" s="173"/>
      <c r="U2598" s="11"/>
      <c r="V2598" s="11"/>
      <c r="W2598" s="49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"/>
      <c r="AH2598" s="1"/>
      <c r="AI2598" s="1"/>
      <c r="AJ2598" s="1"/>
      <c r="AK2598" s="1"/>
      <c r="AL2598" s="49"/>
      <c r="AM2598" s="49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</row>
    <row r="2599" spans="1:121" x14ac:dyDescent="0.15">
      <c r="A2599" s="168"/>
      <c r="B2599" s="169"/>
      <c r="C2599" s="170"/>
      <c r="D2599" s="171"/>
      <c r="E2599" s="172"/>
      <c r="F2599" s="172"/>
      <c r="G2599" s="172"/>
      <c r="H2599" s="172"/>
      <c r="I2599" s="171"/>
      <c r="J2599" s="173"/>
      <c r="K2599" s="174"/>
      <c r="L2599" s="175"/>
      <c r="M2599" s="176"/>
      <c r="N2599" s="176"/>
      <c r="O2599" s="175"/>
      <c r="P2599" s="172"/>
      <c r="Q2599" s="177"/>
      <c r="R2599" s="172"/>
      <c r="S2599" s="178"/>
      <c r="T2599" s="173"/>
      <c r="U2599" s="11"/>
      <c r="V2599" s="11"/>
      <c r="W2599" s="49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"/>
      <c r="AH2599" s="1"/>
      <c r="AI2599" s="1"/>
      <c r="AJ2599" s="1"/>
      <c r="AK2599" s="1"/>
      <c r="AL2599" s="49"/>
      <c r="AM2599" s="49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</row>
    <row r="2600" spans="1:121" x14ac:dyDescent="0.15">
      <c r="A2600" s="168"/>
      <c r="B2600" s="169"/>
      <c r="C2600" s="170"/>
      <c r="D2600" s="171"/>
      <c r="E2600" s="172"/>
      <c r="F2600" s="172"/>
      <c r="G2600" s="172"/>
      <c r="H2600" s="172"/>
      <c r="I2600" s="171"/>
      <c r="J2600" s="173"/>
      <c r="K2600" s="174"/>
      <c r="L2600" s="175"/>
      <c r="M2600" s="176"/>
      <c r="N2600" s="176"/>
      <c r="O2600" s="175"/>
      <c r="P2600" s="172"/>
      <c r="Q2600" s="177"/>
      <c r="R2600" s="172"/>
      <c r="S2600" s="178"/>
      <c r="T2600" s="173"/>
      <c r="U2600" s="11"/>
      <c r="V2600" s="11"/>
      <c r="W2600" s="49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"/>
      <c r="AH2600" s="1"/>
      <c r="AI2600" s="1"/>
      <c r="AJ2600" s="1"/>
      <c r="AK2600" s="1"/>
      <c r="AL2600" s="49"/>
      <c r="AM2600" s="49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</row>
    <row r="2601" spans="1:121" x14ac:dyDescent="0.15">
      <c r="A2601" s="168"/>
      <c r="B2601" s="169"/>
      <c r="C2601" s="170"/>
      <c r="D2601" s="171"/>
      <c r="E2601" s="172"/>
      <c r="F2601" s="172"/>
      <c r="G2601" s="172"/>
      <c r="H2601" s="172"/>
      <c r="I2601" s="171"/>
      <c r="J2601" s="173"/>
      <c r="K2601" s="174"/>
      <c r="L2601" s="175"/>
      <c r="M2601" s="176"/>
      <c r="N2601" s="176"/>
      <c r="O2601" s="175"/>
      <c r="P2601" s="172"/>
      <c r="Q2601" s="177"/>
      <c r="R2601" s="172"/>
      <c r="S2601" s="178"/>
      <c r="T2601" s="173"/>
      <c r="U2601" s="11"/>
      <c r="V2601" s="11"/>
      <c r="W2601" s="49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"/>
      <c r="AH2601" s="1"/>
      <c r="AI2601" s="1"/>
      <c r="AJ2601" s="1"/>
      <c r="AK2601" s="1"/>
      <c r="AL2601" s="49"/>
      <c r="AM2601" s="49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</row>
    <row r="2602" spans="1:121" x14ac:dyDescent="0.15">
      <c r="A2602" s="168"/>
      <c r="B2602" s="169"/>
      <c r="C2602" s="170"/>
      <c r="D2602" s="171"/>
      <c r="E2602" s="172"/>
      <c r="F2602" s="172"/>
      <c r="G2602" s="172"/>
      <c r="H2602" s="172"/>
      <c r="I2602" s="171"/>
      <c r="J2602" s="173"/>
      <c r="K2602" s="174"/>
      <c r="L2602" s="175"/>
      <c r="M2602" s="176"/>
      <c r="N2602" s="176"/>
      <c r="O2602" s="175"/>
      <c r="P2602" s="172"/>
      <c r="Q2602" s="177"/>
      <c r="R2602" s="172"/>
      <c r="S2602" s="178"/>
      <c r="T2602" s="173"/>
      <c r="U2602" s="11"/>
      <c r="V2602" s="11"/>
      <c r="W2602" s="49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"/>
      <c r="AH2602" s="1"/>
      <c r="AI2602" s="1"/>
      <c r="AJ2602" s="1"/>
      <c r="AK2602" s="1"/>
      <c r="AL2602" s="49"/>
      <c r="AM2602" s="49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</row>
    <row r="2603" spans="1:121" x14ac:dyDescent="0.15">
      <c r="A2603" s="168"/>
      <c r="B2603" s="169"/>
      <c r="C2603" s="170"/>
      <c r="D2603" s="171"/>
      <c r="E2603" s="172"/>
      <c r="F2603" s="172"/>
      <c r="G2603" s="172"/>
      <c r="H2603" s="172"/>
      <c r="I2603" s="171"/>
      <c r="J2603" s="173"/>
      <c r="K2603" s="174"/>
      <c r="L2603" s="175"/>
      <c r="M2603" s="176"/>
      <c r="N2603" s="176"/>
      <c r="O2603" s="175"/>
      <c r="P2603" s="172"/>
      <c r="Q2603" s="177"/>
      <c r="R2603" s="172"/>
      <c r="S2603" s="178"/>
      <c r="T2603" s="173"/>
      <c r="U2603" s="11"/>
      <c r="V2603" s="11"/>
      <c r="W2603" s="49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"/>
      <c r="AH2603" s="1"/>
      <c r="AI2603" s="1"/>
      <c r="AJ2603" s="1"/>
      <c r="AK2603" s="1"/>
      <c r="AL2603" s="49"/>
      <c r="AM2603" s="49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</row>
    <row r="2604" spans="1:121" x14ac:dyDescent="0.15">
      <c r="A2604" s="168"/>
      <c r="B2604" s="169"/>
      <c r="C2604" s="170"/>
      <c r="D2604" s="171"/>
      <c r="E2604" s="172"/>
      <c r="F2604" s="172"/>
      <c r="G2604" s="172"/>
      <c r="H2604" s="172"/>
      <c r="I2604" s="171"/>
      <c r="J2604" s="173"/>
      <c r="K2604" s="174"/>
      <c r="L2604" s="175"/>
      <c r="M2604" s="176"/>
      <c r="N2604" s="176"/>
      <c r="O2604" s="175"/>
      <c r="P2604" s="172"/>
      <c r="Q2604" s="177"/>
      <c r="R2604" s="172"/>
      <c r="S2604" s="178"/>
      <c r="T2604" s="173"/>
      <c r="U2604" s="11"/>
      <c r="V2604" s="11"/>
      <c r="W2604" s="49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"/>
      <c r="AH2604" s="1"/>
      <c r="AI2604" s="1"/>
      <c r="AJ2604" s="1"/>
      <c r="AK2604" s="1"/>
      <c r="AL2604" s="49"/>
      <c r="AM2604" s="49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</row>
    <row r="2605" spans="1:121" x14ac:dyDescent="0.15">
      <c r="A2605" s="168"/>
      <c r="B2605" s="169"/>
      <c r="C2605" s="170"/>
      <c r="D2605" s="171"/>
      <c r="E2605" s="172"/>
      <c r="F2605" s="172"/>
      <c r="G2605" s="172"/>
      <c r="H2605" s="172"/>
      <c r="I2605" s="171"/>
      <c r="J2605" s="173"/>
      <c r="K2605" s="174"/>
      <c r="L2605" s="175"/>
      <c r="M2605" s="176"/>
      <c r="N2605" s="176"/>
      <c r="O2605" s="175"/>
      <c r="P2605" s="172"/>
      <c r="Q2605" s="177"/>
      <c r="R2605" s="172"/>
      <c r="S2605" s="178"/>
      <c r="T2605" s="173"/>
      <c r="U2605" s="11"/>
      <c r="V2605" s="11"/>
      <c r="W2605" s="49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"/>
      <c r="AH2605" s="1"/>
      <c r="AI2605" s="1"/>
      <c r="AJ2605" s="1"/>
      <c r="AK2605" s="1"/>
      <c r="AL2605" s="49"/>
      <c r="AM2605" s="49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</row>
    <row r="2606" spans="1:121" x14ac:dyDescent="0.15">
      <c r="A2606" s="168"/>
      <c r="B2606" s="169"/>
      <c r="C2606" s="170"/>
      <c r="D2606" s="171"/>
      <c r="E2606" s="172"/>
      <c r="F2606" s="172"/>
      <c r="G2606" s="172"/>
      <c r="H2606" s="172"/>
      <c r="I2606" s="171"/>
      <c r="J2606" s="173"/>
      <c r="K2606" s="174"/>
      <c r="L2606" s="175"/>
      <c r="M2606" s="176"/>
      <c r="N2606" s="176"/>
      <c r="O2606" s="175"/>
      <c r="P2606" s="172"/>
      <c r="Q2606" s="177"/>
      <c r="R2606" s="172"/>
      <c r="S2606" s="178"/>
      <c r="T2606" s="173"/>
      <c r="U2606" s="11"/>
      <c r="V2606" s="11"/>
      <c r="W2606" s="49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"/>
      <c r="AH2606" s="1"/>
      <c r="AI2606" s="1"/>
      <c r="AJ2606" s="1"/>
      <c r="AK2606" s="1"/>
      <c r="AL2606" s="49"/>
      <c r="AM2606" s="49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</row>
    <row r="2607" spans="1:121" x14ac:dyDescent="0.15">
      <c r="A2607" s="168"/>
      <c r="B2607" s="169"/>
      <c r="C2607" s="170"/>
      <c r="D2607" s="171"/>
      <c r="E2607" s="172"/>
      <c r="F2607" s="172"/>
      <c r="G2607" s="172"/>
      <c r="H2607" s="172"/>
      <c r="I2607" s="171"/>
      <c r="J2607" s="173"/>
      <c r="K2607" s="174"/>
      <c r="L2607" s="175"/>
      <c r="M2607" s="176"/>
      <c r="N2607" s="176"/>
      <c r="O2607" s="175"/>
      <c r="P2607" s="172"/>
      <c r="Q2607" s="177"/>
      <c r="R2607" s="172"/>
      <c r="S2607" s="178"/>
      <c r="T2607" s="173"/>
      <c r="U2607" s="11"/>
      <c r="V2607" s="11"/>
      <c r="W2607" s="49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"/>
      <c r="AH2607" s="1"/>
      <c r="AI2607" s="1"/>
      <c r="AJ2607" s="1"/>
      <c r="AK2607" s="1"/>
      <c r="AL2607" s="49"/>
      <c r="AM2607" s="49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</row>
    <row r="2608" spans="1:121" x14ac:dyDescent="0.15">
      <c r="A2608" s="168"/>
      <c r="B2608" s="169"/>
      <c r="C2608" s="170"/>
      <c r="D2608" s="171"/>
      <c r="E2608" s="172"/>
      <c r="F2608" s="172"/>
      <c r="G2608" s="172"/>
      <c r="H2608" s="172"/>
      <c r="I2608" s="171"/>
      <c r="J2608" s="173"/>
      <c r="K2608" s="174"/>
      <c r="L2608" s="175"/>
      <c r="M2608" s="176"/>
      <c r="N2608" s="176"/>
      <c r="O2608" s="175"/>
      <c r="P2608" s="172"/>
      <c r="Q2608" s="177"/>
      <c r="R2608" s="172"/>
      <c r="S2608" s="178"/>
      <c r="T2608" s="173"/>
      <c r="U2608" s="11"/>
      <c r="V2608" s="11"/>
      <c r="W2608" s="49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"/>
      <c r="AH2608" s="1"/>
      <c r="AI2608" s="1"/>
      <c r="AJ2608" s="1"/>
      <c r="AK2608" s="1"/>
      <c r="AL2608" s="49"/>
      <c r="AM2608" s="49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</row>
    <row r="2609" spans="1:121" x14ac:dyDescent="0.15">
      <c r="A2609" s="168"/>
      <c r="B2609" s="169"/>
      <c r="C2609" s="170"/>
      <c r="D2609" s="171"/>
      <c r="E2609" s="172"/>
      <c r="F2609" s="172"/>
      <c r="G2609" s="172"/>
      <c r="H2609" s="172"/>
      <c r="I2609" s="171"/>
      <c r="J2609" s="173"/>
      <c r="K2609" s="174"/>
      <c r="L2609" s="175"/>
      <c r="M2609" s="176"/>
      <c r="N2609" s="176"/>
      <c r="O2609" s="175"/>
      <c r="P2609" s="172"/>
      <c r="Q2609" s="177"/>
      <c r="R2609" s="172"/>
      <c r="S2609" s="178"/>
      <c r="T2609" s="173"/>
      <c r="U2609" s="11"/>
      <c r="V2609" s="11"/>
      <c r="W2609" s="49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"/>
      <c r="AH2609" s="1"/>
      <c r="AI2609" s="1"/>
      <c r="AJ2609" s="1"/>
      <c r="AK2609" s="1"/>
      <c r="AL2609" s="49"/>
      <c r="AM2609" s="49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</row>
    <row r="2610" spans="1:121" x14ac:dyDescent="0.15">
      <c r="A2610" s="168"/>
      <c r="B2610" s="169"/>
      <c r="C2610" s="170"/>
      <c r="D2610" s="171"/>
      <c r="E2610" s="172"/>
      <c r="F2610" s="172"/>
      <c r="G2610" s="172"/>
      <c r="H2610" s="172"/>
      <c r="I2610" s="171"/>
      <c r="J2610" s="173"/>
      <c r="K2610" s="174"/>
      <c r="L2610" s="175"/>
      <c r="M2610" s="176"/>
      <c r="N2610" s="176"/>
      <c r="O2610" s="175"/>
      <c r="P2610" s="172"/>
      <c r="Q2610" s="177"/>
      <c r="R2610" s="172"/>
      <c r="S2610" s="178"/>
      <c r="T2610" s="173"/>
      <c r="U2610" s="11"/>
      <c r="V2610" s="11"/>
      <c r="W2610" s="49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"/>
      <c r="AH2610" s="1"/>
      <c r="AI2610" s="1"/>
      <c r="AJ2610" s="1"/>
      <c r="AK2610" s="1"/>
      <c r="AL2610" s="49"/>
      <c r="AM2610" s="49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</row>
    <row r="2611" spans="1:121" x14ac:dyDescent="0.15">
      <c r="A2611" s="168"/>
      <c r="B2611" s="169"/>
      <c r="C2611" s="170"/>
      <c r="D2611" s="171"/>
      <c r="E2611" s="172"/>
      <c r="F2611" s="172"/>
      <c r="G2611" s="172"/>
      <c r="H2611" s="172"/>
      <c r="I2611" s="171"/>
      <c r="J2611" s="173"/>
      <c r="K2611" s="174"/>
      <c r="L2611" s="175"/>
      <c r="M2611" s="176"/>
      <c r="N2611" s="176"/>
      <c r="O2611" s="175"/>
      <c r="P2611" s="172"/>
      <c r="Q2611" s="177"/>
      <c r="R2611" s="172"/>
      <c r="S2611" s="178"/>
      <c r="T2611" s="173"/>
      <c r="U2611" s="11"/>
      <c r="V2611" s="11"/>
      <c r="W2611" s="49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"/>
      <c r="AH2611" s="1"/>
      <c r="AI2611" s="1"/>
      <c r="AJ2611" s="1"/>
      <c r="AK2611" s="1"/>
      <c r="AL2611" s="49"/>
      <c r="AM2611" s="49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</row>
    <row r="2612" spans="1:121" x14ac:dyDescent="0.15">
      <c r="A2612" s="168"/>
      <c r="B2612" s="169"/>
      <c r="C2612" s="170"/>
      <c r="D2612" s="171"/>
      <c r="E2612" s="172"/>
      <c r="F2612" s="172"/>
      <c r="G2612" s="172"/>
      <c r="H2612" s="172"/>
      <c r="I2612" s="171"/>
      <c r="J2612" s="173"/>
      <c r="K2612" s="174"/>
      <c r="L2612" s="175"/>
      <c r="M2612" s="176"/>
      <c r="N2612" s="176"/>
      <c r="O2612" s="175"/>
      <c r="P2612" s="172"/>
      <c r="Q2612" s="177"/>
      <c r="R2612" s="172"/>
      <c r="S2612" s="178"/>
      <c r="T2612" s="173"/>
      <c r="U2612" s="11"/>
      <c r="V2612" s="11"/>
      <c r="W2612" s="49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"/>
      <c r="AH2612" s="1"/>
      <c r="AI2612" s="1"/>
      <c r="AJ2612" s="1"/>
      <c r="AK2612" s="1"/>
      <c r="AL2612" s="49"/>
      <c r="AM2612" s="49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</row>
    <row r="2613" spans="1:121" x14ac:dyDescent="0.15">
      <c r="A2613" s="168"/>
      <c r="B2613" s="169"/>
      <c r="C2613" s="170"/>
      <c r="D2613" s="171"/>
      <c r="E2613" s="172"/>
      <c r="F2613" s="172"/>
      <c r="G2613" s="172"/>
      <c r="H2613" s="172"/>
      <c r="I2613" s="171"/>
      <c r="J2613" s="173"/>
      <c r="K2613" s="174"/>
      <c r="L2613" s="175"/>
      <c r="M2613" s="176"/>
      <c r="N2613" s="176"/>
      <c r="O2613" s="175"/>
      <c r="P2613" s="172"/>
      <c r="Q2613" s="177"/>
      <c r="R2613" s="172"/>
      <c r="S2613" s="178"/>
      <c r="T2613" s="173"/>
      <c r="U2613" s="11"/>
      <c r="V2613" s="11"/>
      <c r="W2613" s="49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"/>
      <c r="AH2613" s="1"/>
      <c r="AI2613" s="1"/>
      <c r="AJ2613" s="1"/>
      <c r="AK2613" s="1"/>
      <c r="AL2613" s="49"/>
      <c r="AM2613" s="49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</row>
    <row r="2614" spans="1:121" x14ac:dyDescent="0.15">
      <c r="A2614" s="168"/>
      <c r="B2614" s="169"/>
      <c r="C2614" s="170"/>
      <c r="D2614" s="171"/>
      <c r="E2614" s="172"/>
      <c r="F2614" s="172"/>
      <c r="G2614" s="172"/>
      <c r="H2614" s="172"/>
      <c r="I2614" s="171"/>
      <c r="J2614" s="173"/>
      <c r="K2614" s="174"/>
      <c r="L2614" s="175"/>
      <c r="M2614" s="176"/>
      <c r="N2614" s="176"/>
      <c r="O2614" s="175"/>
      <c r="P2614" s="172"/>
      <c r="Q2614" s="177"/>
      <c r="R2614" s="172"/>
      <c r="S2614" s="178"/>
      <c r="T2614" s="173"/>
      <c r="U2614" s="11"/>
      <c r="V2614" s="11"/>
      <c r="W2614" s="49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"/>
      <c r="AH2614" s="1"/>
      <c r="AI2614" s="1"/>
      <c r="AJ2614" s="1"/>
      <c r="AK2614" s="1"/>
      <c r="AL2614" s="49"/>
      <c r="AM2614" s="49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</row>
    <row r="2615" spans="1:121" x14ac:dyDescent="0.15">
      <c r="A2615" s="168"/>
      <c r="B2615" s="169"/>
      <c r="C2615" s="170"/>
      <c r="D2615" s="171"/>
      <c r="E2615" s="172"/>
      <c r="F2615" s="172"/>
      <c r="G2615" s="172"/>
      <c r="H2615" s="172"/>
      <c r="I2615" s="171"/>
      <c r="J2615" s="173"/>
      <c r="K2615" s="174"/>
      <c r="L2615" s="175"/>
      <c r="M2615" s="176"/>
      <c r="N2615" s="176"/>
      <c r="O2615" s="175"/>
      <c r="P2615" s="172"/>
      <c r="Q2615" s="177"/>
      <c r="R2615" s="172"/>
      <c r="S2615" s="178"/>
      <c r="T2615" s="173"/>
      <c r="U2615" s="11"/>
      <c r="V2615" s="11"/>
      <c r="W2615" s="49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"/>
      <c r="AH2615" s="1"/>
      <c r="AI2615" s="1"/>
      <c r="AJ2615" s="1"/>
      <c r="AK2615" s="1"/>
      <c r="AL2615" s="49"/>
      <c r="AM2615" s="49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</row>
    <row r="2616" spans="1:121" x14ac:dyDescent="0.15">
      <c r="A2616" s="168"/>
      <c r="B2616" s="169"/>
      <c r="C2616" s="170"/>
      <c r="D2616" s="171"/>
      <c r="E2616" s="172"/>
      <c r="F2616" s="172"/>
      <c r="G2616" s="172"/>
      <c r="H2616" s="172"/>
      <c r="I2616" s="171"/>
      <c r="J2616" s="173"/>
      <c r="K2616" s="174"/>
      <c r="L2616" s="175"/>
      <c r="M2616" s="176"/>
      <c r="N2616" s="176"/>
      <c r="O2616" s="175"/>
      <c r="P2616" s="172"/>
      <c r="Q2616" s="177"/>
      <c r="R2616" s="172"/>
      <c r="S2616" s="178"/>
      <c r="T2616" s="173"/>
      <c r="U2616" s="11"/>
      <c r="V2616" s="11"/>
      <c r="W2616" s="49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"/>
      <c r="AH2616" s="1"/>
      <c r="AI2616" s="1"/>
      <c r="AJ2616" s="1"/>
      <c r="AK2616" s="1"/>
      <c r="AL2616" s="49"/>
      <c r="AM2616" s="49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</row>
    <row r="2617" spans="1:121" x14ac:dyDescent="0.15">
      <c r="A2617" s="168"/>
      <c r="B2617" s="169"/>
      <c r="C2617" s="170"/>
      <c r="D2617" s="171"/>
      <c r="E2617" s="172"/>
      <c r="F2617" s="172"/>
      <c r="G2617" s="172"/>
      <c r="H2617" s="172"/>
      <c r="I2617" s="171"/>
      <c r="J2617" s="173"/>
      <c r="K2617" s="174"/>
      <c r="L2617" s="175"/>
      <c r="M2617" s="176"/>
      <c r="N2617" s="176"/>
      <c r="O2617" s="175"/>
      <c r="P2617" s="172"/>
      <c r="Q2617" s="177"/>
      <c r="R2617" s="172"/>
      <c r="S2617" s="178"/>
      <c r="T2617" s="173"/>
      <c r="U2617" s="11"/>
      <c r="V2617" s="11"/>
      <c r="W2617" s="49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"/>
      <c r="AH2617" s="1"/>
      <c r="AI2617" s="1"/>
      <c r="AJ2617" s="1"/>
      <c r="AK2617" s="1"/>
      <c r="AL2617" s="49"/>
      <c r="AM2617" s="49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</row>
    <row r="2618" spans="1:121" x14ac:dyDescent="0.15">
      <c r="A2618" s="168"/>
      <c r="B2618" s="169"/>
      <c r="C2618" s="170"/>
      <c r="D2618" s="171"/>
      <c r="E2618" s="172"/>
      <c r="F2618" s="172"/>
      <c r="G2618" s="172"/>
      <c r="H2618" s="172"/>
      <c r="I2618" s="171"/>
      <c r="J2618" s="173"/>
      <c r="K2618" s="174"/>
      <c r="L2618" s="175"/>
      <c r="M2618" s="176"/>
      <c r="N2618" s="176"/>
      <c r="O2618" s="175"/>
      <c r="P2618" s="172"/>
      <c r="Q2618" s="177"/>
      <c r="R2618" s="172"/>
      <c r="S2618" s="178"/>
      <c r="T2618" s="173"/>
      <c r="U2618" s="11"/>
      <c r="V2618" s="11"/>
      <c r="W2618" s="49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"/>
      <c r="AH2618" s="1"/>
      <c r="AI2618" s="1"/>
      <c r="AJ2618" s="1"/>
      <c r="AK2618" s="1"/>
      <c r="AL2618" s="49"/>
      <c r="AM2618" s="49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</row>
    <row r="2619" spans="1:121" x14ac:dyDescent="0.15">
      <c r="A2619" s="168"/>
      <c r="B2619" s="169"/>
      <c r="C2619" s="170"/>
      <c r="D2619" s="171"/>
      <c r="E2619" s="172"/>
      <c r="F2619" s="172"/>
      <c r="G2619" s="172"/>
      <c r="H2619" s="172"/>
      <c r="I2619" s="171"/>
      <c r="J2619" s="173"/>
      <c r="K2619" s="174"/>
      <c r="L2619" s="175"/>
      <c r="M2619" s="176"/>
      <c r="N2619" s="176"/>
      <c r="O2619" s="175"/>
      <c r="P2619" s="172"/>
      <c r="Q2619" s="177"/>
      <c r="R2619" s="172"/>
      <c r="S2619" s="178"/>
      <c r="T2619" s="173"/>
      <c r="U2619" s="11"/>
      <c r="V2619" s="11"/>
      <c r="W2619" s="49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"/>
      <c r="AH2619" s="1"/>
      <c r="AI2619" s="1"/>
      <c r="AJ2619" s="1"/>
      <c r="AK2619" s="1"/>
      <c r="AL2619" s="49"/>
      <c r="AM2619" s="49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</row>
    <row r="2620" spans="1:121" x14ac:dyDescent="0.15">
      <c r="A2620" s="168"/>
      <c r="B2620" s="169"/>
      <c r="C2620" s="170"/>
      <c r="D2620" s="171"/>
      <c r="E2620" s="172"/>
      <c r="F2620" s="172"/>
      <c r="G2620" s="172"/>
      <c r="H2620" s="172"/>
      <c r="I2620" s="171"/>
      <c r="J2620" s="173"/>
      <c r="K2620" s="174"/>
      <c r="L2620" s="175"/>
      <c r="M2620" s="176"/>
      <c r="N2620" s="176"/>
      <c r="O2620" s="175"/>
      <c r="P2620" s="172"/>
      <c r="Q2620" s="177"/>
      <c r="R2620" s="172"/>
      <c r="S2620" s="178"/>
      <c r="T2620" s="173"/>
      <c r="U2620" s="11"/>
      <c r="V2620" s="11"/>
      <c r="W2620" s="49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"/>
      <c r="AH2620" s="1"/>
      <c r="AI2620" s="1"/>
      <c r="AJ2620" s="1"/>
      <c r="AK2620" s="1"/>
      <c r="AL2620" s="49"/>
      <c r="AM2620" s="49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</row>
    <row r="2621" spans="1:121" x14ac:dyDescent="0.15">
      <c r="A2621" s="168"/>
      <c r="B2621" s="169"/>
      <c r="C2621" s="170"/>
      <c r="D2621" s="171"/>
      <c r="E2621" s="172"/>
      <c r="F2621" s="172"/>
      <c r="G2621" s="172"/>
      <c r="H2621" s="172"/>
      <c r="I2621" s="171"/>
      <c r="J2621" s="173"/>
      <c r="K2621" s="174"/>
      <c r="L2621" s="175"/>
      <c r="M2621" s="176"/>
      <c r="N2621" s="176"/>
      <c r="O2621" s="175"/>
      <c r="P2621" s="172"/>
      <c r="Q2621" s="177"/>
      <c r="R2621" s="172"/>
      <c r="S2621" s="178"/>
      <c r="T2621" s="173"/>
      <c r="U2621" s="11"/>
      <c r="V2621" s="11"/>
      <c r="W2621" s="49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"/>
      <c r="AH2621" s="1"/>
      <c r="AI2621" s="1"/>
      <c r="AJ2621" s="1"/>
      <c r="AK2621" s="1"/>
      <c r="AL2621" s="49"/>
      <c r="AM2621" s="49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</row>
    <row r="2622" spans="1:121" x14ac:dyDescent="0.15">
      <c r="A2622" s="168"/>
      <c r="B2622" s="169"/>
      <c r="C2622" s="170"/>
      <c r="D2622" s="171"/>
      <c r="E2622" s="172"/>
      <c r="F2622" s="172"/>
      <c r="G2622" s="172"/>
      <c r="H2622" s="172"/>
      <c r="I2622" s="171"/>
      <c r="J2622" s="173"/>
      <c r="K2622" s="174"/>
      <c r="L2622" s="175"/>
      <c r="M2622" s="176"/>
      <c r="N2622" s="176"/>
      <c r="O2622" s="175"/>
      <c r="P2622" s="172"/>
      <c r="Q2622" s="177"/>
      <c r="R2622" s="172"/>
      <c r="S2622" s="178"/>
      <c r="T2622" s="173"/>
      <c r="U2622" s="11"/>
      <c r="V2622" s="11"/>
      <c r="W2622" s="49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"/>
      <c r="AH2622" s="1"/>
      <c r="AI2622" s="1"/>
      <c r="AJ2622" s="1"/>
      <c r="AK2622" s="1"/>
      <c r="AL2622" s="49"/>
      <c r="AM2622" s="49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</row>
    <row r="2623" spans="1:121" x14ac:dyDescent="0.15">
      <c r="A2623" s="168"/>
      <c r="B2623" s="169"/>
      <c r="C2623" s="170"/>
      <c r="D2623" s="171"/>
      <c r="E2623" s="172"/>
      <c r="F2623" s="172"/>
      <c r="G2623" s="172"/>
      <c r="H2623" s="172"/>
      <c r="I2623" s="171"/>
      <c r="J2623" s="173"/>
      <c r="K2623" s="174"/>
      <c r="L2623" s="175"/>
      <c r="M2623" s="176"/>
      <c r="N2623" s="176"/>
      <c r="O2623" s="175"/>
      <c r="P2623" s="172"/>
      <c r="Q2623" s="177"/>
      <c r="R2623" s="172"/>
      <c r="S2623" s="178"/>
      <c r="T2623" s="173"/>
      <c r="U2623" s="11"/>
      <c r="V2623" s="11"/>
      <c r="W2623" s="49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"/>
      <c r="AH2623" s="1"/>
      <c r="AI2623" s="1"/>
      <c r="AJ2623" s="1"/>
      <c r="AK2623" s="1"/>
      <c r="AL2623" s="49"/>
      <c r="AM2623" s="49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</row>
    <row r="2624" spans="1:121" x14ac:dyDescent="0.15">
      <c r="A2624" s="168"/>
      <c r="B2624" s="169"/>
      <c r="C2624" s="170"/>
      <c r="D2624" s="171"/>
      <c r="E2624" s="172"/>
      <c r="F2624" s="172"/>
      <c r="G2624" s="172"/>
      <c r="H2624" s="172"/>
      <c r="I2624" s="171"/>
      <c r="J2624" s="173"/>
      <c r="K2624" s="174"/>
      <c r="L2624" s="175"/>
      <c r="M2624" s="176"/>
      <c r="N2624" s="176"/>
      <c r="O2624" s="175"/>
      <c r="P2624" s="172"/>
      <c r="Q2624" s="177"/>
      <c r="R2624" s="172"/>
      <c r="S2624" s="178"/>
      <c r="T2624" s="173"/>
      <c r="U2624" s="11"/>
      <c r="V2624" s="11"/>
      <c r="W2624" s="49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"/>
      <c r="AH2624" s="1"/>
      <c r="AI2624" s="1"/>
      <c r="AJ2624" s="1"/>
      <c r="AK2624" s="1"/>
      <c r="AL2624" s="49"/>
      <c r="AM2624" s="49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</row>
    <row r="2625" spans="1:121" x14ac:dyDescent="0.15">
      <c r="A2625" s="168"/>
      <c r="B2625" s="169"/>
      <c r="C2625" s="170"/>
      <c r="D2625" s="171"/>
      <c r="E2625" s="172"/>
      <c r="F2625" s="172"/>
      <c r="G2625" s="172"/>
      <c r="H2625" s="172"/>
      <c r="I2625" s="171"/>
      <c r="J2625" s="173"/>
      <c r="K2625" s="174"/>
      <c r="L2625" s="175"/>
      <c r="M2625" s="176"/>
      <c r="N2625" s="176"/>
      <c r="O2625" s="175"/>
      <c r="P2625" s="172"/>
      <c r="Q2625" s="177"/>
      <c r="R2625" s="172"/>
      <c r="S2625" s="178"/>
      <c r="T2625" s="173"/>
      <c r="U2625" s="11"/>
      <c r="V2625" s="11"/>
      <c r="W2625" s="49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"/>
      <c r="AH2625" s="1"/>
      <c r="AI2625" s="1"/>
      <c r="AJ2625" s="1"/>
      <c r="AK2625" s="1"/>
      <c r="AL2625" s="49"/>
      <c r="AM2625" s="49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</row>
    <row r="2626" spans="1:121" x14ac:dyDescent="0.15">
      <c r="A2626" s="168"/>
      <c r="B2626" s="169"/>
      <c r="C2626" s="170"/>
      <c r="D2626" s="171"/>
      <c r="E2626" s="172"/>
      <c r="F2626" s="172"/>
      <c r="G2626" s="172"/>
      <c r="H2626" s="172"/>
      <c r="I2626" s="171"/>
      <c r="J2626" s="173"/>
      <c r="K2626" s="174"/>
      <c r="L2626" s="175"/>
      <c r="M2626" s="176"/>
      <c r="N2626" s="176"/>
      <c r="O2626" s="175"/>
      <c r="P2626" s="172"/>
      <c r="Q2626" s="177"/>
      <c r="R2626" s="172"/>
      <c r="S2626" s="178"/>
      <c r="T2626" s="173"/>
      <c r="U2626" s="11"/>
      <c r="V2626" s="11"/>
      <c r="W2626" s="49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"/>
      <c r="AH2626" s="1"/>
      <c r="AI2626" s="1"/>
      <c r="AJ2626" s="1"/>
      <c r="AK2626" s="1"/>
      <c r="AL2626" s="49"/>
      <c r="AM2626" s="49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</row>
    <row r="2627" spans="1:121" x14ac:dyDescent="0.15">
      <c r="A2627" s="168"/>
      <c r="B2627" s="169"/>
      <c r="C2627" s="170"/>
      <c r="D2627" s="171"/>
      <c r="E2627" s="172"/>
      <c r="F2627" s="172"/>
      <c r="G2627" s="172"/>
      <c r="H2627" s="172"/>
      <c r="I2627" s="171"/>
      <c r="J2627" s="173"/>
      <c r="K2627" s="174"/>
      <c r="L2627" s="175"/>
      <c r="M2627" s="176"/>
      <c r="N2627" s="176"/>
      <c r="O2627" s="175"/>
      <c r="P2627" s="172"/>
      <c r="Q2627" s="177"/>
      <c r="R2627" s="172"/>
      <c r="S2627" s="178"/>
      <c r="T2627" s="173"/>
      <c r="U2627" s="11"/>
      <c r="V2627" s="11"/>
      <c r="W2627" s="49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"/>
      <c r="AH2627" s="1"/>
      <c r="AI2627" s="1"/>
      <c r="AJ2627" s="1"/>
      <c r="AK2627" s="1"/>
      <c r="AL2627" s="49"/>
      <c r="AM2627" s="49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</row>
    <row r="2628" spans="1:121" x14ac:dyDescent="0.15">
      <c r="A2628" s="168"/>
      <c r="B2628" s="169"/>
      <c r="C2628" s="170"/>
      <c r="D2628" s="171"/>
      <c r="E2628" s="172"/>
      <c r="F2628" s="172"/>
      <c r="G2628" s="172"/>
      <c r="H2628" s="172"/>
      <c r="I2628" s="171"/>
      <c r="J2628" s="173"/>
      <c r="K2628" s="174"/>
      <c r="L2628" s="175"/>
      <c r="M2628" s="176"/>
      <c r="N2628" s="176"/>
      <c r="O2628" s="175"/>
      <c r="P2628" s="172"/>
      <c r="Q2628" s="177"/>
      <c r="R2628" s="172"/>
      <c r="S2628" s="178"/>
      <c r="T2628" s="173"/>
      <c r="U2628" s="11"/>
      <c r="V2628" s="11"/>
      <c r="W2628" s="49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"/>
      <c r="AH2628" s="1"/>
      <c r="AI2628" s="1"/>
      <c r="AJ2628" s="1"/>
      <c r="AK2628" s="1"/>
      <c r="AL2628" s="49"/>
      <c r="AM2628" s="49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</row>
    <row r="2629" spans="1:121" x14ac:dyDescent="0.15">
      <c r="A2629" s="168"/>
      <c r="B2629" s="169"/>
      <c r="C2629" s="170"/>
      <c r="D2629" s="171"/>
      <c r="E2629" s="172"/>
      <c r="F2629" s="172"/>
      <c r="G2629" s="172"/>
      <c r="H2629" s="172"/>
      <c r="I2629" s="171"/>
      <c r="J2629" s="173"/>
      <c r="K2629" s="174"/>
      <c r="L2629" s="175"/>
      <c r="M2629" s="176"/>
      <c r="N2629" s="176"/>
      <c r="O2629" s="175"/>
      <c r="P2629" s="172"/>
      <c r="Q2629" s="177"/>
      <c r="R2629" s="172"/>
      <c r="S2629" s="178"/>
      <c r="T2629" s="173"/>
      <c r="U2629" s="11"/>
      <c r="V2629" s="11"/>
      <c r="W2629" s="49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"/>
      <c r="AH2629" s="1"/>
      <c r="AI2629" s="1"/>
      <c r="AJ2629" s="1"/>
      <c r="AK2629" s="1"/>
      <c r="AL2629" s="49"/>
      <c r="AM2629" s="49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</row>
    <row r="2630" spans="1:121" x14ac:dyDescent="0.15">
      <c r="A2630" s="168"/>
      <c r="B2630" s="169"/>
      <c r="C2630" s="170"/>
      <c r="D2630" s="171"/>
      <c r="E2630" s="172"/>
      <c r="F2630" s="172"/>
      <c r="G2630" s="172"/>
      <c r="H2630" s="172"/>
      <c r="I2630" s="171"/>
      <c r="J2630" s="173"/>
      <c r="K2630" s="174"/>
      <c r="L2630" s="175"/>
      <c r="M2630" s="176"/>
      <c r="N2630" s="176"/>
      <c r="O2630" s="175"/>
      <c r="P2630" s="172"/>
      <c r="Q2630" s="177"/>
      <c r="R2630" s="172"/>
      <c r="S2630" s="178"/>
      <c r="T2630" s="173"/>
      <c r="U2630" s="11"/>
      <c r="V2630" s="11"/>
      <c r="W2630" s="49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"/>
      <c r="AH2630" s="1"/>
      <c r="AI2630" s="1"/>
      <c r="AJ2630" s="1"/>
      <c r="AK2630" s="1"/>
      <c r="AL2630" s="49"/>
      <c r="AM2630" s="49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</row>
    <row r="2631" spans="1:121" x14ac:dyDescent="0.15">
      <c r="A2631" s="168"/>
      <c r="B2631" s="169"/>
      <c r="C2631" s="170"/>
      <c r="D2631" s="171"/>
      <c r="E2631" s="172"/>
      <c r="F2631" s="172"/>
      <c r="G2631" s="172"/>
      <c r="H2631" s="172"/>
      <c r="I2631" s="171"/>
      <c r="J2631" s="173"/>
      <c r="K2631" s="174"/>
      <c r="L2631" s="175"/>
      <c r="M2631" s="176"/>
      <c r="N2631" s="176"/>
      <c r="O2631" s="175"/>
      <c r="P2631" s="172"/>
      <c r="Q2631" s="177"/>
      <c r="R2631" s="172"/>
      <c r="S2631" s="178"/>
      <c r="T2631" s="173"/>
      <c r="U2631" s="11"/>
      <c r="V2631" s="11"/>
      <c r="W2631" s="49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"/>
      <c r="AH2631" s="1"/>
      <c r="AI2631" s="1"/>
      <c r="AJ2631" s="1"/>
      <c r="AK2631" s="1"/>
      <c r="AL2631" s="49"/>
      <c r="AM2631" s="49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</row>
    <row r="2632" spans="1:121" x14ac:dyDescent="0.15">
      <c r="A2632" s="168"/>
      <c r="B2632" s="169"/>
      <c r="C2632" s="170"/>
      <c r="D2632" s="171"/>
      <c r="E2632" s="172"/>
      <c r="F2632" s="172"/>
      <c r="G2632" s="172"/>
      <c r="H2632" s="172"/>
      <c r="I2632" s="171"/>
      <c r="J2632" s="173"/>
      <c r="K2632" s="174"/>
      <c r="L2632" s="175"/>
      <c r="M2632" s="176"/>
      <c r="N2632" s="176"/>
      <c r="O2632" s="175"/>
      <c r="P2632" s="172"/>
      <c r="Q2632" s="177"/>
      <c r="R2632" s="172"/>
      <c r="S2632" s="178"/>
      <c r="T2632" s="173"/>
      <c r="U2632" s="11"/>
      <c r="V2632" s="11"/>
      <c r="W2632" s="49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"/>
      <c r="AH2632" s="1"/>
      <c r="AI2632" s="1"/>
      <c r="AJ2632" s="1"/>
      <c r="AK2632" s="1"/>
      <c r="AL2632" s="49"/>
      <c r="AM2632" s="49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</row>
    <row r="2633" spans="1:121" x14ac:dyDescent="0.15">
      <c r="A2633" s="168"/>
      <c r="B2633" s="169"/>
      <c r="C2633" s="170"/>
      <c r="D2633" s="171"/>
      <c r="E2633" s="172"/>
      <c r="F2633" s="172"/>
      <c r="G2633" s="172"/>
      <c r="H2633" s="172"/>
      <c r="I2633" s="171"/>
      <c r="J2633" s="173"/>
      <c r="K2633" s="174"/>
      <c r="L2633" s="175"/>
      <c r="M2633" s="176"/>
      <c r="N2633" s="176"/>
      <c r="O2633" s="175"/>
      <c r="P2633" s="172"/>
      <c r="Q2633" s="177"/>
      <c r="R2633" s="172"/>
      <c r="S2633" s="178"/>
      <c r="T2633" s="173"/>
      <c r="U2633" s="11"/>
      <c r="V2633" s="11"/>
      <c r="W2633" s="49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"/>
      <c r="AH2633" s="1"/>
      <c r="AI2633" s="1"/>
      <c r="AJ2633" s="1"/>
      <c r="AK2633" s="1"/>
      <c r="AL2633" s="49"/>
      <c r="AM2633" s="49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</row>
    <row r="2634" spans="1:121" x14ac:dyDescent="0.15">
      <c r="A2634" s="168"/>
      <c r="B2634" s="169"/>
      <c r="C2634" s="170"/>
      <c r="D2634" s="171"/>
      <c r="E2634" s="172"/>
      <c r="F2634" s="172"/>
      <c r="G2634" s="172"/>
      <c r="H2634" s="172"/>
      <c r="I2634" s="171"/>
      <c r="J2634" s="173"/>
      <c r="K2634" s="174"/>
      <c r="L2634" s="175"/>
      <c r="M2634" s="176"/>
      <c r="N2634" s="176"/>
      <c r="O2634" s="175"/>
      <c r="P2634" s="172"/>
      <c r="Q2634" s="177"/>
      <c r="R2634" s="172"/>
      <c r="S2634" s="178"/>
      <c r="T2634" s="173"/>
      <c r="U2634" s="11"/>
      <c r="V2634" s="11"/>
      <c r="W2634" s="49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"/>
      <c r="AH2634" s="1"/>
      <c r="AI2634" s="1"/>
      <c r="AJ2634" s="1"/>
      <c r="AK2634" s="1"/>
      <c r="AL2634" s="49"/>
      <c r="AM2634" s="49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</row>
    <row r="2635" spans="1:121" x14ac:dyDescent="0.15">
      <c r="A2635" s="168"/>
      <c r="B2635" s="169"/>
      <c r="C2635" s="170"/>
      <c r="D2635" s="171"/>
      <c r="E2635" s="172"/>
      <c r="F2635" s="172"/>
      <c r="G2635" s="172"/>
      <c r="H2635" s="172"/>
      <c r="I2635" s="171"/>
      <c r="J2635" s="173"/>
      <c r="K2635" s="174"/>
      <c r="L2635" s="175"/>
      <c r="M2635" s="176"/>
      <c r="N2635" s="176"/>
      <c r="O2635" s="175"/>
      <c r="P2635" s="172"/>
      <c r="Q2635" s="177"/>
      <c r="R2635" s="172"/>
      <c r="S2635" s="178"/>
      <c r="T2635" s="173"/>
      <c r="U2635" s="11"/>
      <c r="V2635" s="11"/>
      <c r="W2635" s="49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"/>
      <c r="AH2635" s="1"/>
      <c r="AI2635" s="1"/>
      <c r="AJ2635" s="1"/>
      <c r="AK2635" s="1"/>
      <c r="AL2635" s="49"/>
      <c r="AM2635" s="49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</row>
    <row r="2636" spans="1:121" x14ac:dyDescent="0.15">
      <c r="A2636" s="168"/>
      <c r="B2636" s="169"/>
      <c r="C2636" s="170"/>
      <c r="D2636" s="171"/>
      <c r="E2636" s="172"/>
      <c r="F2636" s="172"/>
      <c r="G2636" s="172"/>
      <c r="H2636" s="172"/>
      <c r="I2636" s="171"/>
      <c r="J2636" s="173"/>
      <c r="K2636" s="174"/>
      <c r="L2636" s="175"/>
      <c r="M2636" s="176"/>
      <c r="N2636" s="176"/>
      <c r="O2636" s="175"/>
      <c r="P2636" s="172"/>
      <c r="Q2636" s="177"/>
      <c r="R2636" s="172"/>
      <c r="S2636" s="178"/>
      <c r="T2636" s="173"/>
      <c r="U2636" s="11"/>
      <c r="V2636" s="11"/>
      <c r="W2636" s="49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"/>
      <c r="AH2636" s="1"/>
      <c r="AI2636" s="1"/>
      <c r="AJ2636" s="1"/>
      <c r="AK2636" s="1"/>
      <c r="AL2636" s="49"/>
      <c r="AM2636" s="49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</row>
    <row r="2637" spans="1:121" x14ac:dyDescent="0.15">
      <c r="A2637" s="168"/>
      <c r="B2637" s="169"/>
      <c r="C2637" s="170"/>
      <c r="D2637" s="171"/>
      <c r="E2637" s="172"/>
      <c r="F2637" s="172"/>
      <c r="G2637" s="172"/>
      <c r="H2637" s="172"/>
      <c r="I2637" s="171"/>
      <c r="J2637" s="173"/>
      <c r="K2637" s="174"/>
      <c r="L2637" s="175"/>
      <c r="M2637" s="176"/>
      <c r="N2637" s="176"/>
      <c r="O2637" s="175"/>
      <c r="P2637" s="172"/>
      <c r="Q2637" s="177"/>
      <c r="R2637" s="172"/>
      <c r="S2637" s="178"/>
      <c r="T2637" s="173"/>
      <c r="U2637" s="11"/>
      <c r="V2637" s="11"/>
      <c r="W2637" s="49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"/>
      <c r="AH2637" s="1"/>
      <c r="AI2637" s="1"/>
      <c r="AJ2637" s="1"/>
      <c r="AK2637" s="1"/>
      <c r="AL2637" s="49"/>
      <c r="AM2637" s="49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</row>
    <row r="2638" spans="1:121" x14ac:dyDescent="0.15">
      <c r="A2638" s="168"/>
      <c r="B2638" s="169"/>
      <c r="C2638" s="170"/>
      <c r="D2638" s="171"/>
      <c r="E2638" s="172"/>
      <c r="F2638" s="172"/>
      <c r="G2638" s="172"/>
      <c r="H2638" s="172"/>
      <c r="I2638" s="171"/>
      <c r="J2638" s="173"/>
      <c r="K2638" s="174"/>
      <c r="L2638" s="175"/>
      <c r="M2638" s="176"/>
      <c r="N2638" s="176"/>
      <c r="O2638" s="175"/>
      <c r="P2638" s="172"/>
      <c r="Q2638" s="177"/>
      <c r="R2638" s="172"/>
      <c r="S2638" s="178"/>
      <c r="T2638" s="173"/>
      <c r="U2638" s="11"/>
      <c r="V2638" s="11"/>
      <c r="W2638" s="49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"/>
      <c r="AH2638" s="1"/>
      <c r="AI2638" s="1"/>
      <c r="AJ2638" s="1"/>
      <c r="AK2638" s="1"/>
      <c r="AL2638" s="49"/>
      <c r="AM2638" s="49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</row>
    <row r="2639" spans="1:121" x14ac:dyDescent="0.15">
      <c r="A2639" s="168"/>
      <c r="B2639" s="169"/>
      <c r="C2639" s="170"/>
      <c r="D2639" s="171"/>
      <c r="E2639" s="172"/>
      <c r="F2639" s="172"/>
      <c r="G2639" s="172"/>
      <c r="H2639" s="172"/>
      <c r="I2639" s="171"/>
      <c r="J2639" s="173"/>
      <c r="K2639" s="174"/>
      <c r="L2639" s="175"/>
      <c r="M2639" s="176"/>
      <c r="N2639" s="176"/>
      <c r="O2639" s="175"/>
      <c r="P2639" s="172"/>
      <c r="Q2639" s="177"/>
      <c r="R2639" s="172"/>
      <c r="S2639" s="178"/>
      <c r="T2639" s="173"/>
      <c r="U2639" s="11"/>
      <c r="V2639" s="11"/>
      <c r="W2639" s="49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"/>
      <c r="AH2639" s="1"/>
      <c r="AI2639" s="1"/>
      <c r="AJ2639" s="1"/>
      <c r="AK2639" s="1"/>
      <c r="AL2639" s="49"/>
      <c r="AM2639" s="49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</row>
    <row r="2640" spans="1:121" x14ac:dyDescent="0.15">
      <c r="A2640" s="168"/>
      <c r="B2640" s="169"/>
      <c r="C2640" s="170"/>
      <c r="D2640" s="171"/>
      <c r="E2640" s="172"/>
      <c r="F2640" s="172"/>
      <c r="G2640" s="172"/>
      <c r="H2640" s="172"/>
      <c r="I2640" s="171"/>
      <c r="J2640" s="173"/>
      <c r="K2640" s="174"/>
      <c r="L2640" s="175"/>
      <c r="M2640" s="176"/>
      <c r="N2640" s="176"/>
      <c r="O2640" s="175"/>
      <c r="P2640" s="172"/>
      <c r="Q2640" s="177"/>
      <c r="R2640" s="172"/>
      <c r="S2640" s="178"/>
      <c r="T2640" s="173"/>
      <c r="U2640" s="11"/>
      <c r="V2640" s="11"/>
      <c r="W2640" s="49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"/>
      <c r="AH2640" s="1"/>
      <c r="AI2640" s="1"/>
      <c r="AJ2640" s="1"/>
      <c r="AK2640" s="1"/>
      <c r="AL2640" s="49"/>
      <c r="AM2640" s="49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</row>
    <row r="2641" spans="1:121" x14ac:dyDescent="0.15">
      <c r="A2641" s="168"/>
      <c r="B2641" s="169"/>
      <c r="C2641" s="170"/>
      <c r="D2641" s="171"/>
      <c r="E2641" s="172"/>
      <c r="F2641" s="172"/>
      <c r="G2641" s="172"/>
      <c r="H2641" s="172"/>
      <c r="I2641" s="171"/>
      <c r="J2641" s="173"/>
      <c r="K2641" s="174"/>
      <c r="L2641" s="175"/>
      <c r="M2641" s="176"/>
      <c r="N2641" s="176"/>
      <c r="O2641" s="175"/>
      <c r="P2641" s="172"/>
      <c r="Q2641" s="177"/>
      <c r="R2641" s="172"/>
      <c r="S2641" s="178"/>
      <c r="T2641" s="173"/>
      <c r="U2641" s="11"/>
      <c r="V2641" s="11"/>
      <c r="W2641" s="49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"/>
      <c r="AH2641" s="1"/>
      <c r="AI2641" s="1"/>
      <c r="AJ2641" s="1"/>
      <c r="AK2641" s="1"/>
      <c r="AL2641" s="49"/>
      <c r="AM2641" s="49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</row>
    <row r="2642" spans="1:121" x14ac:dyDescent="0.15">
      <c r="A2642" s="168"/>
      <c r="B2642" s="169"/>
      <c r="C2642" s="170"/>
      <c r="D2642" s="171"/>
      <c r="E2642" s="172"/>
      <c r="F2642" s="172"/>
      <c r="G2642" s="172"/>
      <c r="H2642" s="172"/>
      <c r="I2642" s="171"/>
      <c r="J2642" s="173"/>
      <c r="K2642" s="174"/>
      <c r="L2642" s="175"/>
      <c r="M2642" s="176"/>
      <c r="N2642" s="176"/>
      <c r="O2642" s="175"/>
      <c r="P2642" s="172"/>
      <c r="Q2642" s="177"/>
      <c r="R2642" s="172"/>
      <c r="S2642" s="178"/>
      <c r="T2642" s="173"/>
      <c r="U2642" s="11"/>
      <c r="V2642" s="11"/>
      <c r="W2642" s="49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"/>
      <c r="AH2642" s="1"/>
      <c r="AI2642" s="1"/>
      <c r="AJ2642" s="1"/>
      <c r="AK2642" s="1"/>
      <c r="AL2642" s="49"/>
      <c r="AM2642" s="49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</row>
    <row r="2643" spans="1:121" x14ac:dyDescent="0.15">
      <c r="A2643" s="168"/>
      <c r="B2643" s="169"/>
      <c r="C2643" s="170"/>
      <c r="D2643" s="171"/>
      <c r="E2643" s="172"/>
      <c r="F2643" s="172"/>
      <c r="G2643" s="172"/>
      <c r="H2643" s="172"/>
      <c r="I2643" s="171"/>
      <c r="J2643" s="173"/>
      <c r="K2643" s="174"/>
      <c r="L2643" s="175"/>
      <c r="M2643" s="176"/>
      <c r="N2643" s="176"/>
      <c r="O2643" s="175"/>
      <c r="P2643" s="172"/>
      <c r="Q2643" s="177"/>
      <c r="R2643" s="172"/>
      <c r="S2643" s="178"/>
      <c r="T2643" s="173"/>
      <c r="U2643" s="11"/>
      <c r="V2643" s="11"/>
      <c r="W2643" s="49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"/>
      <c r="AH2643" s="1"/>
      <c r="AI2643" s="1"/>
      <c r="AJ2643" s="1"/>
      <c r="AK2643" s="1"/>
      <c r="AL2643" s="49"/>
      <c r="AM2643" s="49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</row>
    <row r="2644" spans="1:121" x14ac:dyDescent="0.15">
      <c r="A2644" s="168"/>
      <c r="B2644" s="169"/>
      <c r="C2644" s="170"/>
      <c r="D2644" s="171"/>
      <c r="E2644" s="172"/>
      <c r="F2644" s="172"/>
      <c r="G2644" s="172"/>
      <c r="H2644" s="172"/>
      <c r="I2644" s="171"/>
      <c r="J2644" s="173"/>
      <c r="K2644" s="174"/>
      <c r="L2644" s="175"/>
      <c r="M2644" s="176"/>
      <c r="N2644" s="176"/>
      <c r="O2644" s="175"/>
      <c r="P2644" s="172"/>
      <c r="Q2644" s="177"/>
      <c r="R2644" s="172"/>
      <c r="S2644" s="178"/>
      <c r="T2644" s="173"/>
      <c r="U2644" s="11"/>
      <c r="V2644" s="11"/>
      <c r="W2644" s="49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"/>
      <c r="AH2644" s="1"/>
      <c r="AI2644" s="1"/>
      <c r="AJ2644" s="1"/>
      <c r="AK2644" s="1"/>
      <c r="AL2644" s="49"/>
      <c r="AM2644" s="49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</row>
    <row r="2645" spans="1:121" x14ac:dyDescent="0.15">
      <c r="A2645" s="168"/>
      <c r="B2645" s="169"/>
      <c r="C2645" s="170"/>
      <c r="D2645" s="171"/>
      <c r="E2645" s="172"/>
      <c r="F2645" s="172"/>
      <c r="G2645" s="172"/>
      <c r="H2645" s="172"/>
      <c r="I2645" s="171"/>
      <c r="J2645" s="173"/>
      <c r="K2645" s="174"/>
      <c r="L2645" s="175"/>
      <c r="M2645" s="176"/>
      <c r="N2645" s="176"/>
      <c r="O2645" s="175"/>
      <c r="P2645" s="172"/>
      <c r="Q2645" s="177"/>
      <c r="R2645" s="172"/>
      <c r="S2645" s="178"/>
      <c r="T2645" s="173"/>
      <c r="U2645" s="11"/>
      <c r="V2645" s="11"/>
      <c r="W2645" s="49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"/>
      <c r="AH2645" s="1"/>
      <c r="AI2645" s="1"/>
      <c r="AJ2645" s="1"/>
      <c r="AK2645" s="1"/>
      <c r="AL2645" s="49"/>
      <c r="AM2645" s="49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</row>
    <row r="2646" spans="1:121" x14ac:dyDescent="0.15">
      <c r="A2646" s="168"/>
      <c r="B2646" s="169"/>
      <c r="C2646" s="170"/>
      <c r="D2646" s="171"/>
      <c r="E2646" s="172"/>
      <c r="F2646" s="172"/>
      <c r="G2646" s="172"/>
      <c r="H2646" s="172"/>
      <c r="I2646" s="171"/>
      <c r="J2646" s="173"/>
      <c r="K2646" s="174"/>
      <c r="L2646" s="175"/>
      <c r="M2646" s="176"/>
      <c r="N2646" s="176"/>
      <c r="O2646" s="175"/>
      <c r="P2646" s="172"/>
      <c r="Q2646" s="177"/>
      <c r="R2646" s="172"/>
      <c r="S2646" s="178"/>
      <c r="T2646" s="173"/>
      <c r="U2646" s="11"/>
      <c r="V2646" s="11"/>
      <c r="W2646" s="49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"/>
      <c r="AH2646" s="1"/>
      <c r="AI2646" s="1"/>
      <c r="AJ2646" s="1"/>
      <c r="AK2646" s="1"/>
      <c r="AL2646" s="49"/>
      <c r="AM2646" s="49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</row>
    <row r="2647" spans="1:121" x14ac:dyDescent="0.15">
      <c r="A2647" s="168"/>
      <c r="B2647" s="169"/>
      <c r="C2647" s="170"/>
      <c r="D2647" s="171"/>
      <c r="E2647" s="172"/>
      <c r="F2647" s="172"/>
      <c r="G2647" s="172"/>
      <c r="H2647" s="172"/>
      <c r="I2647" s="171"/>
      <c r="J2647" s="173"/>
      <c r="K2647" s="174"/>
      <c r="L2647" s="175"/>
      <c r="M2647" s="176"/>
      <c r="N2647" s="176"/>
      <c r="O2647" s="175"/>
      <c r="P2647" s="172"/>
      <c r="Q2647" s="177"/>
      <c r="R2647" s="172"/>
      <c r="S2647" s="178"/>
      <c r="T2647" s="173"/>
      <c r="U2647" s="11"/>
      <c r="V2647" s="11"/>
      <c r="W2647" s="49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"/>
      <c r="AH2647" s="1"/>
      <c r="AI2647" s="1"/>
      <c r="AJ2647" s="1"/>
      <c r="AK2647" s="1"/>
      <c r="AL2647" s="49"/>
      <c r="AM2647" s="49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</row>
    <row r="2648" spans="1:121" x14ac:dyDescent="0.15">
      <c r="A2648" s="168"/>
      <c r="B2648" s="169"/>
      <c r="C2648" s="170"/>
      <c r="D2648" s="171"/>
      <c r="E2648" s="172"/>
      <c r="F2648" s="172"/>
      <c r="G2648" s="172"/>
      <c r="H2648" s="172"/>
      <c r="I2648" s="171"/>
      <c r="J2648" s="173"/>
      <c r="K2648" s="174"/>
      <c r="L2648" s="175"/>
      <c r="M2648" s="176"/>
      <c r="N2648" s="176"/>
      <c r="O2648" s="175"/>
      <c r="P2648" s="172"/>
      <c r="Q2648" s="177"/>
      <c r="R2648" s="172"/>
      <c r="S2648" s="178"/>
      <c r="T2648" s="173"/>
      <c r="U2648" s="11"/>
      <c r="V2648" s="11"/>
      <c r="W2648" s="49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"/>
      <c r="AH2648" s="1"/>
      <c r="AI2648" s="1"/>
      <c r="AJ2648" s="1"/>
      <c r="AK2648" s="1"/>
      <c r="AL2648" s="49"/>
      <c r="AM2648" s="49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</row>
    <row r="2649" spans="1:121" x14ac:dyDescent="0.15">
      <c r="A2649" s="168"/>
      <c r="B2649" s="169"/>
      <c r="C2649" s="170"/>
      <c r="D2649" s="171"/>
      <c r="E2649" s="172"/>
      <c r="F2649" s="172"/>
      <c r="G2649" s="172"/>
      <c r="H2649" s="172"/>
      <c r="I2649" s="171"/>
      <c r="J2649" s="173"/>
      <c r="K2649" s="174"/>
      <c r="L2649" s="175"/>
      <c r="M2649" s="176"/>
      <c r="N2649" s="176"/>
      <c r="O2649" s="175"/>
      <c r="P2649" s="172"/>
      <c r="Q2649" s="177"/>
      <c r="R2649" s="172"/>
      <c r="S2649" s="178"/>
      <c r="T2649" s="173"/>
      <c r="U2649" s="11"/>
      <c r="V2649" s="11"/>
      <c r="W2649" s="49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"/>
      <c r="AH2649" s="1"/>
      <c r="AI2649" s="1"/>
      <c r="AJ2649" s="1"/>
      <c r="AK2649" s="1"/>
      <c r="AL2649" s="49"/>
      <c r="AM2649" s="49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</row>
    <row r="2650" spans="1:121" x14ac:dyDescent="0.15">
      <c r="A2650" s="168"/>
      <c r="B2650" s="169"/>
      <c r="C2650" s="170"/>
      <c r="D2650" s="171"/>
      <c r="E2650" s="172"/>
      <c r="F2650" s="172"/>
      <c r="G2650" s="172"/>
      <c r="H2650" s="172"/>
      <c r="I2650" s="171"/>
      <c r="J2650" s="173"/>
      <c r="K2650" s="174"/>
      <c r="L2650" s="175"/>
      <c r="M2650" s="176"/>
      <c r="N2650" s="176"/>
      <c r="O2650" s="175"/>
      <c r="P2650" s="172"/>
      <c r="Q2650" s="177"/>
      <c r="R2650" s="172"/>
      <c r="S2650" s="178"/>
      <c r="T2650" s="173"/>
      <c r="U2650" s="11"/>
      <c r="V2650" s="11"/>
      <c r="W2650" s="49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"/>
      <c r="AH2650" s="1"/>
      <c r="AI2650" s="1"/>
      <c r="AJ2650" s="1"/>
      <c r="AK2650" s="1"/>
      <c r="AL2650" s="49"/>
      <c r="AM2650" s="49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</row>
    <row r="2651" spans="1:121" x14ac:dyDescent="0.15">
      <c r="A2651" s="168"/>
      <c r="B2651" s="169"/>
      <c r="C2651" s="170"/>
      <c r="D2651" s="171"/>
      <c r="E2651" s="172"/>
      <c r="F2651" s="172"/>
      <c r="G2651" s="172"/>
      <c r="H2651" s="172"/>
      <c r="I2651" s="171"/>
      <c r="J2651" s="173"/>
      <c r="K2651" s="174"/>
      <c r="L2651" s="175"/>
      <c r="M2651" s="176"/>
      <c r="N2651" s="176"/>
      <c r="O2651" s="175"/>
      <c r="P2651" s="172"/>
      <c r="Q2651" s="177"/>
      <c r="R2651" s="172"/>
      <c r="S2651" s="178"/>
      <c r="T2651" s="173"/>
      <c r="U2651" s="11"/>
      <c r="V2651" s="11"/>
      <c r="W2651" s="49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"/>
      <c r="AH2651" s="1"/>
      <c r="AI2651" s="1"/>
      <c r="AJ2651" s="1"/>
      <c r="AK2651" s="1"/>
      <c r="AL2651" s="49"/>
      <c r="AM2651" s="49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</row>
    <row r="2652" spans="1:121" x14ac:dyDescent="0.15">
      <c r="A2652" s="168"/>
      <c r="B2652" s="169"/>
      <c r="C2652" s="170"/>
      <c r="D2652" s="171"/>
      <c r="E2652" s="172"/>
      <c r="F2652" s="172"/>
      <c r="G2652" s="172"/>
      <c r="H2652" s="172"/>
      <c r="I2652" s="171"/>
      <c r="J2652" s="173"/>
      <c r="K2652" s="174"/>
      <c r="L2652" s="175"/>
      <c r="M2652" s="176"/>
      <c r="N2652" s="176"/>
      <c r="O2652" s="175"/>
      <c r="P2652" s="172"/>
      <c r="Q2652" s="177"/>
      <c r="R2652" s="172"/>
      <c r="S2652" s="178"/>
      <c r="T2652" s="173"/>
      <c r="U2652" s="11"/>
      <c r="V2652" s="11"/>
      <c r="W2652" s="49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"/>
      <c r="AH2652" s="1"/>
      <c r="AI2652" s="1"/>
      <c r="AJ2652" s="1"/>
      <c r="AK2652" s="1"/>
      <c r="AL2652" s="49"/>
      <c r="AM2652" s="49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</row>
    <row r="2653" spans="1:121" x14ac:dyDescent="0.15">
      <c r="A2653" s="168"/>
      <c r="B2653" s="169"/>
      <c r="C2653" s="170"/>
      <c r="D2653" s="171"/>
      <c r="E2653" s="172"/>
      <c r="F2653" s="172"/>
      <c r="G2653" s="172"/>
      <c r="H2653" s="172"/>
      <c r="I2653" s="171"/>
      <c r="J2653" s="173"/>
      <c r="K2653" s="174"/>
      <c r="L2653" s="175"/>
      <c r="M2653" s="176"/>
      <c r="N2653" s="176"/>
      <c r="O2653" s="175"/>
      <c r="P2653" s="172"/>
      <c r="Q2653" s="177"/>
      <c r="R2653" s="172"/>
      <c r="S2653" s="178"/>
      <c r="T2653" s="173"/>
      <c r="U2653" s="11"/>
      <c r="V2653" s="11"/>
      <c r="W2653" s="49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"/>
      <c r="AH2653" s="1"/>
      <c r="AI2653" s="1"/>
      <c r="AJ2653" s="1"/>
      <c r="AK2653" s="1"/>
      <c r="AL2653" s="49"/>
      <c r="AM2653" s="49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</row>
    <row r="2654" spans="1:121" x14ac:dyDescent="0.15">
      <c r="A2654" s="168"/>
      <c r="B2654" s="169"/>
      <c r="C2654" s="170"/>
      <c r="D2654" s="171"/>
      <c r="E2654" s="172"/>
      <c r="F2654" s="172"/>
      <c r="G2654" s="172"/>
      <c r="H2654" s="172"/>
      <c r="I2654" s="171"/>
      <c r="J2654" s="173"/>
      <c r="K2654" s="174"/>
      <c r="L2654" s="175"/>
      <c r="M2654" s="176"/>
      <c r="N2654" s="176"/>
      <c r="O2654" s="175"/>
      <c r="P2654" s="172"/>
      <c r="Q2654" s="177"/>
      <c r="R2654" s="172"/>
      <c r="S2654" s="178"/>
      <c r="T2654" s="173"/>
      <c r="U2654" s="11"/>
      <c r="V2654" s="11"/>
      <c r="W2654" s="49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"/>
      <c r="AH2654" s="1"/>
      <c r="AI2654" s="1"/>
      <c r="AJ2654" s="1"/>
      <c r="AK2654" s="1"/>
      <c r="AL2654" s="49"/>
      <c r="AM2654" s="49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</row>
    <row r="2655" spans="1:121" x14ac:dyDescent="0.15">
      <c r="A2655" s="168"/>
      <c r="B2655" s="169"/>
      <c r="C2655" s="170"/>
      <c r="D2655" s="171"/>
      <c r="E2655" s="172"/>
      <c r="F2655" s="172"/>
      <c r="G2655" s="172"/>
      <c r="H2655" s="172"/>
      <c r="I2655" s="171"/>
      <c r="J2655" s="173"/>
      <c r="K2655" s="174"/>
      <c r="L2655" s="175"/>
      <c r="M2655" s="176"/>
      <c r="N2655" s="176"/>
      <c r="O2655" s="175"/>
      <c r="P2655" s="172"/>
      <c r="Q2655" s="177"/>
      <c r="R2655" s="172"/>
      <c r="S2655" s="178"/>
      <c r="T2655" s="173"/>
      <c r="U2655" s="11"/>
      <c r="V2655" s="11"/>
      <c r="W2655" s="49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"/>
      <c r="AH2655" s="1"/>
      <c r="AI2655" s="1"/>
      <c r="AJ2655" s="1"/>
      <c r="AK2655" s="1"/>
      <c r="AL2655" s="49"/>
      <c r="AM2655" s="49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</row>
    <row r="2656" spans="1:121" x14ac:dyDescent="0.15">
      <c r="A2656" s="168"/>
      <c r="B2656" s="169"/>
      <c r="C2656" s="170"/>
      <c r="D2656" s="171"/>
      <c r="E2656" s="172"/>
      <c r="F2656" s="172"/>
      <c r="G2656" s="172"/>
      <c r="H2656" s="172"/>
      <c r="I2656" s="171"/>
      <c r="J2656" s="173"/>
      <c r="K2656" s="174"/>
      <c r="L2656" s="175"/>
      <c r="M2656" s="176"/>
      <c r="N2656" s="176"/>
      <c r="O2656" s="175"/>
      <c r="P2656" s="172"/>
      <c r="Q2656" s="177"/>
      <c r="R2656" s="172"/>
      <c r="S2656" s="178"/>
      <c r="T2656" s="173"/>
      <c r="U2656" s="11"/>
      <c r="V2656" s="11"/>
      <c r="W2656" s="49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"/>
      <c r="AH2656" s="1"/>
      <c r="AI2656" s="1"/>
      <c r="AJ2656" s="1"/>
      <c r="AK2656" s="1"/>
      <c r="AL2656" s="49"/>
      <c r="AM2656" s="49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</row>
    <row r="2657" spans="1:121" x14ac:dyDescent="0.15">
      <c r="A2657" s="168"/>
      <c r="B2657" s="169"/>
      <c r="C2657" s="170"/>
      <c r="D2657" s="171"/>
      <c r="E2657" s="172"/>
      <c r="F2657" s="172"/>
      <c r="G2657" s="172"/>
      <c r="H2657" s="172"/>
      <c r="I2657" s="171"/>
      <c r="J2657" s="173"/>
      <c r="K2657" s="174"/>
      <c r="L2657" s="175"/>
      <c r="M2657" s="176"/>
      <c r="N2657" s="176"/>
      <c r="O2657" s="175"/>
      <c r="P2657" s="172"/>
      <c r="Q2657" s="177"/>
      <c r="R2657" s="172"/>
      <c r="S2657" s="178"/>
      <c r="T2657" s="173"/>
      <c r="U2657" s="11"/>
      <c r="V2657" s="11"/>
      <c r="W2657" s="49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"/>
      <c r="AH2657" s="1"/>
      <c r="AI2657" s="1"/>
      <c r="AJ2657" s="1"/>
      <c r="AK2657" s="1"/>
      <c r="AL2657" s="49"/>
      <c r="AM2657" s="49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</row>
    <row r="2658" spans="1:121" x14ac:dyDescent="0.15">
      <c r="A2658" s="168"/>
      <c r="B2658" s="169"/>
      <c r="C2658" s="170"/>
      <c r="D2658" s="171"/>
      <c r="E2658" s="172"/>
      <c r="F2658" s="172"/>
      <c r="G2658" s="172"/>
      <c r="H2658" s="172"/>
      <c r="I2658" s="171"/>
      <c r="J2658" s="173"/>
      <c r="K2658" s="174"/>
      <c r="L2658" s="175"/>
      <c r="M2658" s="176"/>
      <c r="N2658" s="176"/>
      <c r="O2658" s="175"/>
      <c r="P2658" s="172"/>
      <c r="Q2658" s="177"/>
      <c r="R2658" s="172"/>
      <c r="S2658" s="178"/>
      <c r="T2658" s="173"/>
      <c r="U2658" s="11"/>
      <c r="V2658" s="11"/>
      <c r="W2658" s="49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"/>
      <c r="AH2658" s="1"/>
      <c r="AI2658" s="1"/>
      <c r="AJ2658" s="1"/>
      <c r="AK2658" s="1"/>
      <c r="AL2658" s="49"/>
      <c r="AM2658" s="49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</row>
    <row r="2659" spans="1:121" x14ac:dyDescent="0.15">
      <c r="A2659" s="168"/>
      <c r="B2659" s="169"/>
      <c r="C2659" s="170"/>
      <c r="D2659" s="171"/>
      <c r="E2659" s="172"/>
      <c r="F2659" s="172"/>
      <c r="G2659" s="172"/>
      <c r="H2659" s="172"/>
      <c r="I2659" s="171"/>
      <c r="J2659" s="173"/>
      <c r="K2659" s="174"/>
      <c r="L2659" s="175"/>
      <c r="M2659" s="176"/>
      <c r="N2659" s="176"/>
      <c r="O2659" s="175"/>
      <c r="P2659" s="172"/>
      <c r="Q2659" s="177"/>
      <c r="R2659" s="172"/>
      <c r="S2659" s="178"/>
      <c r="T2659" s="173"/>
      <c r="U2659" s="11"/>
      <c r="V2659" s="11"/>
      <c r="W2659" s="49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"/>
      <c r="AH2659" s="1"/>
      <c r="AI2659" s="1"/>
      <c r="AJ2659" s="1"/>
      <c r="AK2659" s="1"/>
      <c r="AL2659" s="49"/>
      <c r="AM2659" s="49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</row>
    <row r="2660" spans="1:121" x14ac:dyDescent="0.15">
      <c r="A2660" s="168"/>
      <c r="B2660" s="169"/>
      <c r="C2660" s="170"/>
      <c r="D2660" s="171"/>
      <c r="E2660" s="172"/>
      <c r="F2660" s="172"/>
      <c r="G2660" s="172"/>
      <c r="H2660" s="172"/>
      <c r="I2660" s="171"/>
      <c r="J2660" s="173"/>
      <c r="K2660" s="174"/>
      <c r="L2660" s="175"/>
      <c r="M2660" s="176"/>
      <c r="N2660" s="176"/>
      <c r="O2660" s="175"/>
      <c r="P2660" s="172"/>
      <c r="Q2660" s="177"/>
      <c r="R2660" s="172"/>
      <c r="S2660" s="178"/>
      <c r="T2660" s="173"/>
      <c r="U2660" s="11"/>
      <c r="V2660" s="11"/>
      <c r="W2660" s="49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"/>
      <c r="AH2660" s="1"/>
      <c r="AI2660" s="1"/>
      <c r="AJ2660" s="1"/>
      <c r="AK2660" s="1"/>
      <c r="AL2660" s="49"/>
      <c r="AM2660" s="49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</row>
    <row r="2661" spans="1:121" x14ac:dyDescent="0.15">
      <c r="A2661" s="168"/>
      <c r="B2661" s="169"/>
      <c r="C2661" s="170"/>
      <c r="D2661" s="171"/>
      <c r="E2661" s="172"/>
      <c r="F2661" s="172"/>
      <c r="G2661" s="172"/>
      <c r="H2661" s="172"/>
      <c r="I2661" s="171"/>
      <c r="J2661" s="173"/>
      <c r="K2661" s="174"/>
      <c r="L2661" s="175"/>
      <c r="M2661" s="176"/>
      <c r="N2661" s="176"/>
      <c r="O2661" s="175"/>
      <c r="P2661" s="172"/>
      <c r="Q2661" s="177"/>
      <c r="R2661" s="172"/>
      <c r="S2661" s="178"/>
      <c r="T2661" s="173"/>
      <c r="U2661" s="11"/>
      <c r="V2661" s="11"/>
      <c r="W2661" s="49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"/>
      <c r="AH2661" s="1"/>
      <c r="AI2661" s="1"/>
      <c r="AJ2661" s="1"/>
      <c r="AK2661" s="1"/>
      <c r="AL2661" s="49"/>
      <c r="AM2661" s="49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</row>
    <row r="2662" spans="1:121" x14ac:dyDescent="0.15">
      <c r="A2662" s="168"/>
      <c r="B2662" s="169"/>
      <c r="C2662" s="170"/>
      <c r="D2662" s="171"/>
      <c r="E2662" s="172"/>
      <c r="F2662" s="172"/>
      <c r="G2662" s="172"/>
      <c r="H2662" s="172"/>
      <c r="I2662" s="171"/>
      <c r="J2662" s="173"/>
      <c r="K2662" s="174"/>
      <c r="L2662" s="175"/>
      <c r="M2662" s="176"/>
      <c r="N2662" s="176"/>
      <c r="O2662" s="175"/>
      <c r="P2662" s="172"/>
      <c r="Q2662" s="177"/>
      <c r="R2662" s="172"/>
      <c r="S2662" s="178"/>
      <c r="T2662" s="173"/>
      <c r="U2662" s="11"/>
      <c r="V2662" s="11"/>
      <c r="W2662" s="49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"/>
      <c r="AH2662" s="1"/>
      <c r="AI2662" s="1"/>
      <c r="AJ2662" s="1"/>
      <c r="AK2662" s="1"/>
      <c r="AL2662" s="49"/>
      <c r="AM2662" s="49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</row>
    <row r="2663" spans="1:121" x14ac:dyDescent="0.15">
      <c r="A2663" s="168"/>
      <c r="B2663" s="169"/>
      <c r="C2663" s="170"/>
      <c r="D2663" s="171"/>
      <c r="E2663" s="172"/>
      <c r="F2663" s="172"/>
      <c r="G2663" s="172"/>
      <c r="H2663" s="172"/>
      <c r="I2663" s="171"/>
      <c r="J2663" s="173"/>
      <c r="K2663" s="174"/>
      <c r="L2663" s="175"/>
      <c r="M2663" s="176"/>
      <c r="N2663" s="176"/>
      <c r="O2663" s="175"/>
      <c r="P2663" s="172"/>
      <c r="Q2663" s="177"/>
      <c r="R2663" s="172"/>
      <c r="S2663" s="178"/>
      <c r="T2663" s="173"/>
      <c r="U2663" s="11"/>
      <c r="V2663" s="11"/>
      <c r="W2663" s="49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"/>
      <c r="AH2663" s="1"/>
      <c r="AI2663" s="1"/>
      <c r="AJ2663" s="1"/>
      <c r="AK2663" s="1"/>
      <c r="AL2663" s="49"/>
      <c r="AM2663" s="49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</row>
    <row r="2664" spans="1:121" x14ac:dyDescent="0.15">
      <c r="A2664" s="168"/>
      <c r="B2664" s="169"/>
      <c r="C2664" s="170"/>
      <c r="D2664" s="171"/>
      <c r="E2664" s="172"/>
      <c r="F2664" s="172"/>
      <c r="G2664" s="172"/>
      <c r="H2664" s="172"/>
      <c r="I2664" s="171"/>
      <c r="J2664" s="173"/>
      <c r="K2664" s="174"/>
      <c r="L2664" s="175"/>
      <c r="M2664" s="176"/>
      <c r="N2664" s="176"/>
      <c r="O2664" s="175"/>
      <c r="P2664" s="172"/>
      <c r="Q2664" s="177"/>
      <c r="R2664" s="172"/>
      <c r="S2664" s="178"/>
      <c r="T2664" s="173"/>
      <c r="U2664" s="11"/>
      <c r="V2664" s="11"/>
      <c r="W2664" s="49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"/>
      <c r="AH2664" s="1"/>
      <c r="AI2664" s="1"/>
      <c r="AJ2664" s="1"/>
      <c r="AK2664" s="1"/>
      <c r="AL2664" s="49"/>
      <c r="AM2664" s="49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</row>
    <row r="2665" spans="1:121" x14ac:dyDescent="0.15">
      <c r="A2665" s="168"/>
      <c r="B2665" s="169"/>
      <c r="C2665" s="170"/>
      <c r="D2665" s="171"/>
      <c r="E2665" s="172"/>
      <c r="F2665" s="172"/>
      <c r="G2665" s="172"/>
      <c r="H2665" s="172"/>
      <c r="I2665" s="171"/>
      <c r="J2665" s="173"/>
      <c r="K2665" s="174"/>
      <c r="L2665" s="175"/>
      <c r="M2665" s="176"/>
      <c r="N2665" s="176"/>
      <c r="O2665" s="175"/>
      <c r="P2665" s="172"/>
      <c r="Q2665" s="177"/>
      <c r="R2665" s="172"/>
      <c r="S2665" s="178"/>
      <c r="T2665" s="173"/>
      <c r="U2665" s="11"/>
      <c r="V2665" s="11"/>
      <c r="W2665" s="49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"/>
      <c r="AH2665" s="1"/>
      <c r="AI2665" s="1"/>
      <c r="AJ2665" s="1"/>
      <c r="AK2665" s="1"/>
      <c r="AL2665" s="49"/>
      <c r="AM2665" s="49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</row>
    <row r="2666" spans="1:121" x14ac:dyDescent="0.15">
      <c r="A2666" s="168"/>
      <c r="B2666" s="169"/>
      <c r="C2666" s="170"/>
      <c r="D2666" s="171"/>
      <c r="E2666" s="172"/>
      <c r="F2666" s="172"/>
      <c r="G2666" s="172"/>
      <c r="H2666" s="172"/>
      <c r="I2666" s="171"/>
      <c r="J2666" s="173"/>
      <c r="K2666" s="174"/>
      <c r="L2666" s="175"/>
      <c r="M2666" s="176"/>
      <c r="N2666" s="176"/>
      <c r="O2666" s="175"/>
      <c r="P2666" s="172"/>
      <c r="Q2666" s="177"/>
      <c r="R2666" s="172"/>
      <c r="S2666" s="178"/>
      <c r="T2666" s="173"/>
      <c r="U2666" s="11"/>
      <c r="V2666" s="11"/>
      <c r="W2666" s="49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"/>
      <c r="AH2666" s="1"/>
      <c r="AI2666" s="1"/>
      <c r="AJ2666" s="1"/>
      <c r="AK2666" s="1"/>
      <c r="AL2666" s="49"/>
      <c r="AM2666" s="49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</row>
    <row r="2667" spans="1:121" x14ac:dyDescent="0.15">
      <c r="A2667" s="168"/>
      <c r="B2667" s="169"/>
      <c r="C2667" s="170"/>
      <c r="D2667" s="171"/>
      <c r="E2667" s="172"/>
      <c r="F2667" s="172"/>
      <c r="G2667" s="172"/>
      <c r="H2667" s="172"/>
      <c r="I2667" s="171"/>
      <c r="J2667" s="173"/>
      <c r="K2667" s="174"/>
      <c r="L2667" s="175"/>
      <c r="M2667" s="176"/>
      <c r="N2667" s="176"/>
      <c r="O2667" s="175"/>
      <c r="P2667" s="172"/>
      <c r="Q2667" s="177"/>
      <c r="R2667" s="172"/>
      <c r="S2667" s="178"/>
      <c r="T2667" s="173"/>
      <c r="U2667" s="11"/>
      <c r="V2667" s="11"/>
      <c r="W2667" s="49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"/>
      <c r="AH2667" s="1"/>
      <c r="AI2667" s="1"/>
      <c r="AJ2667" s="1"/>
      <c r="AK2667" s="1"/>
      <c r="AL2667" s="49"/>
      <c r="AM2667" s="49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</row>
    <row r="2668" spans="1:121" x14ac:dyDescent="0.15">
      <c r="A2668" s="168"/>
      <c r="B2668" s="169"/>
      <c r="C2668" s="170"/>
      <c r="D2668" s="171"/>
      <c r="E2668" s="172"/>
      <c r="F2668" s="172"/>
      <c r="G2668" s="172"/>
      <c r="H2668" s="172"/>
      <c r="I2668" s="171"/>
      <c r="J2668" s="173"/>
      <c r="K2668" s="174"/>
      <c r="L2668" s="175"/>
      <c r="M2668" s="176"/>
      <c r="N2668" s="176"/>
      <c r="O2668" s="175"/>
      <c r="P2668" s="172"/>
      <c r="Q2668" s="177"/>
      <c r="R2668" s="172"/>
      <c r="S2668" s="178"/>
      <c r="T2668" s="173"/>
      <c r="U2668" s="11"/>
      <c r="V2668" s="11"/>
      <c r="W2668" s="49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"/>
      <c r="AH2668" s="1"/>
      <c r="AI2668" s="1"/>
      <c r="AJ2668" s="1"/>
      <c r="AK2668" s="1"/>
      <c r="AL2668" s="49"/>
      <c r="AM2668" s="49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</row>
    <row r="2669" spans="1:121" x14ac:dyDescent="0.15">
      <c r="A2669" s="168"/>
      <c r="B2669" s="169"/>
      <c r="C2669" s="170"/>
      <c r="D2669" s="171"/>
      <c r="E2669" s="172"/>
      <c r="F2669" s="172"/>
      <c r="G2669" s="172"/>
      <c r="H2669" s="172"/>
      <c r="I2669" s="171"/>
      <c r="J2669" s="173"/>
      <c r="K2669" s="174"/>
      <c r="L2669" s="175"/>
      <c r="M2669" s="176"/>
      <c r="N2669" s="176"/>
      <c r="O2669" s="175"/>
      <c r="P2669" s="172"/>
      <c r="Q2669" s="177"/>
      <c r="R2669" s="172"/>
      <c r="S2669" s="178"/>
      <c r="T2669" s="173"/>
      <c r="U2669" s="11"/>
      <c r="V2669" s="11"/>
      <c r="W2669" s="49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"/>
      <c r="AH2669" s="1"/>
      <c r="AI2669" s="1"/>
      <c r="AJ2669" s="1"/>
      <c r="AK2669" s="1"/>
      <c r="AL2669" s="49"/>
      <c r="AM2669" s="49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</row>
    <row r="2670" spans="1:121" x14ac:dyDescent="0.15">
      <c r="A2670" s="168"/>
      <c r="B2670" s="169"/>
      <c r="C2670" s="170"/>
      <c r="D2670" s="171"/>
      <c r="E2670" s="172"/>
      <c r="F2670" s="172"/>
      <c r="G2670" s="172"/>
      <c r="H2670" s="172"/>
      <c r="I2670" s="171"/>
      <c r="J2670" s="173"/>
      <c r="K2670" s="174"/>
      <c r="L2670" s="175"/>
      <c r="M2670" s="176"/>
      <c r="N2670" s="176"/>
      <c r="O2670" s="175"/>
      <c r="P2670" s="172"/>
      <c r="Q2670" s="177"/>
      <c r="R2670" s="172"/>
      <c r="S2670" s="178"/>
      <c r="T2670" s="173"/>
      <c r="U2670" s="11"/>
      <c r="V2670" s="11"/>
      <c r="W2670" s="49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"/>
      <c r="AH2670" s="1"/>
      <c r="AI2670" s="1"/>
      <c r="AJ2670" s="1"/>
      <c r="AK2670" s="1"/>
      <c r="AL2670" s="49"/>
      <c r="AM2670" s="49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</row>
    <row r="2671" spans="1:121" x14ac:dyDescent="0.15">
      <c r="A2671" s="168"/>
      <c r="B2671" s="169"/>
      <c r="C2671" s="170"/>
      <c r="D2671" s="171"/>
      <c r="E2671" s="172"/>
      <c r="F2671" s="172"/>
      <c r="G2671" s="172"/>
      <c r="H2671" s="172"/>
      <c r="I2671" s="171"/>
      <c r="J2671" s="173"/>
      <c r="K2671" s="174"/>
      <c r="L2671" s="175"/>
      <c r="M2671" s="176"/>
      <c r="N2671" s="176"/>
      <c r="O2671" s="175"/>
      <c r="P2671" s="172"/>
      <c r="Q2671" s="177"/>
      <c r="R2671" s="172"/>
      <c r="S2671" s="178"/>
      <c r="T2671" s="173"/>
      <c r="U2671" s="11"/>
      <c r="V2671" s="11"/>
      <c r="W2671" s="49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"/>
      <c r="AH2671" s="1"/>
      <c r="AI2671" s="1"/>
      <c r="AJ2671" s="1"/>
      <c r="AK2671" s="1"/>
      <c r="AL2671" s="49"/>
      <c r="AM2671" s="49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</row>
    <row r="2672" spans="1:121" x14ac:dyDescent="0.15">
      <c r="A2672" s="168"/>
      <c r="B2672" s="169"/>
      <c r="C2672" s="170"/>
      <c r="D2672" s="171"/>
      <c r="E2672" s="172"/>
      <c r="F2672" s="172"/>
      <c r="G2672" s="172"/>
      <c r="H2672" s="172"/>
      <c r="I2672" s="171"/>
      <c r="J2672" s="173"/>
      <c r="K2672" s="174"/>
      <c r="L2672" s="175"/>
      <c r="M2672" s="176"/>
      <c r="N2672" s="176"/>
      <c r="O2672" s="175"/>
      <c r="P2672" s="172"/>
      <c r="Q2672" s="177"/>
      <c r="R2672" s="172"/>
      <c r="S2672" s="178"/>
      <c r="T2672" s="173"/>
      <c r="U2672" s="11"/>
      <c r="V2672" s="11"/>
      <c r="W2672" s="49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"/>
      <c r="AH2672" s="1"/>
      <c r="AI2672" s="1"/>
      <c r="AJ2672" s="1"/>
      <c r="AK2672" s="1"/>
      <c r="AL2672" s="49"/>
      <c r="AM2672" s="49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</row>
    <row r="2673" spans="1:121" x14ac:dyDescent="0.15">
      <c r="A2673" s="168"/>
      <c r="B2673" s="169"/>
      <c r="C2673" s="170"/>
      <c r="D2673" s="171"/>
      <c r="E2673" s="172"/>
      <c r="F2673" s="172"/>
      <c r="G2673" s="172"/>
      <c r="H2673" s="172"/>
      <c r="I2673" s="171"/>
      <c r="J2673" s="173"/>
      <c r="K2673" s="174"/>
      <c r="L2673" s="175"/>
      <c r="M2673" s="176"/>
      <c r="N2673" s="176"/>
      <c r="O2673" s="175"/>
      <c r="P2673" s="172"/>
      <c r="Q2673" s="177"/>
      <c r="R2673" s="172"/>
      <c r="S2673" s="178"/>
      <c r="T2673" s="173"/>
      <c r="U2673" s="11"/>
      <c r="V2673" s="11"/>
      <c r="W2673" s="49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"/>
      <c r="AH2673" s="1"/>
      <c r="AI2673" s="1"/>
      <c r="AJ2673" s="1"/>
      <c r="AK2673" s="1"/>
      <c r="AL2673" s="49"/>
      <c r="AM2673" s="49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</row>
    <row r="2674" spans="1:121" x14ac:dyDescent="0.15">
      <c r="A2674" s="168"/>
      <c r="B2674" s="169"/>
      <c r="C2674" s="170"/>
      <c r="D2674" s="171"/>
      <c r="E2674" s="172"/>
      <c r="F2674" s="172"/>
      <c r="G2674" s="172"/>
      <c r="H2674" s="172"/>
      <c r="I2674" s="171"/>
      <c r="J2674" s="173"/>
      <c r="K2674" s="174"/>
      <c r="L2674" s="175"/>
      <c r="M2674" s="176"/>
      <c r="N2674" s="176"/>
      <c r="O2674" s="175"/>
      <c r="P2674" s="172"/>
      <c r="Q2674" s="177"/>
      <c r="R2674" s="172"/>
      <c r="S2674" s="178"/>
      <c r="T2674" s="173"/>
      <c r="U2674" s="11"/>
      <c r="V2674" s="11"/>
      <c r="W2674" s="49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"/>
      <c r="AH2674" s="1"/>
      <c r="AI2674" s="1"/>
      <c r="AJ2674" s="1"/>
      <c r="AK2674" s="1"/>
      <c r="AL2674" s="49"/>
      <c r="AM2674" s="49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</row>
    <row r="2675" spans="1:121" x14ac:dyDescent="0.15">
      <c r="A2675" s="168"/>
      <c r="B2675" s="169"/>
      <c r="C2675" s="170"/>
      <c r="D2675" s="171"/>
      <c r="E2675" s="172"/>
      <c r="F2675" s="172"/>
      <c r="G2675" s="172"/>
      <c r="H2675" s="172"/>
      <c r="I2675" s="171"/>
      <c r="J2675" s="173"/>
      <c r="K2675" s="174"/>
      <c r="L2675" s="175"/>
      <c r="M2675" s="176"/>
      <c r="N2675" s="176"/>
      <c r="O2675" s="175"/>
      <c r="P2675" s="172"/>
      <c r="Q2675" s="177"/>
      <c r="R2675" s="172"/>
      <c r="S2675" s="178"/>
      <c r="T2675" s="173"/>
      <c r="U2675" s="11"/>
      <c r="V2675" s="11"/>
      <c r="W2675" s="49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"/>
      <c r="AH2675" s="1"/>
      <c r="AI2675" s="1"/>
      <c r="AJ2675" s="1"/>
      <c r="AK2675" s="1"/>
      <c r="AL2675" s="49"/>
      <c r="AM2675" s="49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</row>
    <row r="2676" spans="1:121" x14ac:dyDescent="0.15">
      <c r="A2676" s="168"/>
      <c r="B2676" s="169"/>
      <c r="C2676" s="170"/>
      <c r="D2676" s="171"/>
      <c r="E2676" s="172"/>
      <c r="F2676" s="172"/>
      <c r="G2676" s="172"/>
      <c r="H2676" s="172"/>
      <c r="I2676" s="171"/>
      <c r="J2676" s="173"/>
      <c r="K2676" s="174"/>
      <c r="L2676" s="175"/>
      <c r="M2676" s="176"/>
      <c r="N2676" s="176"/>
      <c r="O2676" s="175"/>
      <c r="P2676" s="172"/>
      <c r="Q2676" s="177"/>
      <c r="R2676" s="172"/>
      <c r="S2676" s="178"/>
      <c r="T2676" s="173"/>
      <c r="U2676" s="11"/>
      <c r="V2676" s="11"/>
      <c r="W2676" s="49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"/>
      <c r="AH2676" s="1"/>
      <c r="AI2676" s="1"/>
      <c r="AJ2676" s="1"/>
      <c r="AK2676" s="1"/>
      <c r="AL2676" s="49"/>
      <c r="AM2676" s="49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</row>
    <row r="2677" spans="1:121" x14ac:dyDescent="0.15">
      <c r="A2677" s="168"/>
      <c r="B2677" s="169"/>
      <c r="C2677" s="170"/>
      <c r="D2677" s="171"/>
      <c r="E2677" s="172"/>
      <c r="F2677" s="172"/>
      <c r="G2677" s="172"/>
      <c r="H2677" s="172"/>
      <c r="I2677" s="171"/>
      <c r="J2677" s="173"/>
      <c r="K2677" s="174"/>
      <c r="L2677" s="175"/>
      <c r="M2677" s="176"/>
      <c r="N2677" s="176"/>
      <c r="O2677" s="175"/>
      <c r="P2677" s="172"/>
      <c r="Q2677" s="177"/>
      <c r="R2677" s="172"/>
      <c r="S2677" s="178"/>
      <c r="T2677" s="173"/>
      <c r="U2677" s="11"/>
      <c r="V2677" s="11"/>
      <c r="W2677" s="49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"/>
      <c r="AH2677" s="1"/>
      <c r="AI2677" s="1"/>
      <c r="AJ2677" s="1"/>
      <c r="AK2677" s="1"/>
      <c r="AL2677" s="49"/>
      <c r="AM2677" s="49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</row>
    <row r="2678" spans="1:121" x14ac:dyDescent="0.15">
      <c r="A2678" s="168"/>
      <c r="B2678" s="169"/>
      <c r="C2678" s="170"/>
      <c r="D2678" s="171"/>
      <c r="E2678" s="172"/>
      <c r="F2678" s="172"/>
      <c r="G2678" s="172"/>
      <c r="H2678" s="172"/>
      <c r="I2678" s="171"/>
      <c r="J2678" s="173"/>
      <c r="K2678" s="174"/>
      <c r="L2678" s="175"/>
      <c r="M2678" s="176"/>
      <c r="N2678" s="176"/>
      <c r="O2678" s="175"/>
      <c r="P2678" s="172"/>
      <c r="Q2678" s="177"/>
      <c r="R2678" s="172"/>
      <c r="S2678" s="178"/>
      <c r="T2678" s="173"/>
      <c r="U2678" s="11"/>
      <c r="V2678" s="11"/>
      <c r="W2678" s="49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"/>
      <c r="AH2678" s="1"/>
      <c r="AI2678" s="1"/>
      <c r="AJ2678" s="1"/>
      <c r="AK2678" s="1"/>
      <c r="AL2678" s="49"/>
      <c r="AM2678" s="49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</row>
    <row r="2679" spans="1:121" x14ac:dyDescent="0.15">
      <c r="A2679" s="168"/>
      <c r="B2679" s="169"/>
      <c r="C2679" s="170"/>
      <c r="D2679" s="171"/>
      <c r="E2679" s="172"/>
      <c r="F2679" s="172"/>
      <c r="G2679" s="172"/>
      <c r="H2679" s="172"/>
      <c r="I2679" s="171"/>
      <c r="J2679" s="173"/>
      <c r="K2679" s="174"/>
      <c r="L2679" s="175"/>
      <c r="M2679" s="176"/>
      <c r="N2679" s="176"/>
      <c r="O2679" s="175"/>
      <c r="P2679" s="172"/>
      <c r="Q2679" s="177"/>
      <c r="R2679" s="172"/>
      <c r="S2679" s="178"/>
      <c r="T2679" s="173"/>
      <c r="U2679" s="11"/>
      <c r="V2679" s="11"/>
      <c r="W2679" s="49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"/>
      <c r="AH2679" s="1"/>
      <c r="AI2679" s="1"/>
      <c r="AJ2679" s="1"/>
      <c r="AK2679" s="1"/>
      <c r="AL2679" s="49"/>
      <c r="AM2679" s="49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</row>
    <row r="2680" spans="1:121" x14ac:dyDescent="0.15">
      <c r="A2680" s="168"/>
      <c r="B2680" s="169"/>
      <c r="C2680" s="170"/>
      <c r="D2680" s="171"/>
      <c r="E2680" s="172"/>
      <c r="F2680" s="172"/>
      <c r="G2680" s="172"/>
      <c r="H2680" s="172"/>
      <c r="I2680" s="171"/>
      <c r="J2680" s="173"/>
      <c r="K2680" s="174"/>
      <c r="L2680" s="175"/>
      <c r="M2680" s="176"/>
      <c r="N2680" s="176"/>
      <c r="O2680" s="175"/>
      <c r="P2680" s="172"/>
      <c r="Q2680" s="177"/>
      <c r="R2680" s="172"/>
      <c r="S2680" s="178"/>
      <c r="T2680" s="173"/>
      <c r="U2680" s="11"/>
      <c r="V2680" s="11"/>
      <c r="W2680" s="49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"/>
      <c r="AH2680" s="1"/>
      <c r="AI2680" s="1"/>
      <c r="AJ2680" s="1"/>
      <c r="AK2680" s="1"/>
      <c r="AL2680" s="49"/>
      <c r="AM2680" s="49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</row>
    <row r="2681" spans="1:121" x14ac:dyDescent="0.15">
      <c r="A2681" s="168"/>
      <c r="B2681" s="169"/>
      <c r="C2681" s="170"/>
      <c r="D2681" s="171"/>
      <c r="E2681" s="172"/>
      <c r="F2681" s="172"/>
      <c r="G2681" s="172"/>
      <c r="H2681" s="172"/>
      <c r="I2681" s="171"/>
      <c r="J2681" s="173"/>
      <c r="K2681" s="174"/>
      <c r="L2681" s="175"/>
      <c r="M2681" s="176"/>
      <c r="N2681" s="176"/>
      <c r="O2681" s="175"/>
      <c r="P2681" s="172"/>
      <c r="Q2681" s="177"/>
      <c r="R2681" s="172"/>
      <c r="S2681" s="178"/>
      <c r="T2681" s="173"/>
      <c r="U2681" s="11"/>
      <c r="V2681" s="11"/>
      <c r="W2681" s="49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"/>
      <c r="AH2681" s="1"/>
      <c r="AI2681" s="1"/>
      <c r="AJ2681" s="1"/>
      <c r="AK2681" s="1"/>
      <c r="AL2681" s="49"/>
      <c r="AM2681" s="49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</row>
    <row r="2682" spans="1:121" x14ac:dyDescent="0.15">
      <c r="A2682" s="168"/>
      <c r="B2682" s="169"/>
      <c r="C2682" s="170"/>
      <c r="D2682" s="171"/>
      <c r="E2682" s="172"/>
      <c r="F2682" s="172"/>
      <c r="G2682" s="172"/>
      <c r="H2682" s="172"/>
      <c r="I2682" s="171"/>
      <c r="J2682" s="173"/>
      <c r="K2682" s="174"/>
      <c r="L2682" s="175"/>
      <c r="M2682" s="176"/>
      <c r="N2682" s="176"/>
      <c r="O2682" s="175"/>
      <c r="P2682" s="172"/>
      <c r="Q2682" s="177"/>
      <c r="R2682" s="172"/>
      <c r="S2682" s="178"/>
      <c r="T2682" s="173"/>
      <c r="U2682" s="11"/>
      <c r="V2682" s="11"/>
      <c r="W2682" s="49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"/>
      <c r="AH2682" s="1"/>
      <c r="AI2682" s="1"/>
      <c r="AJ2682" s="1"/>
      <c r="AK2682" s="1"/>
      <c r="AL2682" s="49"/>
      <c r="AM2682" s="49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</row>
    <row r="2683" spans="1:121" x14ac:dyDescent="0.15">
      <c r="A2683" s="168"/>
      <c r="B2683" s="169"/>
      <c r="C2683" s="170"/>
      <c r="D2683" s="171"/>
      <c r="E2683" s="172"/>
      <c r="F2683" s="172"/>
      <c r="G2683" s="172"/>
      <c r="H2683" s="172"/>
      <c r="I2683" s="171"/>
      <c r="J2683" s="173"/>
      <c r="K2683" s="174"/>
      <c r="L2683" s="175"/>
      <c r="M2683" s="176"/>
      <c r="N2683" s="176"/>
      <c r="O2683" s="175"/>
      <c r="P2683" s="172"/>
      <c r="Q2683" s="177"/>
      <c r="R2683" s="172"/>
      <c r="S2683" s="178"/>
      <c r="T2683" s="173"/>
      <c r="U2683" s="11"/>
      <c r="V2683" s="11"/>
      <c r="W2683" s="49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"/>
      <c r="AH2683" s="1"/>
      <c r="AI2683" s="1"/>
      <c r="AJ2683" s="1"/>
      <c r="AK2683" s="1"/>
      <c r="AL2683" s="49"/>
      <c r="AM2683" s="49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</row>
    <row r="2684" spans="1:121" x14ac:dyDescent="0.15">
      <c r="A2684" s="168"/>
      <c r="B2684" s="169"/>
      <c r="C2684" s="170"/>
      <c r="D2684" s="171"/>
      <c r="E2684" s="172"/>
      <c r="F2684" s="172"/>
      <c r="G2684" s="172"/>
      <c r="H2684" s="172"/>
      <c r="I2684" s="171"/>
      <c r="J2684" s="173"/>
      <c r="K2684" s="174"/>
      <c r="L2684" s="175"/>
      <c r="M2684" s="176"/>
      <c r="N2684" s="176"/>
      <c r="O2684" s="175"/>
      <c r="P2684" s="172"/>
      <c r="Q2684" s="177"/>
      <c r="R2684" s="172"/>
      <c r="S2684" s="178"/>
      <c r="T2684" s="173"/>
      <c r="U2684" s="11"/>
      <c r="V2684" s="11"/>
      <c r="W2684" s="49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"/>
      <c r="AH2684" s="1"/>
      <c r="AI2684" s="1"/>
      <c r="AJ2684" s="1"/>
      <c r="AK2684" s="1"/>
      <c r="AL2684" s="49"/>
      <c r="AM2684" s="49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</row>
    <row r="2685" spans="1:121" x14ac:dyDescent="0.15">
      <c r="A2685" s="168"/>
      <c r="B2685" s="169"/>
      <c r="C2685" s="170"/>
      <c r="D2685" s="171"/>
      <c r="E2685" s="172"/>
      <c r="F2685" s="172"/>
      <c r="G2685" s="172"/>
      <c r="H2685" s="172"/>
      <c r="I2685" s="171"/>
      <c r="J2685" s="173"/>
      <c r="K2685" s="174"/>
      <c r="L2685" s="175"/>
      <c r="M2685" s="176"/>
      <c r="N2685" s="176"/>
      <c r="O2685" s="175"/>
      <c r="P2685" s="172"/>
      <c r="Q2685" s="177"/>
      <c r="R2685" s="172"/>
      <c r="S2685" s="178"/>
      <c r="T2685" s="173"/>
      <c r="U2685" s="11"/>
      <c r="V2685" s="11"/>
      <c r="W2685" s="49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"/>
      <c r="AH2685" s="1"/>
      <c r="AI2685" s="1"/>
      <c r="AJ2685" s="1"/>
      <c r="AK2685" s="1"/>
      <c r="AL2685" s="49"/>
      <c r="AM2685" s="49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</row>
    <row r="2686" spans="1:121" x14ac:dyDescent="0.15">
      <c r="A2686" s="168"/>
      <c r="B2686" s="169"/>
      <c r="C2686" s="170"/>
      <c r="D2686" s="171"/>
      <c r="E2686" s="172"/>
      <c r="F2686" s="172"/>
      <c r="G2686" s="172"/>
      <c r="H2686" s="172"/>
      <c r="I2686" s="171"/>
      <c r="J2686" s="173"/>
      <c r="K2686" s="174"/>
      <c r="L2686" s="175"/>
      <c r="M2686" s="176"/>
      <c r="N2686" s="176"/>
      <c r="O2686" s="175"/>
      <c r="P2686" s="172"/>
      <c r="Q2686" s="177"/>
      <c r="R2686" s="172"/>
      <c r="S2686" s="178"/>
      <c r="T2686" s="173"/>
      <c r="U2686" s="11"/>
      <c r="V2686" s="11"/>
      <c r="W2686" s="49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"/>
      <c r="AH2686" s="1"/>
      <c r="AI2686" s="1"/>
      <c r="AJ2686" s="1"/>
      <c r="AK2686" s="1"/>
      <c r="AL2686" s="49"/>
      <c r="AM2686" s="49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</row>
    <row r="2687" spans="1:121" x14ac:dyDescent="0.15">
      <c r="A2687" s="168"/>
      <c r="B2687" s="169"/>
      <c r="C2687" s="170"/>
      <c r="D2687" s="171"/>
      <c r="E2687" s="172"/>
      <c r="F2687" s="172"/>
      <c r="G2687" s="172"/>
      <c r="H2687" s="172"/>
      <c r="I2687" s="171"/>
      <c r="J2687" s="173"/>
      <c r="K2687" s="174"/>
      <c r="L2687" s="175"/>
      <c r="M2687" s="176"/>
      <c r="N2687" s="176"/>
      <c r="O2687" s="175"/>
      <c r="P2687" s="172"/>
      <c r="Q2687" s="177"/>
      <c r="R2687" s="172"/>
      <c r="S2687" s="178"/>
      <c r="T2687" s="173"/>
      <c r="U2687" s="11"/>
      <c r="V2687" s="11"/>
      <c r="W2687" s="49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"/>
      <c r="AH2687" s="1"/>
      <c r="AI2687" s="1"/>
      <c r="AJ2687" s="1"/>
      <c r="AK2687" s="1"/>
      <c r="AL2687" s="49"/>
      <c r="AM2687" s="49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</row>
    <row r="2688" spans="1:121" x14ac:dyDescent="0.15">
      <c r="A2688" s="168"/>
      <c r="B2688" s="169"/>
      <c r="C2688" s="170"/>
      <c r="D2688" s="171"/>
      <c r="E2688" s="172"/>
      <c r="F2688" s="172"/>
      <c r="G2688" s="172"/>
      <c r="H2688" s="172"/>
      <c r="I2688" s="171"/>
      <c r="J2688" s="173"/>
      <c r="K2688" s="174"/>
      <c r="L2688" s="175"/>
      <c r="M2688" s="176"/>
      <c r="N2688" s="176"/>
      <c r="O2688" s="175"/>
      <c r="P2688" s="172"/>
      <c r="Q2688" s="177"/>
      <c r="R2688" s="172"/>
      <c r="S2688" s="178"/>
      <c r="T2688" s="173"/>
      <c r="U2688" s="11"/>
      <c r="V2688" s="11"/>
      <c r="W2688" s="49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"/>
      <c r="AH2688" s="1"/>
      <c r="AI2688" s="1"/>
      <c r="AJ2688" s="1"/>
      <c r="AK2688" s="1"/>
      <c r="AL2688" s="49"/>
      <c r="AM2688" s="49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</row>
    <row r="2689" spans="1:121" x14ac:dyDescent="0.15">
      <c r="A2689" s="168"/>
      <c r="B2689" s="169"/>
      <c r="C2689" s="170"/>
      <c r="D2689" s="171"/>
      <c r="E2689" s="172"/>
      <c r="F2689" s="172"/>
      <c r="G2689" s="172"/>
      <c r="H2689" s="172"/>
      <c r="I2689" s="171"/>
      <c r="J2689" s="173"/>
      <c r="K2689" s="174"/>
      <c r="L2689" s="175"/>
      <c r="M2689" s="176"/>
      <c r="N2689" s="176"/>
      <c r="O2689" s="175"/>
      <c r="P2689" s="172"/>
      <c r="Q2689" s="177"/>
      <c r="R2689" s="172"/>
      <c r="S2689" s="178"/>
      <c r="T2689" s="173"/>
      <c r="U2689" s="11"/>
      <c r="V2689" s="11"/>
      <c r="W2689" s="49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"/>
      <c r="AH2689" s="1"/>
      <c r="AI2689" s="1"/>
      <c r="AJ2689" s="1"/>
      <c r="AK2689" s="1"/>
      <c r="AL2689" s="49"/>
      <c r="AM2689" s="49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</row>
    <row r="2690" spans="1:121" x14ac:dyDescent="0.15">
      <c r="A2690" s="168"/>
      <c r="B2690" s="169"/>
      <c r="C2690" s="170"/>
      <c r="D2690" s="171"/>
      <c r="E2690" s="172"/>
      <c r="F2690" s="172"/>
      <c r="G2690" s="172"/>
      <c r="H2690" s="172"/>
      <c r="I2690" s="171"/>
      <c r="J2690" s="173"/>
      <c r="K2690" s="174"/>
      <c r="L2690" s="175"/>
      <c r="M2690" s="176"/>
      <c r="N2690" s="176"/>
      <c r="O2690" s="175"/>
      <c r="P2690" s="172"/>
      <c r="Q2690" s="177"/>
      <c r="R2690" s="172"/>
      <c r="S2690" s="178"/>
      <c r="T2690" s="173"/>
      <c r="U2690" s="11"/>
      <c r="V2690" s="11"/>
      <c r="W2690" s="49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"/>
      <c r="AH2690" s="1"/>
      <c r="AI2690" s="1"/>
      <c r="AJ2690" s="1"/>
      <c r="AK2690" s="1"/>
      <c r="AL2690" s="49"/>
      <c r="AM2690" s="49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</row>
    <row r="2691" spans="1:121" x14ac:dyDescent="0.15">
      <c r="A2691" s="168"/>
      <c r="B2691" s="169"/>
      <c r="C2691" s="170"/>
      <c r="D2691" s="171"/>
      <c r="E2691" s="172"/>
      <c r="F2691" s="172"/>
      <c r="G2691" s="172"/>
      <c r="H2691" s="172"/>
      <c r="I2691" s="171"/>
      <c r="J2691" s="173"/>
      <c r="K2691" s="174"/>
      <c r="L2691" s="175"/>
      <c r="M2691" s="176"/>
      <c r="N2691" s="176"/>
      <c r="O2691" s="175"/>
      <c r="P2691" s="172"/>
      <c r="Q2691" s="177"/>
      <c r="R2691" s="172"/>
      <c r="S2691" s="178"/>
      <c r="T2691" s="173"/>
      <c r="U2691" s="11"/>
      <c r="V2691" s="11"/>
      <c r="W2691" s="49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"/>
      <c r="AH2691" s="1"/>
      <c r="AI2691" s="1"/>
      <c r="AJ2691" s="1"/>
      <c r="AK2691" s="1"/>
      <c r="AL2691" s="49"/>
      <c r="AM2691" s="49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</row>
    <row r="2692" spans="1:121" x14ac:dyDescent="0.15">
      <c r="A2692" s="168"/>
      <c r="B2692" s="169"/>
      <c r="C2692" s="170"/>
      <c r="D2692" s="171"/>
      <c r="E2692" s="172"/>
      <c r="F2692" s="172"/>
      <c r="G2692" s="172"/>
      <c r="H2692" s="172"/>
      <c r="I2692" s="171"/>
      <c r="J2692" s="173"/>
      <c r="K2692" s="174"/>
      <c r="L2692" s="175"/>
      <c r="M2692" s="176"/>
      <c r="N2692" s="176"/>
      <c r="O2692" s="175"/>
      <c r="P2692" s="172"/>
      <c r="Q2692" s="177"/>
      <c r="R2692" s="172"/>
      <c r="S2692" s="178"/>
      <c r="T2692" s="173"/>
      <c r="U2692" s="11"/>
      <c r="V2692" s="11"/>
      <c r="W2692" s="49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"/>
      <c r="AH2692" s="1"/>
      <c r="AI2692" s="1"/>
      <c r="AJ2692" s="1"/>
      <c r="AK2692" s="1"/>
      <c r="AL2692" s="49"/>
      <c r="AM2692" s="49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</row>
    <row r="2693" spans="1:121" x14ac:dyDescent="0.15">
      <c r="A2693" s="168"/>
      <c r="B2693" s="169"/>
      <c r="C2693" s="170"/>
      <c r="D2693" s="171"/>
      <c r="E2693" s="172"/>
      <c r="F2693" s="172"/>
      <c r="G2693" s="172"/>
      <c r="H2693" s="172"/>
      <c r="I2693" s="171"/>
      <c r="J2693" s="173"/>
      <c r="K2693" s="174"/>
      <c r="L2693" s="175"/>
      <c r="M2693" s="176"/>
      <c r="N2693" s="176"/>
      <c r="O2693" s="175"/>
      <c r="P2693" s="172"/>
      <c r="Q2693" s="177"/>
      <c r="R2693" s="172"/>
      <c r="S2693" s="178"/>
      <c r="T2693" s="173"/>
      <c r="U2693" s="11"/>
      <c r="V2693" s="11"/>
      <c r="W2693" s="49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"/>
      <c r="AH2693" s="1"/>
      <c r="AI2693" s="1"/>
      <c r="AJ2693" s="1"/>
      <c r="AK2693" s="1"/>
      <c r="AL2693" s="49"/>
      <c r="AM2693" s="49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</row>
    <row r="2694" spans="1:121" x14ac:dyDescent="0.15">
      <c r="A2694" s="168"/>
      <c r="B2694" s="169"/>
      <c r="C2694" s="170"/>
      <c r="D2694" s="171"/>
      <c r="E2694" s="172"/>
      <c r="F2694" s="172"/>
      <c r="G2694" s="172"/>
      <c r="H2694" s="172"/>
      <c r="I2694" s="171"/>
      <c r="J2694" s="173"/>
      <c r="K2694" s="174"/>
      <c r="L2694" s="175"/>
      <c r="M2694" s="176"/>
      <c r="N2694" s="176"/>
      <c r="O2694" s="175"/>
      <c r="P2694" s="172"/>
      <c r="Q2694" s="177"/>
      <c r="R2694" s="172"/>
      <c r="S2694" s="178"/>
      <c r="T2694" s="173"/>
      <c r="U2694" s="11"/>
      <c r="V2694" s="11"/>
      <c r="W2694" s="49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"/>
      <c r="AH2694" s="1"/>
      <c r="AI2694" s="1"/>
      <c r="AJ2694" s="1"/>
      <c r="AK2694" s="1"/>
      <c r="AL2694" s="49"/>
      <c r="AM2694" s="49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</row>
    <row r="2695" spans="1:121" x14ac:dyDescent="0.15">
      <c r="A2695" s="168"/>
      <c r="B2695" s="169"/>
      <c r="C2695" s="170"/>
      <c r="D2695" s="171"/>
      <c r="E2695" s="172"/>
      <c r="F2695" s="172"/>
      <c r="G2695" s="172"/>
      <c r="H2695" s="172"/>
      <c r="I2695" s="171"/>
      <c r="J2695" s="173"/>
      <c r="K2695" s="174"/>
      <c r="L2695" s="175"/>
      <c r="M2695" s="176"/>
      <c r="N2695" s="176"/>
      <c r="O2695" s="175"/>
      <c r="P2695" s="172"/>
      <c r="Q2695" s="177"/>
      <c r="R2695" s="172"/>
      <c r="S2695" s="178"/>
      <c r="T2695" s="173"/>
      <c r="U2695" s="11"/>
      <c r="V2695" s="11"/>
      <c r="W2695" s="49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"/>
      <c r="AH2695" s="1"/>
      <c r="AI2695" s="1"/>
      <c r="AJ2695" s="1"/>
      <c r="AK2695" s="1"/>
      <c r="AL2695" s="49"/>
      <c r="AM2695" s="49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</row>
    <row r="2696" spans="1:121" x14ac:dyDescent="0.15">
      <c r="A2696" s="168"/>
      <c r="B2696" s="169"/>
      <c r="C2696" s="170"/>
      <c r="D2696" s="171"/>
      <c r="E2696" s="172"/>
      <c r="F2696" s="172"/>
      <c r="G2696" s="172"/>
      <c r="H2696" s="172"/>
      <c r="I2696" s="171"/>
      <c r="J2696" s="173"/>
      <c r="K2696" s="174"/>
      <c r="L2696" s="175"/>
      <c r="M2696" s="176"/>
      <c r="N2696" s="176"/>
      <c r="O2696" s="175"/>
      <c r="P2696" s="172"/>
      <c r="Q2696" s="177"/>
      <c r="R2696" s="172"/>
      <c r="S2696" s="178"/>
      <c r="T2696" s="173"/>
      <c r="U2696" s="11"/>
      <c r="V2696" s="11"/>
      <c r="W2696" s="49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"/>
      <c r="AH2696" s="1"/>
      <c r="AI2696" s="1"/>
      <c r="AJ2696" s="1"/>
      <c r="AK2696" s="1"/>
      <c r="AL2696" s="49"/>
      <c r="AM2696" s="49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</row>
    <row r="2697" spans="1:121" x14ac:dyDescent="0.15">
      <c r="A2697" s="168"/>
      <c r="B2697" s="169"/>
      <c r="C2697" s="170"/>
      <c r="D2697" s="171"/>
      <c r="E2697" s="172"/>
      <c r="F2697" s="172"/>
      <c r="G2697" s="172"/>
      <c r="H2697" s="172"/>
      <c r="I2697" s="171"/>
      <c r="J2697" s="173"/>
      <c r="K2697" s="174"/>
      <c r="L2697" s="175"/>
      <c r="M2697" s="176"/>
      <c r="N2697" s="176"/>
      <c r="O2697" s="175"/>
      <c r="P2697" s="172"/>
      <c r="Q2697" s="177"/>
      <c r="R2697" s="172"/>
      <c r="S2697" s="178"/>
      <c r="T2697" s="173"/>
      <c r="U2697" s="11"/>
      <c r="V2697" s="11"/>
      <c r="W2697" s="49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"/>
      <c r="AH2697" s="1"/>
      <c r="AI2697" s="1"/>
      <c r="AJ2697" s="1"/>
      <c r="AK2697" s="1"/>
      <c r="AL2697" s="49"/>
      <c r="AM2697" s="49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</row>
    <row r="2698" spans="1:121" x14ac:dyDescent="0.15">
      <c r="A2698" s="168"/>
      <c r="B2698" s="169"/>
      <c r="C2698" s="170"/>
      <c r="D2698" s="171"/>
      <c r="E2698" s="172"/>
      <c r="F2698" s="172"/>
      <c r="G2698" s="172"/>
      <c r="H2698" s="172"/>
      <c r="I2698" s="171"/>
      <c r="J2698" s="173"/>
      <c r="K2698" s="174"/>
      <c r="L2698" s="175"/>
      <c r="M2698" s="176"/>
      <c r="N2698" s="176"/>
      <c r="O2698" s="175"/>
      <c r="P2698" s="172"/>
      <c r="Q2698" s="177"/>
      <c r="R2698" s="172"/>
      <c r="S2698" s="178"/>
      <c r="T2698" s="173"/>
      <c r="U2698" s="11"/>
      <c r="V2698" s="11"/>
      <c r="W2698" s="49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"/>
      <c r="AH2698" s="1"/>
      <c r="AI2698" s="1"/>
      <c r="AJ2698" s="1"/>
      <c r="AK2698" s="1"/>
      <c r="AL2698" s="49"/>
      <c r="AM2698" s="49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</row>
    <row r="2699" spans="1:121" x14ac:dyDescent="0.15">
      <c r="A2699" s="168"/>
      <c r="B2699" s="169"/>
      <c r="C2699" s="170"/>
      <c r="D2699" s="171"/>
      <c r="E2699" s="172"/>
      <c r="F2699" s="172"/>
      <c r="G2699" s="172"/>
      <c r="H2699" s="172"/>
      <c r="I2699" s="171"/>
      <c r="J2699" s="173"/>
      <c r="K2699" s="174"/>
      <c r="L2699" s="175"/>
      <c r="M2699" s="176"/>
      <c r="N2699" s="176"/>
      <c r="O2699" s="175"/>
      <c r="P2699" s="172"/>
      <c r="Q2699" s="177"/>
      <c r="R2699" s="172"/>
      <c r="S2699" s="178"/>
      <c r="T2699" s="173"/>
      <c r="U2699" s="11"/>
      <c r="V2699" s="11"/>
      <c r="W2699" s="49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"/>
      <c r="AH2699" s="1"/>
      <c r="AI2699" s="1"/>
      <c r="AJ2699" s="1"/>
      <c r="AK2699" s="1"/>
      <c r="AL2699" s="49"/>
      <c r="AM2699" s="49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</row>
    <row r="2700" spans="1:121" x14ac:dyDescent="0.15">
      <c r="A2700" s="168"/>
      <c r="B2700" s="169"/>
      <c r="C2700" s="170"/>
      <c r="D2700" s="171"/>
      <c r="E2700" s="172"/>
      <c r="F2700" s="172"/>
      <c r="G2700" s="172"/>
      <c r="H2700" s="172"/>
      <c r="I2700" s="171"/>
      <c r="J2700" s="173"/>
      <c r="K2700" s="174"/>
      <c r="L2700" s="175"/>
      <c r="M2700" s="176"/>
      <c r="N2700" s="176"/>
      <c r="O2700" s="175"/>
      <c r="P2700" s="172"/>
      <c r="Q2700" s="177"/>
      <c r="R2700" s="172"/>
      <c r="S2700" s="178"/>
      <c r="T2700" s="173"/>
      <c r="U2700" s="11"/>
      <c r="V2700" s="11"/>
      <c r="W2700" s="49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"/>
      <c r="AH2700" s="1"/>
      <c r="AI2700" s="1"/>
      <c r="AJ2700" s="1"/>
      <c r="AK2700" s="1"/>
      <c r="AL2700" s="49"/>
      <c r="AM2700" s="49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</row>
    <row r="2701" spans="1:121" x14ac:dyDescent="0.15">
      <c r="A2701" s="168"/>
      <c r="B2701" s="169"/>
      <c r="C2701" s="170"/>
      <c r="D2701" s="171"/>
      <c r="E2701" s="172"/>
      <c r="F2701" s="172"/>
      <c r="G2701" s="172"/>
      <c r="H2701" s="172"/>
      <c r="I2701" s="171"/>
      <c r="J2701" s="173"/>
      <c r="K2701" s="174"/>
      <c r="L2701" s="175"/>
      <c r="M2701" s="176"/>
      <c r="N2701" s="176"/>
      <c r="O2701" s="175"/>
      <c r="P2701" s="172"/>
      <c r="Q2701" s="177"/>
      <c r="R2701" s="172"/>
      <c r="S2701" s="178"/>
      <c r="T2701" s="173"/>
      <c r="U2701" s="11"/>
      <c r="V2701" s="11"/>
      <c r="W2701" s="49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"/>
      <c r="AH2701" s="1"/>
      <c r="AI2701" s="1"/>
      <c r="AJ2701" s="1"/>
      <c r="AK2701" s="1"/>
      <c r="AL2701" s="49"/>
      <c r="AM2701" s="49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</row>
    <row r="2702" spans="1:121" x14ac:dyDescent="0.15">
      <c r="A2702" s="168"/>
      <c r="B2702" s="169"/>
      <c r="C2702" s="170"/>
      <c r="D2702" s="171"/>
      <c r="E2702" s="172"/>
      <c r="F2702" s="172"/>
      <c r="G2702" s="172"/>
      <c r="H2702" s="172"/>
      <c r="I2702" s="171"/>
      <c r="J2702" s="173"/>
      <c r="K2702" s="174"/>
      <c r="L2702" s="175"/>
      <c r="M2702" s="176"/>
      <c r="N2702" s="176"/>
      <c r="O2702" s="175"/>
      <c r="P2702" s="172"/>
      <c r="Q2702" s="177"/>
      <c r="R2702" s="172"/>
      <c r="S2702" s="178"/>
      <c r="T2702" s="173"/>
      <c r="U2702" s="11"/>
      <c r="V2702" s="11"/>
      <c r="W2702" s="49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"/>
      <c r="AH2702" s="1"/>
      <c r="AI2702" s="1"/>
      <c r="AJ2702" s="1"/>
      <c r="AK2702" s="1"/>
      <c r="AL2702" s="49"/>
      <c r="AM2702" s="49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</row>
    <row r="2703" spans="1:121" x14ac:dyDescent="0.15">
      <c r="A2703" s="168"/>
      <c r="B2703" s="169"/>
      <c r="C2703" s="170"/>
      <c r="D2703" s="171"/>
      <c r="E2703" s="172"/>
      <c r="F2703" s="172"/>
      <c r="G2703" s="172"/>
      <c r="H2703" s="172"/>
      <c r="I2703" s="171"/>
      <c r="J2703" s="173"/>
      <c r="K2703" s="174"/>
      <c r="L2703" s="175"/>
      <c r="M2703" s="176"/>
      <c r="N2703" s="176"/>
      <c r="O2703" s="175"/>
      <c r="P2703" s="172"/>
      <c r="Q2703" s="177"/>
      <c r="R2703" s="172"/>
      <c r="S2703" s="178"/>
      <c r="T2703" s="173"/>
      <c r="U2703" s="11"/>
      <c r="V2703" s="11"/>
      <c r="W2703" s="49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"/>
      <c r="AH2703" s="1"/>
      <c r="AI2703" s="1"/>
      <c r="AJ2703" s="1"/>
      <c r="AK2703" s="1"/>
      <c r="AL2703" s="49"/>
      <c r="AM2703" s="49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</row>
    <row r="2704" spans="1:121" x14ac:dyDescent="0.15">
      <c r="A2704" s="168"/>
      <c r="B2704" s="169"/>
      <c r="C2704" s="170"/>
      <c r="D2704" s="171"/>
      <c r="E2704" s="172"/>
      <c r="F2704" s="172"/>
      <c r="G2704" s="172"/>
      <c r="H2704" s="172"/>
      <c r="I2704" s="171"/>
      <c r="J2704" s="173"/>
      <c r="K2704" s="174"/>
      <c r="L2704" s="175"/>
      <c r="M2704" s="176"/>
      <c r="N2704" s="176"/>
      <c r="O2704" s="175"/>
      <c r="P2704" s="172"/>
      <c r="Q2704" s="177"/>
      <c r="R2704" s="172"/>
      <c r="S2704" s="178"/>
      <c r="T2704" s="173"/>
      <c r="U2704" s="11"/>
      <c r="V2704" s="11"/>
      <c r="W2704" s="49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"/>
      <c r="AH2704" s="1"/>
      <c r="AI2704" s="1"/>
      <c r="AJ2704" s="1"/>
      <c r="AK2704" s="1"/>
      <c r="AL2704" s="49"/>
      <c r="AM2704" s="49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</row>
    <row r="2705" spans="1:121" x14ac:dyDescent="0.15">
      <c r="A2705" s="168"/>
      <c r="B2705" s="169"/>
      <c r="C2705" s="170"/>
      <c r="D2705" s="171"/>
      <c r="E2705" s="172"/>
      <c r="F2705" s="172"/>
      <c r="G2705" s="172"/>
      <c r="H2705" s="172"/>
      <c r="I2705" s="171"/>
      <c r="J2705" s="173"/>
      <c r="K2705" s="174"/>
      <c r="L2705" s="175"/>
      <c r="M2705" s="176"/>
      <c r="N2705" s="176"/>
      <c r="O2705" s="175"/>
      <c r="P2705" s="172"/>
      <c r="Q2705" s="177"/>
      <c r="R2705" s="172"/>
      <c r="S2705" s="178"/>
      <c r="T2705" s="173"/>
      <c r="U2705" s="11"/>
      <c r="V2705" s="11"/>
      <c r="W2705" s="49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"/>
      <c r="AH2705" s="1"/>
      <c r="AI2705" s="1"/>
      <c r="AJ2705" s="1"/>
      <c r="AK2705" s="1"/>
      <c r="AL2705" s="49"/>
      <c r="AM2705" s="49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</row>
    <row r="2706" spans="1:121" x14ac:dyDescent="0.15">
      <c r="A2706" s="168"/>
      <c r="B2706" s="169"/>
      <c r="C2706" s="170"/>
      <c r="D2706" s="171"/>
      <c r="E2706" s="172"/>
      <c r="F2706" s="172"/>
      <c r="G2706" s="172"/>
      <c r="H2706" s="172"/>
      <c r="I2706" s="171"/>
      <c r="J2706" s="173"/>
      <c r="K2706" s="174"/>
      <c r="L2706" s="175"/>
      <c r="M2706" s="176"/>
      <c r="N2706" s="176"/>
      <c r="O2706" s="175"/>
      <c r="P2706" s="172"/>
      <c r="Q2706" s="177"/>
      <c r="R2706" s="172"/>
      <c r="S2706" s="178"/>
      <c r="T2706" s="173"/>
      <c r="U2706" s="11"/>
      <c r="V2706" s="11"/>
      <c r="W2706" s="49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"/>
      <c r="AH2706" s="1"/>
      <c r="AI2706" s="1"/>
      <c r="AJ2706" s="1"/>
      <c r="AK2706" s="1"/>
      <c r="AL2706" s="49"/>
      <c r="AM2706" s="49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</row>
    <row r="2707" spans="1:121" x14ac:dyDescent="0.15">
      <c r="A2707" s="168"/>
      <c r="B2707" s="169"/>
      <c r="C2707" s="170"/>
      <c r="D2707" s="171"/>
      <c r="E2707" s="172"/>
      <c r="F2707" s="172"/>
      <c r="G2707" s="172"/>
      <c r="H2707" s="172"/>
      <c r="I2707" s="171"/>
      <c r="J2707" s="173"/>
      <c r="K2707" s="174"/>
      <c r="L2707" s="175"/>
      <c r="M2707" s="176"/>
      <c r="N2707" s="176"/>
      <c r="O2707" s="175"/>
      <c r="P2707" s="172"/>
      <c r="Q2707" s="177"/>
      <c r="R2707" s="172"/>
      <c r="S2707" s="178"/>
      <c r="T2707" s="173"/>
      <c r="U2707" s="11"/>
      <c r="V2707" s="11"/>
      <c r="W2707" s="49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"/>
      <c r="AH2707" s="1"/>
      <c r="AI2707" s="1"/>
      <c r="AJ2707" s="1"/>
      <c r="AK2707" s="1"/>
      <c r="AL2707" s="49"/>
      <c r="AM2707" s="49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</row>
    <row r="2708" spans="1:121" x14ac:dyDescent="0.15">
      <c r="A2708" s="168"/>
      <c r="B2708" s="169"/>
      <c r="C2708" s="170"/>
      <c r="D2708" s="171"/>
      <c r="E2708" s="172"/>
      <c r="F2708" s="172"/>
      <c r="G2708" s="172"/>
      <c r="H2708" s="172"/>
      <c r="I2708" s="171"/>
      <c r="J2708" s="173"/>
      <c r="K2708" s="174"/>
      <c r="L2708" s="175"/>
      <c r="M2708" s="176"/>
      <c r="N2708" s="176"/>
      <c r="O2708" s="175"/>
      <c r="P2708" s="172"/>
      <c r="Q2708" s="177"/>
      <c r="R2708" s="172"/>
      <c r="S2708" s="178"/>
      <c r="T2708" s="173"/>
      <c r="U2708" s="11"/>
      <c r="V2708" s="11"/>
      <c r="W2708" s="49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"/>
      <c r="AH2708" s="1"/>
      <c r="AI2708" s="1"/>
      <c r="AJ2708" s="1"/>
      <c r="AK2708" s="1"/>
      <c r="AL2708" s="49"/>
      <c r="AM2708" s="49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</row>
    <row r="2709" spans="1:121" x14ac:dyDescent="0.15">
      <c r="A2709" s="168"/>
      <c r="B2709" s="169"/>
      <c r="C2709" s="170"/>
      <c r="D2709" s="171"/>
      <c r="E2709" s="172"/>
      <c r="F2709" s="172"/>
      <c r="G2709" s="172"/>
      <c r="H2709" s="172"/>
      <c r="I2709" s="171"/>
      <c r="J2709" s="173"/>
      <c r="K2709" s="174"/>
      <c r="L2709" s="175"/>
      <c r="M2709" s="176"/>
      <c r="N2709" s="176"/>
      <c r="O2709" s="175"/>
      <c r="P2709" s="172"/>
      <c r="Q2709" s="177"/>
      <c r="R2709" s="172"/>
      <c r="S2709" s="178"/>
      <c r="T2709" s="173"/>
      <c r="U2709" s="11"/>
      <c r="V2709" s="11"/>
      <c r="W2709" s="49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"/>
      <c r="AH2709" s="1"/>
      <c r="AI2709" s="1"/>
      <c r="AJ2709" s="1"/>
      <c r="AK2709" s="1"/>
      <c r="AL2709" s="49"/>
      <c r="AM2709" s="49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</row>
    <row r="2710" spans="1:121" x14ac:dyDescent="0.15">
      <c r="A2710" s="168"/>
      <c r="B2710" s="169"/>
      <c r="C2710" s="170"/>
      <c r="D2710" s="171"/>
      <c r="E2710" s="172"/>
      <c r="F2710" s="172"/>
      <c r="G2710" s="172"/>
      <c r="H2710" s="172"/>
      <c r="I2710" s="171"/>
      <c r="J2710" s="173"/>
      <c r="K2710" s="174"/>
      <c r="L2710" s="175"/>
      <c r="M2710" s="176"/>
      <c r="N2710" s="176"/>
      <c r="O2710" s="175"/>
      <c r="P2710" s="172"/>
      <c r="Q2710" s="177"/>
      <c r="R2710" s="172"/>
      <c r="S2710" s="178"/>
      <c r="T2710" s="173"/>
      <c r="U2710" s="11"/>
      <c r="V2710" s="11"/>
      <c r="W2710" s="49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"/>
      <c r="AH2710" s="1"/>
      <c r="AI2710" s="1"/>
      <c r="AJ2710" s="1"/>
      <c r="AK2710" s="1"/>
      <c r="AL2710" s="49"/>
      <c r="AM2710" s="49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</row>
    <row r="2711" spans="1:121" x14ac:dyDescent="0.15">
      <c r="A2711" s="168"/>
      <c r="B2711" s="169"/>
      <c r="C2711" s="170"/>
      <c r="D2711" s="171"/>
      <c r="E2711" s="172"/>
      <c r="F2711" s="172"/>
      <c r="G2711" s="172"/>
      <c r="H2711" s="172"/>
      <c r="I2711" s="171"/>
      <c r="J2711" s="173"/>
      <c r="K2711" s="174"/>
      <c r="L2711" s="175"/>
      <c r="M2711" s="176"/>
      <c r="N2711" s="176"/>
      <c r="O2711" s="175"/>
      <c r="P2711" s="172"/>
      <c r="Q2711" s="177"/>
      <c r="R2711" s="172"/>
      <c r="S2711" s="178"/>
      <c r="T2711" s="173"/>
      <c r="U2711" s="11"/>
      <c r="V2711" s="11"/>
      <c r="W2711" s="49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"/>
      <c r="AH2711" s="1"/>
      <c r="AI2711" s="1"/>
      <c r="AJ2711" s="1"/>
      <c r="AK2711" s="1"/>
      <c r="AL2711" s="49"/>
      <c r="AM2711" s="49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</row>
    <row r="2712" spans="1:121" x14ac:dyDescent="0.15">
      <c r="A2712" s="168"/>
      <c r="B2712" s="169"/>
      <c r="C2712" s="170"/>
      <c r="D2712" s="171"/>
      <c r="E2712" s="172"/>
      <c r="F2712" s="172"/>
      <c r="G2712" s="172"/>
      <c r="H2712" s="172"/>
      <c r="I2712" s="171"/>
      <c r="J2712" s="173"/>
      <c r="K2712" s="174"/>
      <c r="L2712" s="175"/>
      <c r="M2712" s="176"/>
      <c r="N2712" s="176"/>
      <c r="O2712" s="175"/>
      <c r="P2712" s="172"/>
      <c r="Q2712" s="177"/>
      <c r="R2712" s="172"/>
      <c r="S2712" s="178"/>
      <c r="T2712" s="173"/>
      <c r="U2712" s="11"/>
      <c r="V2712" s="11"/>
      <c r="W2712" s="49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"/>
      <c r="AH2712" s="1"/>
      <c r="AI2712" s="1"/>
      <c r="AJ2712" s="1"/>
      <c r="AK2712" s="1"/>
      <c r="AL2712" s="49"/>
      <c r="AM2712" s="49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</row>
    <row r="2713" spans="1:121" x14ac:dyDescent="0.15">
      <c r="A2713" s="168"/>
      <c r="B2713" s="169"/>
      <c r="C2713" s="170"/>
      <c r="D2713" s="171"/>
      <c r="E2713" s="172"/>
      <c r="F2713" s="172"/>
      <c r="G2713" s="172"/>
      <c r="H2713" s="172"/>
      <c r="I2713" s="171"/>
      <c r="J2713" s="173"/>
      <c r="K2713" s="174"/>
      <c r="L2713" s="175"/>
      <c r="M2713" s="176"/>
      <c r="N2713" s="176"/>
      <c r="O2713" s="175"/>
      <c r="P2713" s="172"/>
      <c r="Q2713" s="177"/>
      <c r="R2713" s="172"/>
      <c r="S2713" s="178"/>
      <c r="T2713" s="173"/>
      <c r="U2713" s="11"/>
      <c r="V2713" s="11"/>
      <c r="W2713" s="49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"/>
      <c r="AH2713" s="1"/>
      <c r="AI2713" s="1"/>
      <c r="AJ2713" s="1"/>
      <c r="AK2713" s="1"/>
      <c r="AL2713" s="49"/>
      <c r="AM2713" s="49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</row>
    <row r="2714" spans="1:121" x14ac:dyDescent="0.15">
      <c r="A2714" s="168"/>
      <c r="B2714" s="169"/>
      <c r="C2714" s="170"/>
      <c r="D2714" s="171"/>
      <c r="E2714" s="172"/>
      <c r="F2714" s="172"/>
      <c r="G2714" s="172"/>
      <c r="H2714" s="172"/>
      <c r="I2714" s="171"/>
      <c r="J2714" s="173"/>
      <c r="K2714" s="174"/>
      <c r="L2714" s="175"/>
      <c r="M2714" s="176"/>
      <c r="N2714" s="176"/>
      <c r="O2714" s="175"/>
      <c r="P2714" s="172"/>
      <c r="Q2714" s="177"/>
      <c r="R2714" s="172"/>
      <c r="S2714" s="178"/>
      <c r="T2714" s="173"/>
      <c r="U2714" s="11"/>
      <c r="V2714" s="11"/>
      <c r="W2714" s="49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"/>
      <c r="AH2714" s="1"/>
      <c r="AI2714" s="1"/>
      <c r="AJ2714" s="1"/>
      <c r="AK2714" s="1"/>
      <c r="AL2714" s="49"/>
      <c r="AM2714" s="49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</row>
    <row r="2715" spans="1:121" x14ac:dyDescent="0.15">
      <c r="A2715" s="168"/>
      <c r="B2715" s="169"/>
      <c r="C2715" s="170"/>
      <c r="D2715" s="171"/>
      <c r="E2715" s="172"/>
      <c r="F2715" s="172"/>
      <c r="G2715" s="172"/>
      <c r="H2715" s="172"/>
      <c r="I2715" s="171"/>
      <c r="J2715" s="173"/>
      <c r="K2715" s="174"/>
      <c r="L2715" s="175"/>
      <c r="M2715" s="176"/>
      <c r="N2715" s="176"/>
      <c r="O2715" s="175"/>
      <c r="P2715" s="172"/>
      <c r="Q2715" s="177"/>
      <c r="R2715" s="172"/>
      <c r="S2715" s="178"/>
      <c r="T2715" s="173"/>
      <c r="U2715" s="11"/>
      <c r="V2715" s="11"/>
      <c r="W2715" s="49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"/>
      <c r="AH2715" s="1"/>
      <c r="AI2715" s="1"/>
      <c r="AJ2715" s="1"/>
      <c r="AK2715" s="1"/>
      <c r="AL2715" s="49"/>
      <c r="AM2715" s="49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</row>
    <row r="2716" spans="1:121" x14ac:dyDescent="0.15">
      <c r="A2716" s="168"/>
      <c r="B2716" s="169"/>
      <c r="C2716" s="170"/>
      <c r="D2716" s="171"/>
      <c r="E2716" s="172"/>
      <c r="F2716" s="172"/>
      <c r="G2716" s="172"/>
      <c r="H2716" s="172"/>
      <c r="I2716" s="171"/>
      <c r="J2716" s="173"/>
      <c r="K2716" s="174"/>
      <c r="L2716" s="175"/>
      <c r="M2716" s="176"/>
      <c r="N2716" s="176"/>
      <c r="O2716" s="175"/>
      <c r="P2716" s="172"/>
      <c r="Q2716" s="177"/>
      <c r="R2716" s="172"/>
      <c r="S2716" s="178"/>
      <c r="T2716" s="173"/>
      <c r="U2716" s="11"/>
      <c r="V2716" s="11"/>
      <c r="W2716" s="49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"/>
      <c r="AH2716" s="1"/>
      <c r="AI2716" s="1"/>
      <c r="AJ2716" s="1"/>
      <c r="AK2716" s="1"/>
      <c r="AL2716" s="49"/>
      <c r="AM2716" s="49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</row>
    <row r="2717" spans="1:121" x14ac:dyDescent="0.15">
      <c r="A2717" s="168"/>
      <c r="B2717" s="169"/>
      <c r="C2717" s="170"/>
      <c r="D2717" s="171"/>
      <c r="E2717" s="172"/>
      <c r="F2717" s="172"/>
      <c r="G2717" s="172"/>
      <c r="H2717" s="172"/>
      <c r="I2717" s="171"/>
      <c r="J2717" s="173"/>
      <c r="K2717" s="174"/>
      <c r="L2717" s="175"/>
      <c r="M2717" s="176"/>
      <c r="N2717" s="176"/>
      <c r="O2717" s="175"/>
      <c r="P2717" s="172"/>
      <c r="Q2717" s="177"/>
      <c r="R2717" s="172"/>
      <c r="S2717" s="178"/>
      <c r="T2717" s="173"/>
      <c r="U2717" s="11"/>
      <c r="V2717" s="11"/>
      <c r="W2717" s="49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"/>
      <c r="AH2717" s="1"/>
      <c r="AI2717" s="1"/>
      <c r="AJ2717" s="1"/>
      <c r="AK2717" s="1"/>
      <c r="AL2717" s="49"/>
      <c r="AM2717" s="49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</row>
    <row r="2718" spans="1:121" x14ac:dyDescent="0.15">
      <c r="A2718" s="168"/>
      <c r="B2718" s="169"/>
      <c r="C2718" s="170"/>
      <c r="D2718" s="171"/>
      <c r="E2718" s="172"/>
      <c r="F2718" s="172"/>
      <c r="G2718" s="172"/>
      <c r="H2718" s="172"/>
      <c r="I2718" s="171"/>
      <c r="J2718" s="173"/>
      <c r="K2718" s="174"/>
      <c r="L2718" s="175"/>
      <c r="M2718" s="176"/>
      <c r="N2718" s="176"/>
      <c r="O2718" s="175"/>
      <c r="P2718" s="172"/>
      <c r="Q2718" s="177"/>
      <c r="R2718" s="172"/>
      <c r="S2718" s="178"/>
      <c r="T2718" s="173"/>
      <c r="U2718" s="11"/>
      <c r="V2718" s="11"/>
      <c r="W2718" s="49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"/>
      <c r="AH2718" s="1"/>
      <c r="AI2718" s="1"/>
      <c r="AJ2718" s="1"/>
      <c r="AK2718" s="1"/>
      <c r="AL2718" s="49"/>
      <c r="AM2718" s="49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</row>
    <row r="2719" spans="1:121" x14ac:dyDescent="0.15">
      <c r="A2719" s="168"/>
      <c r="B2719" s="169"/>
      <c r="C2719" s="170"/>
      <c r="D2719" s="171"/>
      <c r="E2719" s="172"/>
      <c r="F2719" s="172"/>
      <c r="G2719" s="172"/>
      <c r="H2719" s="172"/>
      <c r="I2719" s="171"/>
      <c r="J2719" s="173"/>
      <c r="K2719" s="174"/>
      <c r="L2719" s="175"/>
      <c r="M2719" s="176"/>
      <c r="N2719" s="176"/>
      <c r="O2719" s="175"/>
      <c r="P2719" s="172"/>
      <c r="Q2719" s="177"/>
      <c r="R2719" s="172"/>
      <c r="S2719" s="178"/>
      <c r="T2719" s="173"/>
      <c r="U2719" s="11"/>
      <c r="V2719" s="11"/>
      <c r="W2719" s="49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"/>
      <c r="AH2719" s="1"/>
      <c r="AI2719" s="1"/>
      <c r="AJ2719" s="1"/>
      <c r="AK2719" s="1"/>
      <c r="AL2719" s="49"/>
      <c r="AM2719" s="49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</row>
    <row r="2720" spans="1:121" x14ac:dyDescent="0.15">
      <c r="A2720" s="168"/>
      <c r="B2720" s="169"/>
      <c r="C2720" s="170"/>
      <c r="D2720" s="171"/>
      <c r="E2720" s="172"/>
      <c r="F2720" s="172"/>
      <c r="G2720" s="172"/>
      <c r="H2720" s="172"/>
      <c r="I2720" s="171"/>
      <c r="J2720" s="173"/>
      <c r="K2720" s="174"/>
      <c r="L2720" s="175"/>
      <c r="M2720" s="176"/>
      <c r="N2720" s="176"/>
      <c r="O2720" s="175"/>
      <c r="P2720" s="172"/>
      <c r="Q2720" s="177"/>
      <c r="R2720" s="172"/>
      <c r="S2720" s="178"/>
      <c r="T2720" s="173"/>
      <c r="U2720" s="11"/>
      <c r="V2720" s="11"/>
      <c r="W2720" s="49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"/>
      <c r="AH2720" s="1"/>
      <c r="AI2720" s="1"/>
      <c r="AJ2720" s="1"/>
      <c r="AK2720" s="1"/>
      <c r="AL2720" s="49"/>
      <c r="AM2720" s="49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</row>
    <row r="2721" spans="1:121" x14ac:dyDescent="0.15">
      <c r="A2721" s="168"/>
      <c r="B2721" s="169"/>
      <c r="C2721" s="170"/>
      <c r="D2721" s="171"/>
      <c r="E2721" s="172"/>
      <c r="F2721" s="172"/>
      <c r="G2721" s="172"/>
      <c r="H2721" s="172"/>
      <c r="I2721" s="171"/>
      <c r="J2721" s="173"/>
      <c r="K2721" s="174"/>
      <c r="L2721" s="175"/>
      <c r="M2721" s="176"/>
      <c r="N2721" s="176"/>
      <c r="O2721" s="175"/>
      <c r="P2721" s="172"/>
      <c r="Q2721" s="177"/>
      <c r="R2721" s="172"/>
      <c r="S2721" s="178"/>
      <c r="T2721" s="173"/>
      <c r="U2721" s="11"/>
      <c r="V2721" s="11"/>
      <c r="W2721" s="49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"/>
      <c r="AH2721" s="1"/>
      <c r="AI2721" s="1"/>
      <c r="AJ2721" s="1"/>
      <c r="AK2721" s="1"/>
      <c r="AL2721" s="49"/>
      <c r="AM2721" s="49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</row>
    <row r="2722" spans="1:121" x14ac:dyDescent="0.15">
      <c r="A2722" s="168"/>
      <c r="B2722" s="169"/>
      <c r="C2722" s="170"/>
      <c r="D2722" s="171"/>
      <c r="E2722" s="172"/>
      <c r="F2722" s="172"/>
      <c r="G2722" s="172"/>
      <c r="H2722" s="172"/>
      <c r="I2722" s="171"/>
      <c r="J2722" s="173"/>
      <c r="K2722" s="174"/>
      <c r="L2722" s="175"/>
      <c r="M2722" s="176"/>
      <c r="N2722" s="176"/>
      <c r="O2722" s="175"/>
      <c r="P2722" s="172"/>
      <c r="Q2722" s="177"/>
      <c r="R2722" s="172"/>
      <c r="S2722" s="178"/>
      <c r="T2722" s="173"/>
      <c r="U2722" s="11"/>
      <c r="V2722" s="11"/>
      <c r="W2722" s="49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"/>
      <c r="AH2722" s="1"/>
      <c r="AI2722" s="1"/>
      <c r="AJ2722" s="1"/>
      <c r="AK2722" s="1"/>
      <c r="AL2722" s="49"/>
      <c r="AM2722" s="49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</row>
    <row r="2723" spans="1:121" x14ac:dyDescent="0.15">
      <c r="A2723" s="168"/>
      <c r="B2723" s="169"/>
      <c r="C2723" s="170"/>
      <c r="D2723" s="171"/>
      <c r="E2723" s="172"/>
      <c r="F2723" s="172"/>
      <c r="G2723" s="172"/>
      <c r="H2723" s="172"/>
      <c r="I2723" s="171"/>
      <c r="J2723" s="173"/>
      <c r="K2723" s="174"/>
      <c r="L2723" s="175"/>
      <c r="M2723" s="176"/>
      <c r="N2723" s="176"/>
      <c r="O2723" s="175"/>
      <c r="P2723" s="172"/>
      <c r="Q2723" s="177"/>
      <c r="R2723" s="172"/>
      <c r="S2723" s="178"/>
      <c r="T2723" s="173"/>
      <c r="U2723" s="11"/>
      <c r="V2723" s="11"/>
      <c r="W2723" s="49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"/>
      <c r="AH2723" s="1"/>
      <c r="AI2723" s="1"/>
      <c r="AJ2723" s="1"/>
      <c r="AK2723" s="1"/>
      <c r="AL2723" s="49"/>
      <c r="AM2723" s="49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</row>
    <row r="2724" spans="1:121" x14ac:dyDescent="0.15">
      <c r="A2724" s="168"/>
      <c r="B2724" s="169"/>
      <c r="C2724" s="170"/>
      <c r="D2724" s="171"/>
      <c r="E2724" s="172"/>
      <c r="F2724" s="172"/>
      <c r="G2724" s="172"/>
      <c r="H2724" s="172"/>
      <c r="I2724" s="171"/>
      <c r="J2724" s="173"/>
      <c r="K2724" s="174"/>
      <c r="L2724" s="175"/>
      <c r="M2724" s="176"/>
      <c r="N2724" s="176"/>
      <c r="O2724" s="175"/>
      <c r="P2724" s="172"/>
      <c r="Q2724" s="177"/>
      <c r="R2724" s="172"/>
      <c r="S2724" s="178"/>
      <c r="T2724" s="173"/>
      <c r="U2724" s="11"/>
      <c r="V2724" s="11"/>
      <c r="W2724" s="49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"/>
      <c r="AH2724" s="1"/>
      <c r="AI2724" s="1"/>
      <c r="AJ2724" s="1"/>
      <c r="AK2724" s="1"/>
      <c r="AL2724" s="49"/>
      <c r="AM2724" s="49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</row>
    <row r="2725" spans="1:121" x14ac:dyDescent="0.15">
      <c r="A2725" s="168"/>
      <c r="B2725" s="169"/>
      <c r="C2725" s="170"/>
      <c r="D2725" s="171"/>
      <c r="E2725" s="172"/>
      <c r="F2725" s="172"/>
      <c r="G2725" s="172"/>
      <c r="H2725" s="172"/>
      <c r="I2725" s="171"/>
      <c r="J2725" s="173"/>
      <c r="K2725" s="174"/>
      <c r="L2725" s="175"/>
      <c r="M2725" s="176"/>
      <c r="N2725" s="176"/>
      <c r="O2725" s="175"/>
      <c r="P2725" s="172"/>
      <c r="Q2725" s="177"/>
      <c r="R2725" s="172"/>
      <c r="S2725" s="178"/>
      <c r="T2725" s="173"/>
      <c r="U2725" s="11"/>
      <c r="V2725" s="11"/>
      <c r="W2725" s="49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"/>
      <c r="AH2725" s="1"/>
      <c r="AI2725" s="1"/>
      <c r="AJ2725" s="1"/>
      <c r="AK2725" s="1"/>
      <c r="AL2725" s="49"/>
      <c r="AM2725" s="49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</row>
    <row r="2726" spans="1:121" x14ac:dyDescent="0.15">
      <c r="A2726" s="168"/>
      <c r="B2726" s="169"/>
      <c r="C2726" s="170"/>
      <c r="D2726" s="171"/>
      <c r="E2726" s="172"/>
      <c r="F2726" s="172"/>
      <c r="G2726" s="172"/>
      <c r="H2726" s="172"/>
      <c r="I2726" s="171"/>
      <c r="J2726" s="173"/>
      <c r="K2726" s="174"/>
      <c r="L2726" s="175"/>
      <c r="M2726" s="176"/>
      <c r="N2726" s="176"/>
      <c r="O2726" s="175"/>
      <c r="P2726" s="172"/>
      <c r="Q2726" s="177"/>
      <c r="R2726" s="172"/>
      <c r="S2726" s="178"/>
      <c r="T2726" s="173"/>
      <c r="U2726" s="11"/>
      <c r="V2726" s="11"/>
      <c r="W2726" s="49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"/>
      <c r="AH2726" s="1"/>
      <c r="AI2726" s="1"/>
      <c r="AJ2726" s="1"/>
      <c r="AK2726" s="1"/>
      <c r="AL2726" s="49"/>
      <c r="AM2726" s="49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</row>
    <row r="2727" spans="1:121" x14ac:dyDescent="0.15">
      <c r="A2727" s="168"/>
      <c r="B2727" s="169"/>
      <c r="C2727" s="170"/>
      <c r="D2727" s="171"/>
      <c r="E2727" s="172"/>
      <c r="F2727" s="172"/>
      <c r="G2727" s="172"/>
      <c r="H2727" s="172"/>
      <c r="I2727" s="171"/>
      <c r="J2727" s="173"/>
      <c r="K2727" s="174"/>
      <c r="L2727" s="175"/>
      <c r="M2727" s="176"/>
      <c r="N2727" s="176"/>
      <c r="O2727" s="175"/>
      <c r="P2727" s="172"/>
      <c r="Q2727" s="177"/>
      <c r="R2727" s="172"/>
      <c r="S2727" s="178"/>
      <c r="T2727" s="173"/>
      <c r="U2727" s="11"/>
      <c r="V2727" s="11"/>
      <c r="W2727" s="49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"/>
      <c r="AH2727" s="1"/>
      <c r="AI2727" s="1"/>
      <c r="AJ2727" s="1"/>
      <c r="AK2727" s="1"/>
      <c r="AL2727" s="49"/>
      <c r="AM2727" s="49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</row>
    <row r="2728" spans="1:121" x14ac:dyDescent="0.15">
      <c r="A2728" s="168"/>
      <c r="B2728" s="169"/>
      <c r="C2728" s="170"/>
      <c r="D2728" s="171"/>
      <c r="E2728" s="172"/>
      <c r="F2728" s="172"/>
      <c r="G2728" s="172"/>
      <c r="H2728" s="172"/>
      <c r="I2728" s="171"/>
      <c r="J2728" s="173"/>
      <c r="K2728" s="174"/>
      <c r="L2728" s="175"/>
      <c r="M2728" s="176"/>
      <c r="N2728" s="176"/>
      <c r="O2728" s="175"/>
      <c r="P2728" s="172"/>
      <c r="Q2728" s="177"/>
      <c r="R2728" s="172"/>
      <c r="S2728" s="178"/>
      <c r="T2728" s="173"/>
      <c r="U2728" s="11"/>
      <c r="V2728" s="11"/>
      <c r="W2728" s="49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"/>
      <c r="AH2728" s="1"/>
      <c r="AI2728" s="1"/>
      <c r="AJ2728" s="1"/>
      <c r="AK2728" s="1"/>
      <c r="AL2728" s="49"/>
      <c r="AM2728" s="49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</row>
    <row r="2729" spans="1:121" x14ac:dyDescent="0.15">
      <c r="A2729" s="168"/>
      <c r="B2729" s="169"/>
      <c r="C2729" s="170"/>
      <c r="D2729" s="171"/>
      <c r="E2729" s="172"/>
      <c r="F2729" s="172"/>
      <c r="G2729" s="172"/>
      <c r="H2729" s="172"/>
      <c r="I2729" s="171"/>
      <c r="J2729" s="173"/>
      <c r="K2729" s="174"/>
      <c r="L2729" s="175"/>
      <c r="M2729" s="176"/>
      <c r="N2729" s="176"/>
      <c r="O2729" s="175"/>
      <c r="P2729" s="172"/>
      <c r="Q2729" s="177"/>
      <c r="R2729" s="172"/>
      <c r="S2729" s="178"/>
      <c r="T2729" s="173"/>
      <c r="U2729" s="11"/>
      <c r="V2729" s="11"/>
      <c r="W2729" s="49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"/>
      <c r="AH2729" s="1"/>
      <c r="AI2729" s="1"/>
      <c r="AJ2729" s="1"/>
      <c r="AK2729" s="1"/>
      <c r="AL2729" s="49"/>
      <c r="AM2729" s="49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</row>
    <row r="2730" spans="1:121" x14ac:dyDescent="0.15">
      <c r="A2730" s="168"/>
      <c r="B2730" s="169"/>
      <c r="C2730" s="170"/>
      <c r="D2730" s="171"/>
      <c r="E2730" s="172"/>
      <c r="F2730" s="172"/>
      <c r="G2730" s="172"/>
      <c r="H2730" s="172"/>
      <c r="I2730" s="171"/>
      <c r="J2730" s="173"/>
      <c r="K2730" s="174"/>
      <c r="L2730" s="175"/>
      <c r="M2730" s="176"/>
      <c r="N2730" s="176"/>
      <c r="O2730" s="175"/>
      <c r="P2730" s="172"/>
      <c r="Q2730" s="177"/>
      <c r="R2730" s="172"/>
      <c r="S2730" s="178"/>
      <c r="T2730" s="173"/>
      <c r="U2730" s="11"/>
      <c r="V2730" s="11"/>
      <c r="W2730" s="49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"/>
      <c r="AH2730" s="1"/>
      <c r="AI2730" s="1"/>
      <c r="AJ2730" s="1"/>
      <c r="AK2730" s="1"/>
      <c r="AL2730" s="49"/>
      <c r="AM2730" s="49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</row>
    <row r="2731" spans="1:121" x14ac:dyDescent="0.15">
      <c r="A2731" s="168"/>
      <c r="B2731" s="169"/>
      <c r="C2731" s="170"/>
      <c r="D2731" s="171"/>
      <c r="E2731" s="172"/>
      <c r="F2731" s="172"/>
      <c r="G2731" s="172"/>
      <c r="H2731" s="172"/>
      <c r="I2731" s="171"/>
      <c r="J2731" s="173"/>
      <c r="K2731" s="174"/>
      <c r="L2731" s="175"/>
      <c r="M2731" s="176"/>
      <c r="N2731" s="176"/>
      <c r="O2731" s="175"/>
      <c r="P2731" s="172"/>
      <c r="Q2731" s="177"/>
      <c r="R2731" s="172"/>
      <c r="S2731" s="178"/>
      <c r="T2731" s="173"/>
      <c r="U2731" s="11"/>
      <c r="V2731" s="11"/>
      <c r="W2731" s="49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"/>
      <c r="AH2731" s="1"/>
      <c r="AI2731" s="1"/>
      <c r="AJ2731" s="1"/>
      <c r="AK2731" s="1"/>
      <c r="AL2731" s="49"/>
      <c r="AM2731" s="49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</row>
    <row r="2732" spans="1:121" x14ac:dyDescent="0.15">
      <c r="A2732" s="168"/>
      <c r="B2732" s="169"/>
      <c r="C2732" s="170"/>
      <c r="D2732" s="171"/>
      <c r="E2732" s="172"/>
      <c r="F2732" s="172"/>
      <c r="G2732" s="172"/>
      <c r="H2732" s="172"/>
      <c r="I2732" s="171"/>
      <c r="J2732" s="173"/>
      <c r="K2732" s="174"/>
      <c r="L2732" s="175"/>
      <c r="M2732" s="176"/>
      <c r="N2732" s="176"/>
      <c r="O2732" s="175"/>
      <c r="P2732" s="172"/>
      <c r="Q2732" s="177"/>
      <c r="R2732" s="172"/>
      <c r="S2732" s="178"/>
      <c r="T2732" s="173"/>
      <c r="U2732" s="11"/>
      <c r="V2732" s="11"/>
      <c r="W2732" s="49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"/>
      <c r="AH2732" s="1"/>
      <c r="AI2732" s="1"/>
      <c r="AJ2732" s="1"/>
      <c r="AK2732" s="1"/>
      <c r="AL2732" s="49"/>
      <c r="AM2732" s="49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</row>
    <row r="2733" spans="1:121" x14ac:dyDescent="0.15">
      <c r="A2733" s="168"/>
      <c r="B2733" s="169"/>
      <c r="C2733" s="170"/>
      <c r="D2733" s="171"/>
      <c r="E2733" s="172"/>
      <c r="F2733" s="172"/>
      <c r="G2733" s="172"/>
      <c r="H2733" s="172"/>
      <c r="I2733" s="171"/>
      <c r="J2733" s="173"/>
      <c r="K2733" s="174"/>
      <c r="L2733" s="175"/>
      <c r="M2733" s="176"/>
      <c r="N2733" s="176"/>
      <c r="O2733" s="175"/>
      <c r="P2733" s="172"/>
      <c r="Q2733" s="177"/>
      <c r="R2733" s="172"/>
      <c r="S2733" s="178"/>
      <c r="T2733" s="173"/>
      <c r="U2733" s="11"/>
      <c r="V2733" s="11"/>
      <c r="W2733" s="49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"/>
      <c r="AH2733" s="1"/>
      <c r="AI2733" s="1"/>
      <c r="AJ2733" s="1"/>
      <c r="AK2733" s="1"/>
      <c r="AL2733" s="49"/>
      <c r="AM2733" s="49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</row>
    <row r="2734" spans="1:121" x14ac:dyDescent="0.15">
      <c r="A2734" s="168"/>
      <c r="B2734" s="169"/>
      <c r="C2734" s="170"/>
      <c r="D2734" s="171"/>
      <c r="E2734" s="172"/>
      <c r="F2734" s="172"/>
      <c r="G2734" s="172"/>
      <c r="H2734" s="172"/>
      <c r="I2734" s="171"/>
      <c r="J2734" s="173"/>
      <c r="K2734" s="174"/>
      <c r="L2734" s="175"/>
      <c r="M2734" s="176"/>
      <c r="N2734" s="176"/>
      <c r="O2734" s="175"/>
      <c r="P2734" s="172"/>
      <c r="Q2734" s="177"/>
      <c r="R2734" s="172"/>
      <c r="S2734" s="178"/>
      <c r="T2734" s="173"/>
      <c r="U2734" s="11"/>
      <c r="V2734" s="11"/>
      <c r="W2734" s="49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"/>
      <c r="AH2734" s="1"/>
      <c r="AI2734" s="1"/>
      <c r="AJ2734" s="1"/>
      <c r="AK2734" s="1"/>
      <c r="AL2734" s="49"/>
      <c r="AM2734" s="49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</row>
    <row r="2735" spans="1:121" x14ac:dyDescent="0.15">
      <c r="A2735" s="168"/>
      <c r="B2735" s="169"/>
      <c r="C2735" s="170"/>
      <c r="D2735" s="171"/>
      <c r="E2735" s="172"/>
      <c r="F2735" s="172"/>
      <c r="G2735" s="172"/>
      <c r="H2735" s="172"/>
      <c r="I2735" s="171"/>
      <c r="J2735" s="173"/>
      <c r="K2735" s="174"/>
      <c r="L2735" s="175"/>
      <c r="M2735" s="176"/>
      <c r="N2735" s="176"/>
      <c r="O2735" s="175"/>
      <c r="P2735" s="172"/>
      <c r="Q2735" s="177"/>
      <c r="R2735" s="172"/>
      <c r="S2735" s="178"/>
      <c r="T2735" s="173"/>
      <c r="U2735" s="11"/>
      <c r="V2735" s="11"/>
      <c r="W2735" s="49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"/>
      <c r="AH2735" s="1"/>
      <c r="AI2735" s="1"/>
      <c r="AJ2735" s="1"/>
      <c r="AK2735" s="1"/>
      <c r="AL2735" s="49"/>
      <c r="AM2735" s="49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</row>
    <row r="2736" spans="1:121" x14ac:dyDescent="0.15">
      <c r="A2736" s="168"/>
      <c r="B2736" s="169"/>
      <c r="C2736" s="170"/>
      <c r="D2736" s="171"/>
      <c r="E2736" s="172"/>
      <c r="F2736" s="172"/>
      <c r="G2736" s="172"/>
      <c r="H2736" s="172"/>
      <c r="I2736" s="171"/>
      <c r="J2736" s="173"/>
      <c r="K2736" s="174"/>
      <c r="L2736" s="175"/>
      <c r="M2736" s="176"/>
      <c r="N2736" s="176"/>
      <c r="O2736" s="175"/>
      <c r="P2736" s="172"/>
      <c r="Q2736" s="177"/>
      <c r="R2736" s="172"/>
      <c r="S2736" s="178"/>
      <c r="T2736" s="173"/>
      <c r="U2736" s="11"/>
      <c r="V2736" s="11"/>
      <c r="W2736" s="49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"/>
      <c r="AH2736" s="1"/>
      <c r="AI2736" s="1"/>
      <c r="AJ2736" s="1"/>
      <c r="AK2736" s="1"/>
      <c r="AL2736" s="49"/>
      <c r="AM2736" s="49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</row>
    <row r="2737" spans="1:121" x14ac:dyDescent="0.15">
      <c r="A2737" s="168"/>
      <c r="B2737" s="169"/>
      <c r="C2737" s="170"/>
      <c r="D2737" s="171"/>
      <c r="E2737" s="172"/>
      <c r="F2737" s="172"/>
      <c r="G2737" s="172"/>
      <c r="H2737" s="172"/>
      <c r="I2737" s="171"/>
      <c r="J2737" s="173"/>
      <c r="K2737" s="174"/>
      <c r="L2737" s="175"/>
      <c r="M2737" s="176"/>
      <c r="N2737" s="176"/>
      <c r="O2737" s="175"/>
      <c r="P2737" s="172"/>
      <c r="Q2737" s="177"/>
      <c r="R2737" s="172"/>
      <c r="S2737" s="178"/>
      <c r="T2737" s="173"/>
      <c r="U2737" s="11"/>
      <c r="V2737" s="11"/>
      <c r="W2737" s="49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"/>
      <c r="AH2737" s="1"/>
      <c r="AI2737" s="1"/>
      <c r="AJ2737" s="1"/>
      <c r="AK2737" s="1"/>
      <c r="AL2737" s="49"/>
      <c r="AM2737" s="49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</row>
    <row r="2738" spans="1:121" x14ac:dyDescent="0.15">
      <c r="A2738" s="168"/>
      <c r="B2738" s="169"/>
      <c r="C2738" s="170"/>
      <c r="D2738" s="171"/>
      <c r="E2738" s="172"/>
      <c r="F2738" s="172"/>
      <c r="G2738" s="172"/>
      <c r="H2738" s="172"/>
      <c r="I2738" s="171"/>
      <c r="J2738" s="173"/>
      <c r="K2738" s="174"/>
      <c r="L2738" s="175"/>
      <c r="M2738" s="176"/>
      <c r="N2738" s="176"/>
      <c r="O2738" s="175"/>
      <c r="P2738" s="172"/>
      <c r="Q2738" s="177"/>
      <c r="R2738" s="172"/>
      <c r="S2738" s="178"/>
      <c r="T2738" s="173"/>
      <c r="U2738" s="11"/>
      <c r="V2738" s="11"/>
      <c r="W2738" s="49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"/>
      <c r="AH2738" s="1"/>
      <c r="AI2738" s="1"/>
      <c r="AJ2738" s="1"/>
      <c r="AK2738" s="1"/>
      <c r="AL2738" s="49"/>
      <c r="AM2738" s="49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</row>
    <row r="2739" spans="1:121" x14ac:dyDescent="0.15">
      <c r="A2739" s="168"/>
      <c r="B2739" s="169"/>
      <c r="C2739" s="170"/>
      <c r="D2739" s="171"/>
      <c r="E2739" s="172"/>
      <c r="F2739" s="172"/>
      <c r="G2739" s="172"/>
      <c r="H2739" s="172"/>
      <c r="I2739" s="171"/>
      <c r="J2739" s="173"/>
      <c r="K2739" s="174"/>
      <c r="L2739" s="175"/>
      <c r="M2739" s="176"/>
      <c r="N2739" s="176"/>
      <c r="O2739" s="175"/>
      <c r="P2739" s="172"/>
      <c r="Q2739" s="177"/>
      <c r="R2739" s="172"/>
      <c r="S2739" s="178"/>
      <c r="T2739" s="173"/>
      <c r="U2739" s="11"/>
      <c r="V2739" s="11"/>
      <c r="W2739" s="49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"/>
      <c r="AH2739" s="1"/>
      <c r="AI2739" s="1"/>
      <c r="AJ2739" s="1"/>
      <c r="AK2739" s="1"/>
      <c r="AL2739" s="49"/>
      <c r="AM2739" s="49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</row>
    <row r="2740" spans="1:121" x14ac:dyDescent="0.15">
      <c r="A2740" s="168"/>
      <c r="B2740" s="169"/>
      <c r="C2740" s="170"/>
      <c r="D2740" s="171"/>
      <c r="E2740" s="172"/>
      <c r="F2740" s="172"/>
      <c r="G2740" s="172"/>
      <c r="H2740" s="172"/>
      <c r="I2740" s="171"/>
      <c r="J2740" s="173"/>
      <c r="K2740" s="174"/>
      <c r="L2740" s="175"/>
      <c r="M2740" s="176"/>
      <c r="N2740" s="176"/>
      <c r="O2740" s="175"/>
      <c r="P2740" s="172"/>
      <c r="Q2740" s="177"/>
      <c r="R2740" s="172"/>
      <c r="S2740" s="178"/>
      <c r="T2740" s="173"/>
      <c r="U2740" s="11"/>
      <c r="V2740" s="11"/>
      <c r="W2740" s="49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"/>
      <c r="AH2740" s="1"/>
      <c r="AI2740" s="1"/>
      <c r="AJ2740" s="1"/>
      <c r="AK2740" s="1"/>
      <c r="AL2740" s="49"/>
      <c r="AM2740" s="49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</row>
    <row r="2741" spans="1:121" x14ac:dyDescent="0.15">
      <c r="A2741" s="168"/>
      <c r="B2741" s="169"/>
      <c r="C2741" s="170"/>
      <c r="D2741" s="171"/>
      <c r="E2741" s="172"/>
      <c r="F2741" s="172"/>
      <c r="G2741" s="172"/>
      <c r="H2741" s="172"/>
      <c r="I2741" s="171"/>
      <c r="J2741" s="173"/>
      <c r="K2741" s="174"/>
      <c r="L2741" s="175"/>
      <c r="M2741" s="176"/>
      <c r="N2741" s="176"/>
      <c r="O2741" s="175"/>
      <c r="P2741" s="172"/>
      <c r="Q2741" s="177"/>
      <c r="R2741" s="172"/>
      <c r="S2741" s="178"/>
      <c r="T2741" s="173"/>
      <c r="U2741" s="11"/>
      <c r="V2741" s="11"/>
      <c r="W2741" s="49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"/>
      <c r="AH2741" s="1"/>
      <c r="AI2741" s="1"/>
      <c r="AJ2741" s="1"/>
      <c r="AK2741" s="1"/>
      <c r="AL2741" s="49"/>
      <c r="AM2741" s="49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</row>
    <row r="2742" spans="1:121" x14ac:dyDescent="0.15">
      <c r="A2742" s="168"/>
      <c r="B2742" s="169"/>
      <c r="C2742" s="170"/>
      <c r="D2742" s="171"/>
      <c r="E2742" s="172"/>
      <c r="F2742" s="172"/>
      <c r="G2742" s="172"/>
      <c r="H2742" s="172"/>
      <c r="I2742" s="171"/>
      <c r="J2742" s="173"/>
      <c r="K2742" s="174"/>
      <c r="L2742" s="175"/>
      <c r="M2742" s="176"/>
      <c r="N2742" s="176"/>
      <c r="O2742" s="175"/>
      <c r="P2742" s="172"/>
      <c r="Q2742" s="177"/>
      <c r="R2742" s="172"/>
      <c r="S2742" s="178"/>
      <c r="T2742" s="173"/>
      <c r="U2742" s="11"/>
      <c r="V2742" s="11"/>
      <c r="W2742" s="49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"/>
      <c r="AH2742" s="1"/>
      <c r="AI2742" s="1"/>
      <c r="AJ2742" s="1"/>
      <c r="AK2742" s="1"/>
      <c r="AL2742" s="49"/>
      <c r="AM2742" s="49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</row>
    <row r="2743" spans="1:121" x14ac:dyDescent="0.15">
      <c r="A2743" s="168"/>
      <c r="B2743" s="169"/>
      <c r="C2743" s="170"/>
      <c r="D2743" s="171"/>
      <c r="E2743" s="172"/>
      <c r="F2743" s="172"/>
      <c r="G2743" s="172"/>
      <c r="H2743" s="172"/>
      <c r="I2743" s="171"/>
      <c r="J2743" s="173"/>
      <c r="K2743" s="174"/>
      <c r="L2743" s="175"/>
      <c r="M2743" s="176"/>
      <c r="N2743" s="176"/>
      <c r="O2743" s="175"/>
      <c r="P2743" s="172"/>
      <c r="Q2743" s="177"/>
      <c r="R2743" s="172"/>
      <c r="S2743" s="178"/>
      <c r="T2743" s="173"/>
      <c r="U2743" s="11"/>
      <c r="V2743" s="11"/>
      <c r="W2743" s="49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"/>
      <c r="AH2743" s="1"/>
      <c r="AI2743" s="1"/>
      <c r="AJ2743" s="1"/>
      <c r="AK2743" s="1"/>
      <c r="AL2743" s="49"/>
      <c r="AM2743" s="49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</row>
    <row r="2744" spans="1:121" x14ac:dyDescent="0.15">
      <c r="A2744" s="168"/>
      <c r="B2744" s="169"/>
      <c r="C2744" s="170"/>
      <c r="D2744" s="171"/>
      <c r="E2744" s="172"/>
      <c r="F2744" s="172"/>
      <c r="G2744" s="172"/>
      <c r="H2744" s="172"/>
      <c r="I2744" s="171"/>
      <c r="J2744" s="173"/>
      <c r="K2744" s="174"/>
      <c r="L2744" s="175"/>
      <c r="M2744" s="176"/>
      <c r="N2744" s="176"/>
      <c r="O2744" s="175"/>
      <c r="P2744" s="172"/>
      <c r="Q2744" s="177"/>
      <c r="R2744" s="172"/>
      <c r="S2744" s="178"/>
      <c r="T2744" s="173"/>
      <c r="U2744" s="11"/>
      <c r="V2744" s="11"/>
      <c r="W2744" s="49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"/>
      <c r="AH2744" s="1"/>
      <c r="AI2744" s="1"/>
      <c r="AJ2744" s="1"/>
      <c r="AK2744" s="1"/>
      <c r="AL2744" s="49"/>
      <c r="AM2744" s="49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</row>
    <row r="2745" spans="1:121" x14ac:dyDescent="0.15">
      <c r="A2745" s="168"/>
      <c r="B2745" s="169"/>
      <c r="C2745" s="170"/>
      <c r="D2745" s="171"/>
      <c r="E2745" s="172"/>
      <c r="F2745" s="172"/>
      <c r="G2745" s="172"/>
      <c r="H2745" s="172"/>
      <c r="I2745" s="171"/>
      <c r="J2745" s="173"/>
      <c r="K2745" s="174"/>
      <c r="L2745" s="175"/>
      <c r="M2745" s="176"/>
      <c r="N2745" s="176"/>
      <c r="O2745" s="175"/>
      <c r="P2745" s="172"/>
      <c r="Q2745" s="177"/>
      <c r="R2745" s="172"/>
      <c r="S2745" s="178"/>
      <c r="T2745" s="173"/>
      <c r="U2745" s="11"/>
      <c r="V2745" s="11"/>
      <c r="W2745" s="49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"/>
      <c r="AH2745" s="1"/>
      <c r="AI2745" s="1"/>
      <c r="AJ2745" s="1"/>
      <c r="AK2745" s="1"/>
      <c r="AL2745" s="49"/>
      <c r="AM2745" s="49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</row>
    <row r="2746" spans="1:121" x14ac:dyDescent="0.15">
      <c r="A2746" s="168"/>
      <c r="B2746" s="169"/>
      <c r="C2746" s="170"/>
      <c r="D2746" s="171"/>
      <c r="E2746" s="172"/>
      <c r="F2746" s="172"/>
      <c r="G2746" s="172"/>
      <c r="H2746" s="172"/>
      <c r="I2746" s="171"/>
      <c r="J2746" s="173"/>
      <c r="K2746" s="174"/>
      <c r="L2746" s="175"/>
      <c r="M2746" s="176"/>
      <c r="N2746" s="176"/>
      <c r="O2746" s="175"/>
      <c r="P2746" s="172"/>
      <c r="Q2746" s="177"/>
      <c r="R2746" s="172"/>
      <c r="S2746" s="178"/>
      <c r="T2746" s="173"/>
      <c r="U2746" s="11"/>
      <c r="V2746" s="11"/>
      <c r="W2746" s="49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"/>
      <c r="AH2746" s="1"/>
      <c r="AI2746" s="1"/>
      <c r="AJ2746" s="1"/>
      <c r="AK2746" s="1"/>
      <c r="AL2746" s="49"/>
      <c r="AM2746" s="49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</row>
    <row r="2747" spans="1:121" x14ac:dyDescent="0.15">
      <c r="A2747" s="168"/>
      <c r="B2747" s="169"/>
      <c r="C2747" s="170"/>
      <c r="D2747" s="171"/>
      <c r="E2747" s="172"/>
      <c r="F2747" s="172"/>
      <c r="G2747" s="172"/>
      <c r="H2747" s="172"/>
      <c r="I2747" s="171"/>
      <c r="J2747" s="173"/>
      <c r="K2747" s="174"/>
      <c r="L2747" s="175"/>
      <c r="M2747" s="176"/>
      <c r="N2747" s="176"/>
      <c r="O2747" s="175"/>
      <c r="P2747" s="172"/>
      <c r="Q2747" s="177"/>
      <c r="R2747" s="172"/>
      <c r="S2747" s="178"/>
      <c r="T2747" s="173"/>
      <c r="U2747" s="11"/>
      <c r="V2747" s="11"/>
      <c r="W2747" s="49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"/>
      <c r="AH2747" s="1"/>
      <c r="AI2747" s="1"/>
      <c r="AJ2747" s="1"/>
      <c r="AK2747" s="1"/>
      <c r="AL2747" s="49"/>
      <c r="AM2747" s="49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</row>
    <row r="2748" spans="1:121" x14ac:dyDescent="0.15">
      <c r="A2748" s="168"/>
      <c r="B2748" s="169"/>
      <c r="C2748" s="170"/>
      <c r="D2748" s="171"/>
      <c r="E2748" s="172"/>
      <c r="F2748" s="172"/>
      <c r="G2748" s="172"/>
      <c r="H2748" s="172"/>
      <c r="I2748" s="171"/>
      <c r="J2748" s="173"/>
      <c r="K2748" s="174"/>
      <c r="L2748" s="175"/>
      <c r="M2748" s="176"/>
      <c r="N2748" s="176"/>
      <c r="O2748" s="175"/>
      <c r="P2748" s="172"/>
      <c r="Q2748" s="177"/>
      <c r="R2748" s="172"/>
      <c r="S2748" s="178"/>
      <c r="T2748" s="173"/>
      <c r="U2748" s="11"/>
      <c r="V2748" s="11"/>
      <c r="W2748" s="49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"/>
      <c r="AH2748" s="1"/>
      <c r="AI2748" s="1"/>
      <c r="AJ2748" s="1"/>
      <c r="AK2748" s="1"/>
      <c r="AL2748" s="49"/>
      <c r="AM2748" s="49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</row>
    <row r="2749" spans="1:121" x14ac:dyDescent="0.15">
      <c r="A2749" s="168"/>
      <c r="B2749" s="169"/>
      <c r="C2749" s="170"/>
      <c r="D2749" s="171"/>
      <c r="E2749" s="172"/>
      <c r="F2749" s="172"/>
      <c r="G2749" s="172"/>
      <c r="H2749" s="172"/>
      <c r="I2749" s="171"/>
      <c r="J2749" s="173"/>
      <c r="K2749" s="174"/>
      <c r="L2749" s="175"/>
      <c r="M2749" s="176"/>
      <c r="N2749" s="176"/>
      <c r="O2749" s="175"/>
      <c r="P2749" s="172"/>
      <c r="Q2749" s="177"/>
      <c r="R2749" s="172"/>
      <c r="S2749" s="178"/>
      <c r="T2749" s="173"/>
      <c r="U2749" s="11"/>
      <c r="V2749" s="11"/>
      <c r="W2749" s="49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"/>
      <c r="AH2749" s="1"/>
      <c r="AI2749" s="1"/>
      <c r="AJ2749" s="1"/>
      <c r="AK2749" s="1"/>
      <c r="AL2749" s="49"/>
      <c r="AM2749" s="49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</row>
    <row r="2750" spans="1:121" ht="15" x14ac:dyDescent="0.2">
      <c r="A2750" s="179"/>
      <c r="B2750" s="180"/>
      <c r="C2750" s="181"/>
      <c r="D2750" s="182"/>
      <c r="E2750" s="183"/>
      <c r="F2750" s="183"/>
      <c r="G2750" s="183"/>
      <c r="H2750" s="183"/>
      <c r="I2750" s="182"/>
      <c r="J2750" s="184"/>
      <c r="K2750" s="185"/>
      <c r="L2750" s="186"/>
      <c r="M2750" s="187"/>
      <c r="N2750" s="187"/>
      <c r="O2750" s="186"/>
      <c r="P2750" s="183"/>
      <c r="Q2750" s="188"/>
      <c r="R2750" s="183"/>
      <c r="S2750" s="189"/>
      <c r="T2750" s="184"/>
      <c r="U2750" s="47"/>
      <c r="V2750" s="47"/>
      <c r="W2750" s="57"/>
      <c r="X2750" s="38"/>
      <c r="Y2750" s="41"/>
      <c r="Z2750" s="47"/>
      <c r="AA2750" s="38"/>
      <c r="AB2750" s="38"/>
      <c r="AC2750" s="38"/>
      <c r="AD2750" s="47"/>
      <c r="AE2750" s="39"/>
      <c r="AF2750" s="47"/>
      <c r="AG2750" s="41"/>
      <c r="AH2750" s="41"/>
      <c r="AI2750" s="41"/>
      <c r="AJ2750" s="41"/>
      <c r="AK2750" s="41"/>
      <c r="AL2750" s="57"/>
      <c r="AM2750" s="57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  <c r="CH2750" s="41"/>
      <c r="CI2750" s="41"/>
      <c r="CJ2750" s="41"/>
      <c r="CK2750" s="41"/>
      <c r="CL2750" s="41"/>
      <c r="CM2750" s="41"/>
      <c r="CN2750" s="41"/>
      <c r="CO2750" s="41"/>
      <c r="CP2750" s="41"/>
      <c r="CQ2750" s="41"/>
      <c r="CR2750" s="41"/>
      <c r="CS2750" s="41"/>
      <c r="CT2750" s="41"/>
      <c r="CU2750" s="41"/>
      <c r="CV2750" s="41"/>
      <c r="CW2750" s="41"/>
      <c r="CX2750" s="41"/>
      <c r="CY2750" s="41"/>
      <c r="CZ2750" s="41"/>
      <c r="DA2750" s="41"/>
      <c r="DB2750" s="41"/>
      <c r="DC2750" s="41"/>
      <c r="DD2750" s="41"/>
      <c r="DE2750" s="41"/>
      <c r="DF2750" s="41"/>
      <c r="DG2750" s="41"/>
      <c r="DH2750" s="41"/>
      <c r="DI2750" s="41"/>
      <c r="DJ2750" s="41"/>
      <c r="DK2750" s="41"/>
      <c r="DL2750" s="41"/>
      <c r="DM2750" s="41"/>
      <c r="DN2750" s="41"/>
      <c r="DO2750" s="41"/>
      <c r="DP2750" s="41"/>
      <c r="DQ2750" s="41"/>
    </row>
    <row r="2751" spans="1:121" x14ac:dyDescent="0.15">
      <c r="A2751" s="168"/>
      <c r="B2751" s="169"/>
      <c r="C2751" s="170"/>
      <c r="D2751" s="171"/>
      <c r="E2751" s="172"/>
      <c r="F2751" s="172"/>
      <c r="G2751" s="172"/>
      <c r="H2751" s="172"/>
      <c r="I2751" s="171"/>
      <c r="J2751" s="173"/>
      <c r="K2751" s="174"/>
      <c r="L2751" s="175"/>
      <c r="M2751" s="176"/>
      <c r="N2751" s="176"/>
      <c r="O2751" s="175"/>
      <c r="P2751" s="172"/>
      <c r="Q2751" s="177"/>
      <c r="R2751" s="172"/>
      <c r="S2751" s="178"/>
      <c r="T2751" s="173"/>
      <c r="U2751" s="47"/>
      <c r="V2751" s="47"/>
      <c r="W2751" s="57"/>
      <c r="X2751" s="38"/>
      <c r="Y2751" s="41"/>
      <c r="Z2751" s="47"/>
      <c r="AA2751" s="38"/>
      <c r="AB2751" s="38"/>
      <c r="AC2751" s="38"/>
      <c r="AD2751" s="47"/>
      <c r="AE2751" s="39"/>
      <c r="AF2751" s="47"/>
      <c r="AG2751" s="41"/>
      <c r="AH2751" s="41"/>
      <c r="AI2751" s="41"/>
      <c r="AJ2751" s="41"/>
      <c r="AK2751" s="41"/>
      <c r="AL2751" s="57"/>
      <c r="AM2751" s="57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  <c r="CH2751" s="41"/>
      <c r="CI2751" s="41"/>
      <c r="CJ2751" s="41"/>
      <c r="CK2751" s="41"/>
      <c r="CL2751" s="41"/>
      <c r="CM2751" s="41"/>
      <c r="CN2751" s="41"/>
      <c r="CO2751" s="41"/>
      <c r="CP2751" s="41"/>
      <c r="CQ2751" s="41"/>
      <c r="CR2751" s="41"/>
      <c r="CS2751" s="41"/>
      <c r="CT2751" s="41"/>
      <c r="CU2751" s="41"/>
      <c r="CV2751" s="41"/>
      <c r="CW2751" s="41"/>
      <c r="CX2751" s="41"/>
      <c r="CY2751" s="41"/>
      <c r="CZ2751" s="41"/>
      <c r="DA2751" s="41"/>
      <c r="DB2751" s="41"/>
      <c r="DC2751" s="41"/>
      <c r="DD2751" s="41"/>
      <c r="DE2751" s="41"/>
      <c r="DF2751" s="41"/>
      <c r="DG2751" s="41"/>
      <c r="DH2751" s="41"/>
      <c r="DI2751" s="41"/>
      <c r="DJ2751" s="41"/>
      <c r="DK2751" s="41"/>
      <c r="DL2751" s="41"/>
      <c r="DM2751" s="41"/>
      <c r="DN2751" s="41"/>
      <c r="DO2751" s="41"/>
      <c r="DP2751" s="41"/>
      <c r="DQ2751" s="41"/>
    </row>
    <row r="2752" spans="1:121" x14ac:dyDescent="0.15">
      <c r="A2752" s="168"/>
      <c r="B2752" s="169"/>
      <c r="C2752" s="170"/>
      <c r="D2752" s="171"/>
      <c r="E2752" s="172"/>
      <c r="F2752" s="172"/>
      <c r="G2752" s="172"/>
      <c r="H2752" s="172"/>
      <c r="I2752" s="171"/>
      <c r="J2752" s="173"/>
      <c r="K2752" s="174"/>
      <c r="L2752" s="175"/>
      <c r="M2752" s="176"/>
      <c r="N2752" s="176"/>
      <c r="O2752" s="175"/>
      <c r="P2752" s="172"/>
      <c r="Q2752" s="177"/>
      <c r="R2752" s="172"/>
      <c r="S2752" s="178"/>
      <c r="T2752" s="173"/>
      <c r="U2752" s="11"/>
      <c r="V2752" s="11"/>
      <c r="W2752" s="49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"/>
      <c r="AH2752" s="1"/>
      <c r="AI2752" s="1"/>
      <c r="AJ2752" s="1"/>
      <c r="AK2752" s="1"/>
      <c r="AL2752" s="49"/>
      <c r="AM2752" s="49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</row>
    <row r="2753" spans="1:121" x14ac:dyDescent="0.15">
      <c r="A2753" s="168"/>
      <c r="B2753" s="169"/>
      <c r="C2753" s="170"/>
      <c r="D2753" s="171"/>
      <c r="E2753" s="172"/>
      <c r="F2753" s="172"/>
      <c r="G2753" s="172"/>
      <c r="H2753" s="172"/>
      <c r="I2753" s="171"/>
      <c r="J2753" s="173"/>
      <c r="K2753" s="174"/>
      <c r="L2753" s="175"/>
      <c r="M2753" s="176"/>
      <c r="N2753" s="176"/>
      <c r="O2753" s="175"/>
      <c r="P2753" s="172"/>
      <c r="Q2753" s="177"/>
      <c r="R2753" s="172"/>
      <c r="S2753" s="178"/>
      <c r="T2753" s="173"/>
      <c r="U2753" s="11"/>
      <c r="V2753" s="11"/>
      <c r="W2753" s="49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"/>
      <c r="AH2753" s="1"/>
      <c r="AI2753" s="1"/>
      <c r="AJ2753" s="1"/>
      <c r="AK2753" s="1"/>
      <c r="AL2753" s="49"/>
      <c r="AM2753" s="49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</row>
    <row r="2754" spans="1:121" x14ac:dyDescent="0.15">
      <c r="A2754" s="168"/>
      <c r="B2754" s="169"/>
      <c r="C2754" s="170"/>
      <c r="D2754" s="171"/>
      <c r="E2754" s="172"/>
      <c r="F2754" s="172"/>
      <c r="G2754" s="172"/>
      <c r="H2754" s="172"/>
      <c r="I2754" s="171"/>
      <c r="J2754" s="173"/>
      <c r="K2754" s="174"/>
      <c r="L2754" s="175"/>
      <c r="M2754" s="176"/>
      <c r="N2754" s="176"/>
      <c r="O2754" s="175"/>
      <c r="P2754" s="172"/>
      <c r="Q2754" s="177"/>
      <c r="R2754" s="172"/>
      <c r="S2754" s="178"/>
      <c r="T2754" s="173"/>
      <c r="U2754" s="47"/>
      <c r="V2754" s="47"/>
      <c r="W2754" s="57"/>
      <c r="X2754" s="38"/>
      <c r="Y2754" s="41"/>
      <c r="Z2754" s="47"/>
      <c r="AA2754" s="38"/>
      <c r="AB2754" s="38"/>
      <c r="AC2754" s="38"/>
      <c r="AD2754" s="47"/>
      <c r="AE2754" s="39"/>
      <c r="AF2754" s="47"/>
      <c r="AG2754" s="41"/>
      <c r="AH2754" s="41"/>
      <c r="AI2754" s="41"/>
      <c r="AJ2754" s="41"/>
      <c r="AK2754" s="41"/>
      <c r="AL2754" s="57"/>
      <c r="AM2754" s="57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  <c r="CH2754" s="41"/>
      <c r="CI2754" s="41"/>
      <c r="CJ2754" s="41"/>
      <c r="CK2754" s="41"/>
      <c r="CL2754" s="41"/>
      <c r="CM2754" s="41"/>
      <c r="CN2754" s="41"/>
      <c r="CO2754" s="41"/>
      <c r="CP2754" s="41"/>
      <c r="CQ2754" s="41"/>
      <c r="CR2754" s="41"/>
      <c r="CS2754" s="41"/>
      <c r="CT2754" s="41"/>
      <c r="CU2754" s="41"/>
      <c r="CV2754" s="41"/>
      <c r="CW2754" s="41"/>
      <c r="CX2754" s="41"/>
      <c r="CY2754" s="41"/>
      <c r="CZ2754" s="41"/>
      <c r="DA2754" s="41"/>
      <c r="DB2754" s="41"/>
      <c r="DC2754" s="41"/>
      <c r="DD2754" s="41"/>
      <c r="DE2754" s="41"/>
      <c r="DF2754" s="41"/>
      <c r="DG2754" s="41"/>
      <c r="DH2754" s="41"/>
      <c r="DI2754" s="41"/>
      <c r="DJ2754" s="41"/>
      <c r="DK2754" s="41"/>
      <c r="DL2754" s="41"/>
      <c r="DM2754" s="41"/>
      <c r="DN2754" s="41"/>
      <c r="DO2754" s="41"/>
      <c r="DP2754" s="41"/>
      <c r="DQ2754" s="41"/>
    </row>
    <row r="2755" spans="1:121" x14ac:dyDescent="0.15">
      <c r="A2755" s="168"/>
      <c r="B2755" s="169"/>
      <c r="C2755" s="170"/>
      <c r="D2755" s="171"/>
      <c r="E2755" s="172"/>
      <c r="F2755" s="172"/>
      <c r="G2755" s="172"/>
      <c r="H2755" s="172"/>
      <c r="I2755" s="171"/>
      <c r="J2755" s="173"/>
      <c r="K2755" s="174"/>
      <c r="L2755" s="175"/>
      <c r="M2755" s="176"/>
      <c r="N2755" s="176"/>
      <c r="O2755" s="175"/>
      <c r="P2755" s="172"/>
      <c r="Q2755" s="177"/>
      <c r="R2755" s="172"/>
      <c r="S2755" s="178"/>
      <c r="T2755" s="173"/>
      <c r="U2755" s="11"/>
      <c r="V2755" s="11"/>
      <c r="W2755" s="49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"/>
      <c r="AH2755" s="1"/>
      <c r="AI2755" s="1"/>
      <c r="AJ2755" s="1"/>
      <c r="AK2755" s="1"/>
      <c r="AL2755" s="49"/>
      <c r="AM2755" s="49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</row>
    <row r="2756" spans="1:121" x14ac:dyDescent="0.15">
      <c r="A2756" s="168"/>
      <c r="B2756" s="169"/>
      <c r="C2756" s="170"/>
      <c r="D2756" s="171"/>
      <c r="E2756" s="172"/>
      <c r="F2756" s="172"/>
      <c r="G2756" s="172"/>
      <c r="H2756" s="172"/>
      <c r="I2756" s="171"/>
      <c r="J2756" s="173"/>
      <c r="K2756" s="174"/>
      <c r="L2756" s="175"/>
      <c r="M2756" s="176"/>
      <c r="N2756" s="176"/>
      <c r="O2756" s="175"/>
      <c r="P2756" s="172"/>
      <c r="Q2756" s="177"/>
      <c r="R2756" s="172"/>
      <c r="S2756" s="178"/>
      <c r="T2756" s="173"/>
      <c r="U2756" s="11"/>
      <c r="V2756" s="11"/>
      <c r="W2756" s="49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"/>
      <c r="AH2756" s="1"/>
      <c r="AI2756" s="1"/>
      <c r="AJ2756" s="1"/>
      <c r="AK2756" s="1"/>
      <c r="AL2756" s="49"/>
      <c r="AM2756" s="49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</row>
    <row r="2757" spans="1:121" x14ac:dyDescent="0.15">
      <c r="A2757" s="168"/>
      <c r="B2757" s="169"/>
      <c r="C2757" s="170"/>
      <c r="D2757" s="171"/>
      <c r="E2757" s="172"/>
      <c r="F2757" s="172"/>
      <c r="G2757" s="172"/>
      <c r="H2757" s="172"/>
      <c r="I2757" s="171"/>
      <c r="J2757" s="173"/>
      <c r="K2757" s="174"/>
      <c r="L2757" s="175"/>
      <c r="M2757" s="176"/>
      <c r="N2757" s="176"/>
      <c r="O2757" s="175"/>
      <c r="P2757" s="172"/>
      <c r="Q2757" s="177"/>
      <c r="R2757" s="172"/>
      <c r="S2757" s="178"/>
      <c r="T2757" s="173"/>
      <c r="U2757" s="11"/>
      <c r="V2757" s="11"/>
      <c r="W2757" s="49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"/>
      <c r="AH2757" s="1"/>
      <c r="AI2757" s="1"/>
      <c r="AJ2757" s="1"/>
      <c r="AK2757" s="1"/>
      <c r="AL2757" s="49"/>
      <c r="AM2757" s="49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</row>
    <row r="2758" spans="1:121" x14ac:dyDescent="0.15">
      <c r="A2758" s="168"/>
      <c r="B2758" s="169"/>
      <c r="C2758" s="170"/>
      <c r="D2758" s="171"/>
      <c r="E2758" s="172"/>
      <c r="F2758" s="172"/>
      <c r="G2758" s="172"/>
      <c r="H2758" s="172"/>
      <c r="I2758" s="171"/>
      <c r="J2758" s="173"/>
      <c r="K2758" s="174"/>
      <c r="L2758" s="175"/>
      <c r="M2758" s="176"/>
      <c r="N2758" s="176"/>
      <c r="O2758" s="175"/>
      <c r="P2758" s="172"/>
      <c r="Q2758" s="177"/>
      <c r="R2758" s="172"/>
      <c r="S2758" s="178"/>
      <c r="T2758" s="173"/>
      <c r="U2758" s="11"/>
      <c r="V2758" s="11"/>
      <c r="W2758" s="49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"/>
      <c r="AH2758" s="1"/>
      <c r="AI2758" s="1"/>
      <c r="AJ2758" s="1"/>
      <c r="AK2758" s="1"/>
      <c r="AL2758" s="49"/>
      <c r="AM2758" s="49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</row>
    <row r="2759" spans="1:121" x14ac:dyDescent="0.15">
      <c r="A2759" s="168"/>
      <c r="B2759" s="169"/>
      <c r="C2759" s="170"/>
      <c r="D2759" s="171"/>
      <c r="E2759" s="172"/>
      <c r="F2759" s="172"/>
      <c r="G2759" s="172"/>
      <c r="H2759" s="172"/>
      <c r="I2759" s="171"/>
      <c r="J2759" s="173"/>
      <c r="K2759" s="174"/>
      <c r="L2759" s="175"/>
      <c r="M2759" s="176"/>
      <c r="N2759" s="176"/>
      <c r="O2759" s="175"/>
      <c r="P2759" s="172"/>
      <c r="Q2759" s="177"/>
      <c r="R2759" s="172"/>
      <c r="S2759" s="178"/>
      <c r="T2759" s="173"/>
      <c r="U2759" s="11"/>
      <c r="V2759" s="11"/>
      <c r="W2759" s="49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"/>
      <c r="AH2759" s="1"/>
      <c r="AI2759" s="1"/>
      <c r="AJ2759" s="1"/>
      <c r="AK2759" s="1"/>
      <c r="AL2759" s="49"/>
      <c r="AM2759" s="49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</row>
    <row r="2760" spans="1:121" x14ac:dyDescent="0.15">
      <c r="A2760" s="168"/>
      <c r="B2760" s="169"/>
      <c r="C2760" s="170"/>
      <c r="D2760" s="171"/>
      <c r="E2760" s="172"/>
      <c r="F2760" s="172"/>
      <c r="G2760" s="172"/>
      <c r="H2760" s="172"/>
      <c r="I2760" s="171"/>
      <c r="J2760" s="173"/>
      <c r="K2760" s="174"/>
      <c r="L2760" s="175"/>
      <c r="M2760" s="176"/>
      <c r="N2760" s="176"/>
      <c r="O2760" s="175"/>
      <c r="P2760" s="172"/>
      <c r="Q2760" s="177"/>
      <c r="R2760" s="172"/>
      <c r="S2760" s="178"/>
      <c r="T2760" s="173"/>
      <c r="U2760" s="11"/>
      <c r="V2760" s="11"/>
      <c r="W2760" s="49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"/>
      <c r="AH2760" s="1"/>
      <c r="AI2760" s="1"/>
      <c r="AJ2760" s="1"/>
      <c r="AK2760" s="1"/>
      <c r="AL2760" s="49"/>
      <c r="AM2760" s="49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</row>
    <row r="2761" spans="1:121" x14ac:dyDescent="0.15">
      <c r="A2761" s="168"/>
      <c r="B2761" s="169"/>
      <c r="C2761" s="170"/>
      <c r="D2761" s="171"/>
      <c r="E2761" s="172"/>
      <c r="F2761" s="172"/>
      <c r="G2761" s="172"/>
      <c r="H2761" s="172"/>
      <c r="I2761" s="171"/>
      <c r="J2761" s="173"/>
      <c r="K2761" s="174"/>
      <c r="L2761" s="175"/>
      <c r="M2761" s="176"/>
      <c r="N2761" s="176"/>
      <c r="O2761" s="175"/>
      <c r="P2761" s="172"/>
      <c r="Q2761" s="177"/>
      <c r="R2761" s="172"/>
      <c r="S2761" s="178"/>
      <c r="T2761" s="173"/>
      <c r="U2761" s="11"/>
      <c r="V2761" s="11"/>
      <c r="W2761" s="49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"/>
      <c r="AH2761" s="1"/>
      <c r="AI2761" s="1"/>
      <c r="AJ2761" s="1"/>
      <c r="AK2761" s="1"/>
      <c r="AL2761" s="49"/>
      <c r="AM2761" s="49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</row>
    <row r="2762" spans="1:121" x14ac:dyDescent="0.15">
      <c r="A2762" s="168"/>
      <c r="B2762" s="169"/>
      <c r="C2762" s="170"/>
      <c r="D2762" s="171"/>
      <c r="E2762" s="172"/>
      <c r="F2762" s="172"/>
      <c r="G2762" s="172"/>
      <c r="H2762" s="172"/>
      <c r="I2762" s="171"/>
      <c r="J2762" s="173"/>
      <c r="K2762" s="174"/>
      <c r="L2762" s="175"/>
      <c r="M2762" s="176"/>
      <c r="N2762" s="176"/>
      <c r="O2762" s="175"/>
      <c r="P2762" s="172"/>
      <c r="Q2762" s="177"/>
      <c r="R2762" s="172"/>
      <c r="S2762" s="178"/>
      <c r="T2762" s="173"/>
      <c r="U2762" s="11"/>
      <c r="V2762" s="11"/>
      <c r="W2762" s="49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"/>
      <c r="AH2762" s="1"/>
      <c r="AI2762" s="1"/>
      <c r="AJ2762" s="1"/>
      <c r="AK2762" s="1"/>
      <c r="AL2762" s="49"/>
      <c r="AM2762" s="49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</row>
    <row r="2763" spans="1:121" x14ac:dyDescent="0.15">
      <c r="A2763" s="168"/>
      <c r="B2763" s="169"/>
      <c r="C2763" s="170"/>
      <c r="D2763" s="171"/>
      <c r="E2763" s="172"/>
      <c r="F2763" s="172"/>
      <c r="G2763" s="172"/>
      <c r="H2763" s="172"/>
      <c r="I2763" s="171"/>
      <c r="J2763" s="173"/>
      <c r="K2763" s="174"/>
      <c r="L2763" s="175"/>
      <c r="M2763" s="176"/>
      <c r="N2763" s="176"/>
      <c r="O2763" s="175"/>
      <c r="P2763" s="172"/>
      <c r="Q2763" s="177"/>
      <c r="R2763" s="172"/>
      <c r="S2763" s="178"/>
      <c r="T2763" s="173"/>
      <c r="U2763" s="11"/>
      <c r="V2763" s="11"/>
      <c r="W2763" s="49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"/>
      <c r="AH2763" s="1"/>
      <c r="AI2763" s="1"/>
      <c r="AJ2763" s="1"/>
      <c r="AK2763" s="1"/>
      <c r="AL2763" s="49"/>
      <c r="AM2763" s="49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</row>
    <row r="2764" spans="1:121" x14ac:dyDescent="0.15">
      <c r="A2764" s="168"/>
      <c r="B2764" s="169"/>
      <c r="C2764" s="170"/>
      <c r="D2764" s="171"/>
      <c r="E2764" s="172"/>
      <c r="F2764" s="172"/>
      <c r="G2764" s="172"/>
      <c r="H2764" s="172"/>
      <c r="I2764" s="171"/>
      <c r="J2764" s="173"/>
      <c r="K2764" s="174"/>
      <c r="L2764" s="175"/>
      <c r="M2764" s="176"/>
      <c r="N2764" s="176"/>
      <c r="O2764" s="175"/>
      <c r="P2764" s="172"/>
      <c r="Q2764" s="177"/>
      <c r="R2764" s="172"/>
      <c r="S2764" s="178"/>
      <c r="T2764" s="173"/>
      <c r="U2764" s="11"/>
      <c r="V2764" s="11"/>
      <c r="W2764" s="49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"/>
      <c r="AH2764" s="1"/>
      <c r="AI2764" s="1"/>
      <c r="AJ2764" s="1"/>
      <c r="AK2764" s="1"/>
      <c r="AL2764" s="49"/>
      <c r="AM2764" s="49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</row>
    <row r="2765" spans="1:121" x14ac:dyDescent="0.15">
      <c r="A2765" s="168"/>
      <c r="B2765" s="169"/>
      <c r="C2765" s="170"/>
      <c r="D2765" s="171"/>
      <c r="E2765" s="172"/>
      <c r="F2765" s="172"/>
      <c r="G2765" s="172"/>
      <c r="H2765" s="172"/>
      <c r="I2765" s="171"/>
      <c r="J2765" s="173"/>
      <c r="K2765" s="174"/>
      <c r="L2765" s="175"/>
      <c r="M2765" s="176"/>
      <c r="N2765" s="176"/>
      <c r="O2765" s="175"/>
      <c r="P2765" s="172"/>
      <c r="Q2765" s="177"/>
      <c r="R2765" s="172"/>
      <c r="S2765" s="178"/>
      <c r="T2765" s="173"/>
      <c r="U2765" s="11"/>
      <c r="V2765" s="11"/>
      <c r="W2765" s="49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"/>
      <c r="AH2765" s="1"/>
      <c r="AI2765" s="1"/>
      <c r="AJ2765" s="1"/>
      <c r="AK2765" s="1"/>
      <c r="AL2765" s="49"/>
      <c r="AM2765" s="49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</row>
    <row r="2766" spans="1:121" x14ac:dyDescent="0.15">
      <c r="A2766" s="168"/>
      <c r="B2766" s="169"/>
      <c r="C2766" s="170"/>
      <c r="D2766" s="171"/>
      <c r="E2766" s="172"/>
      <c r="F2766" s="172"/>
      <c r="G2766" s="172"/>
      <c r="H2766" s="172"/>
      <c r="I2766" s="171"/>
      <c r="J2766" s="173"/>
      <c r="K2766" s="174"/>
      <c r="L2766" s="175"/>
      <c r="M2766" s="176"/>
      <c r="N2766" s="176"/>
      <c r="O2766" s="175"/>
      <c r="P2766" s="172"/>
      <c r="Q2766" s="177"/>
      <c r="R2766" s="172"/>
      <c r="S2766" s="178"/>
      <c r="T2766" s="173"/>
      <c r="U2766" s="11"/>
      <c r="V2766" s="11"/>
      <c r="W2766" s="49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"/>
      <c r="AH2766" s="1"/>
      <c r="AI2766" s="1"/>
      <c r="AJ2766" s="1"/>
      <c r="AK2766" s="1"/>
      <c r="AL2766" s="49"/>
      <c r="AM2766" s="49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</row>
    <row r="2767" spans="1:121" x14ac:dyDescent="0.15">
      <c r="A2767" s="168"/>
      <c r="B2767" s="169"/>
      <c r="C2767" s="170"/>
      <c r="D2767" s="171"/>
      <c r="E2767" s="172"/>
      <c r="F2767" s="172"/>
      <c r="G2767" s="172"/>
      <c r="H2767" s="172"/>
      <c r="I2767" s="171"/>
      <c r="J2767" s="173"/>
      <c r="K2767" s="174"/>
      <c r="L2767" s="175"/>
      <c r="M2767" s="176"/>
      <c r="N2767" s="176"/>
      <c r="O2767" s="175"/>
      <c r="P2767" s="172"/>
      <c r="Q2767" s="177"/>
      <c r="R2767" s="172"/>
      <c r="S2767" s="178"/>
      <c r="T2767" s="173"/>
      <c r="U2767" s="11"/>
      <c r="V2767" s="11"/>
      <c r="W2767" s="49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"/>
      <c r="AH2767" s="1"/>
      <c r="AI2767" s="1"/>
      <c r="AJ2767" s="1"/>
      <c r="AK2767" s="1"/>
      <c r="AL2767" s="49"/>
      <c r="AM2767" s="49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</row>
    <row r="2768" spans="1:121" x14ac:dyDescent="0.15">
      <c r="A2768" s="168"/>
      <c r="B2768" s="169"/>
      <c r="C2768" s="170"/>
      <c r="D2768" s="171"/>
      <c r="E2768" s="172"/>
      <c r="F2768" s="172"/>
      <c r="G2768" s="172"/>
      <c r="H2768" s="172"/>
      <c r="I2768" s="171"/>
      <c r="J2768" s="173"/>
      <c r="K2768" s="174"/>
      <c r="L2768" s="175"/>
      <c r="M2768" s="176"/>
      <c r="N2768" s="176"/>
      <c r="O2768" s="175"/>
      <c r="P2768" s="172"/>
      <c r="Q2768" s="177"/>
      <c r="R2768" s="172"/>
      <c r="S2768" s="178"/>
      <c r="T2768" s="173"/>
      <c r="U2768" s="11"/>
      <c r="V2768" s="11"/>
      <c r="W2768" s="49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"/>
      <c r="AH2768" s="1"/>
      <c r="AI2768" s="1"/>
      <c r="AJ2768" s="1"/>
      <c r="AK2768" s="1"/>
      <c r="AL2768" s="49"/>
      <c r="AM2768" s="49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</row>
    <row r="2769" spans="1:121" x14ac:dyDescent="0.15">
      <c r="A2769" s="168"/>
      <c r="B2769" s="169"/>
      <c r="C2769" s="170"/>
      <c r="D2769" s="171"/>
      <c r="E2769" s="172"/>
      <c r="F2769" s="172"/>
      <c r="G2769" s="172"/>
      <c r="H2769" s="172"/>
      <c r="I2769" s="171"/>
      <c r="J2769" s="173"/>
      <c r="K2769" s="174"/>
      <c r="L2769" s="175"/>
      <c r="M2769" s="176"/>
      <c r="N2769" s="176"/>
      <c r="O2769" s="175"/>
      <c r="P2769" s="172"/>
      <c r="Q2769" s="177"/>
      <c r="R2769" s="172"/>
      <c r="S2769" s="178"/>
      <c r="T2769" s="173"/>
      <c r="U2769" s="11"/>
      <c r="V2769" s="11"/>
      <c r="W2769" s="49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"/>
      <c r="AH2769" s="1"/>
      <c r="AI2769" s="1"/>
      <c r="AJ2769" s="1"/>
      <c r="AK2769" s="1"/>
      <c r="AL2769" s="49"/>
      <c r="AM2769" s="49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</row>
    <row r="2770" spans="1:121" x14ac:dyDescent="0.15">
      <c r="A2770" s="168"/>
      <c r="B2770" s="169"/>
      <c r="C2770" s="170"/>
      <c r="D2770" s="171"/>
      <c r="E2770" s="172"/>
      <c r="F2770" s="172"/>
      <c r="G2770" s="172"/>
      <c r="H2770" s="172"/>
      <c r="I2770" s="171"/>
      <c r="J2770" s="173"/>
      <c r="K2770" s="174"/>
      <c r="L2770" s="175"/>
      <c r="M2770" s="176"/>
      <c r="N2770" s="176"/>
      <c r="O2770" s="175"/>
      <c r="P2770" s="172"/>
      <c r="Q2770" s="177"/>
      <c r="R2770" s="172"/>
      <c r="S2770" s="178"/>
      <c r="T2770" s="173"/>
      <c r="U2770" s="11"/>
      <c r="V2770" s="11"/>
      <c r="W2770" s="49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"/>
      <c r="AH2770" s="1"/>
      <c r="AI2770" s="1"/>
      <c r="AJ2770" s="1"/>
      <c r="AK2770" s="1"/>
      <c r="AL2770" s="49"/>
      <c r="AM2770" s="49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</row>
    <row r="2771" spans="1:121" x14ac:dyDescent="0.15">
      <c r="A2771" s="168"/>
      <c r="B2771" s="169"/>
      <c r="C2771" s="170"/>
      <c r="D2771" s="171"/>
      <c r="E2771" s="172"/>
      <c r="F2771" s="172"/>
      <c r="G2771" s="172"/>
      <c r="H2771" s="172"/>
      <c r="I2771" s="171"/>
      <c r="J2771" s="173"/>
      <c r="K2771" s="174"/>
      <c r="L2771" s="175"/>
      <c r="M2771" s="176"/>
      <c r="N2771" s="176"/>
      <c r="O2771" s="175"/>
      <c r="P2771" s="172"/>
      <c r="Q2771" s="177"/>
      <c r="R2771" s="172"/>
      <c r="S2771" s="178"/>
      <c r="T2771" s="173"/>
      <c r="U2771" s="11"/>
      <c r="V2771" s="11"/>
      <c r="W2771" s="49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"/>
      <c r="AH2771" s="1"/>
      <c r="AI2771" s="1"/>
      <c r="AJ2771" s="1"/>
      <c r="AK2771" s="1"/>
      <c r="AL2771" s="49"/>
      <c r="AM2771" s="49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</row>
    <row r="2772" spans="1:121" x14ac:dyDescent="0.15">
      <c r="A2772" s="168"/>
      <c r="B2772" s="169"/>
      <c r="C2772" s="170"/>
      <c r="D2772" s="171"/>
      <c r="E2772" s="172"/>
      <c r="F2772" s="172"/>
      <c r="G2772" s="172"/>
      <c r="H2772" s="172"/>
      <c r="I2772" s="171"/>
      <c r="J2772" s="173"/>
      <c r="K2772" s="174"/>
      <c r="L2772" s="175"/>
      <c r="M2772" s="176"/>
      <c r="N2772" s="176"/>
      <c r="O2772" s="175"/>
      <c r="P2772" s="172"/>
      <c r="Q2772" s="177"/>
      <c r="R2772" s="172"/>
      <c r="S2772" s="178"/>
      <c r="T2772" s="173"/>
      <c r="U2772" s="11"/>
      <c r="V2772" s="11"/>
      <c r="W2772" s="49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"/>
      <c r="AH2772" s="1"/>
      <c r="AI2772" s="1"/>
      <c r="AJ2772" s="1"/>
      <c r="AK2772" s="1"/>
      <c r="AL2772" s="49"/>
      <c r="AM2772" s="49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</row>
    <row r="2773" spans="1:121" x14ac:dyDescent="0.15">
      <c r="A2773" s="168"/>
      <c r="B2773" s="169"/>
      <c r="C2773" s="170"/>
      <c r="D2773" s="171"/>
      <c r="E2773" s="172"/>
      <c r="F2773" s="172"/>
      <c r="G2773" s="172"/>
      <c r="H2773" s="172"/>
      <c r="I2773" s="171"/>
      <c r="J2773" s="173"/>
      <c r="K2773" s="174"/>
      <c r="L2773" s="175"/>
      <c r="M2773" s="176"/>
      <c r="N2773" s="176"/>
      <c r="O2773" s="175"/>
      <c r="P2773" s="172"/>
      <c r="Q2773" s="177"/>
      <c r="R2773" s="172"/>
      <c r="S2773" s="178"/>
      <c r="T2773" s="173"/>
      <c r="U2773" s="11"/>
      <c r="V2773" s="11"/>
      <c r="W2773" s="49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"/>
      <c r="AH2773" s="1"/>
      <c r="AI2773" s="1"/>
      <c r="AJ2773" s="1"/>
      <c r="AK2773" s="1"/>
      <c r="AL2773" s="49"/>
      <c r="AM2773" s="49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</row>
    <row r="2774" spans="1:121" x14ac:dyDescent="0.15">
      <c r="A2774" s="168"/>
      <c r="B2774" s="169"/>
      <c r="C2774" s="170"/>
      <c r="D2774" s="171"/>
      <c r="E2774" s="172"/>
      <c r="F2774" s="172"/>
      <c r="G2774" s="172"/>
      <c r="H2774" s="172"/>
      <c r="I2774" s="171"/>
      <c r="J2774" s="173"/>
      <c r="K2774" s="174"/>
      <c r="L2774" s="175"/>
      <c r="M2774" s="176"/>
      <c r="N2774" s="176"/>
      <c r="O2774" s="175"/>
      <c r="P2774" s="172"/>
      <c r="Q2774" s="177"/>
      <c r="R2774" s="172"/>
      <c r="S2774" s="178"/>
      <c r="T2774" s="173"/>
      <c r="U2774" s="11"/>
      <c r="V2774" s="11"/>
      <c r="W2774" s="49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"/>
      <c r="AH2774" s="1"/>
      <c r="AI2774" s="1"/>
      <c r="AJ2774" s="1"/>
      <c r="AK2774" s="1"/>
      <c r="AL2774" s="49"/>
      <c r="AM2774" s="49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</row>
    <row r="2775" spans="1:121" x14ac:dyDescent="0.15">
      <c r="A2775" s="168"/>
      <c r="B2775" s="169"/>
      <c r="C2775" s="170"/>
      <c r="D2775" s="171"/>
      <c r="E2775" s="172"/>
      <c r="F2775" s="172"/>
      <c r="G2775" s="172"/>
      <c r="H2775" s="172"/>
      <c r="I2775" s="171"/>
      <c r="J2775" s="173"/>
      <c r="K2775" s="174"/>
      <c r="L2775" s="175"/>
      <c r="M2775" s="176"/>
      <c r="N2775" s="176"/>
      <c r="O2775" s="175"/>
      <c r="P2775" s="172"/>
      <c r="Q2775" s="177"/>
      <c r="R2775" s="172"/>
      <c r="S2775" s="178"/>
      <c r="T2775" s="173"/>
      <c r="U2775" s="11"/>
      <c r="V2775" s="11"/>
      <c r="W2775" s="49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"/>
      <c r="AH2775" s="1"/>
      <c r="AI2775" s="1"/>
      <c r="AJ2775" s="1"/>
      <c r="AK2775" s="1"/>
      <c r="AL2775" s="49"/>
      <c r="AM2775" s="49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</row>
    <row r="2776" spans="1:121" x14ac:dyDescent="0.15">
      <c r="A2776" s="168"/>
      <c r="B2776" s="169"/>
      <c r="C2776" s="170"/>
      <c r="D2776" s="171"/>
      <c r="E2776" s="172"/>
      <c r="F2776" s="172"/>
      <c r="G2776" s="172"/>
      <c r="H2776" s="172"/>
      <c r="I2776" s="171"/>
      <c r="J2776" s="173"/>
      <c r="K2776" s="174"/>
      <c r="L2776" s="175"/>
      <c r="M2776" s="176"/>
      <c r="N2776" s="176"/>
      <c r="O2776" s="175"/>
      <c r="P2776" s="172"/>
      <c r="Q2776" s="177"/>
      <c r="R2776" s="172"/>
      <c r="S2776" s="178"/>
      <c r="T2776" s="173"/>
      <c r="U2776" s="11"/>
      <c r="V2776" s="11"/>
      <c r="W2776" s="49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"/>
      <c r="AH2776" s="1"/>
      <c r="AI2776" s="1"/>
      <c r="AJ2776" s="1"/>
      <c r="AK2776" s="1"/>
      <c r="AL2776" s="49"/>
      <c r="AM2776" s="49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</row>
    <row r="2777" spans="1:121" x14ac:dyDescent="0.15">
      <c r="A2777" s="168"/>
      <c r="B2777" s="169"/>
      <c r="C2777" s="170"/>
      <c r="D2777" s="171"/>
      <c r="E2777" s="172"/>
      <c r="F2777" s="172"/>
      <c r="G2777" s="172"/>
      <c r="H2777" s="172"/>
      <c r="I2777" s="171"/>
      <c r="J2777" s="173"/>
      <c r="K2777" s="174"/>
      <c r="L2777" s="175"/>
      <c r="M2777" s="176"/>
      <c r="N2777" s="176"/>
      <c r="O2777" s="175"/>
      <c r="P2777" s="172"/>
      <c r="Q2777" s="177"/>
      <c r="R2777" s="172"/>
      <c r="S2777" s="178"/>
      <c r="T2777" s="173"/>
      <c r="U2777" s="11"/>
      <c r="V2777" s="11"/>
      <c r="W2777" s="49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"/>
      <c r="AH2777" s="1"/>
      <c r="AI2777" s="1"/>
      <c r="AJ2777" s="1"/>
      <c r="AK2777" s="1"/>
      <c r="AL2777" s="49"/>
      <c r="AM2777" s="49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</row>
    <row r="2778" spans="1:121" x14ac:dyDescent="0.15">
      <c r="A2778" s="168"/>
      <c r="B2778" s="169"/>
      <c r="C2778" s="170"/>
      <c r="D2778" s="171"/>
      <c r="E2778" s="172"/>
      <c r="F2778" s="172"/>
      <c r="G2778" s="172"/>
      <c r="H2778" s="172"/>
      <c r="I2778" s="171"/>
      <c r="J2778" s="173"/>
      <c r="K2778" s="174"/>
      <c r="L2778" s="175"/>
      <c r="M2778" s="176"/>
      <c r="N2778" s="176"/>
      <c r="O2778" s="175"/>
      <c r="P2778" s="172"/>
      <c r="Q2778" s="177"/>
      <c r="R2778" s="172"/>
      <c r="S2778" s="178"/>
      <c r="T2778" s="173"/>
      <c r="U2778" s="11"/>
      <c r="V2778" s="11"/>
      <c r="W2778" s="49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"/>
      <c r="AH2778" s="1"/>
      <c r="AI2778" s="1"/>
      <c r="AJ2778" s="1"/>
      <c r="AK2778" s="1"/>
      <c r="AL2778" s="49"/>
      <c r="AM2778" s="49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</row>
    <row r="2779" spans="1:121" x14ac:dyDescent="0.15">
      <c r="A2779" s="168"/>
      <c r="B2779" s="169"/>
      <c r="C2779" s="170"/>
      <c r="D2779" s="171"/>
      <c r="E2779" s="172"/>
      <c r="F2779" s="172"/>
      <c r="G2779" s="172"/>
      <c r="H2779" s="172"/>
      <c r="I2779" s="171"/>
      <c r="J2779" s="173"/>
      <c r="K2779" s="174"/>
      <c r="L2779" s="175"/>
      <c r="M2779" s="176"/>
      <c r="N2779" s="176"/>
      <c r="O2779" s="175"/>
      <c r="P2779" s="172"/>
      <c r="Q2779" s="177"/>
      <c r="R2779" s="172"/>
      <c r="S2779" s="178"/>
      <c r="T2779" s="173"/>
      <c r="U2779" s="11"/>
      <c r="V2779" s="11"/>
      <c r="W2779" s="49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"/>
      <c r="AH2779" s="1"/>
      <c r="AI2779" s="1"/>
      <c r="AJ2779" s="1"/>
      <c r="AK2779" s="1"/>
      <c r="AL2779" s="49"/>
      <c r="AM2779" s="49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</row>
    <row r="2780" spans="1:121" x14ac:dyDescent="0.15">
      <c r="A2780" s="168"/>
      <c r="B2780" s="169"/>
      <c r="C2780" s="170"/>
      <c r="D2780" s="171"/>
      <c r="E2780" s="172"/>
      <c r="F2780" s="172"/>
      <c r="G2780" s="172"/>
      <c r="H2780" s="172"/>
      <c r="I2780" s="171"/>
      <c r="J2780" s="173"/>
      <c r="K2780" s="174"/>
      <c r="L2780" s="175"/>
      <c r="M2780" s="176"/>
      <c r="N2780" s="176"/>
      <c r="O2780" s="175"/>
      <c r="P2780" s="172"/>
      <c r="Q2780" s="177"/>
      <c r="R2780" s="172"/>
      <c r="S2780" s="178"/>
      <c r="T2780" s="173"/>
      <c r="U2780" s="11"/>
      <c r="V2780" s="11"/>
      <c r="W2780" s="49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"/>
      <c r="AH2780" s="1"/>
      <c r="AI2780" s="1"/>
      <c r="AJ2780" s="1"/>
      <c r="AK2780" s="1"/>
      <c r="AL2780" s="49"/>
      <c r="AM2780" s="49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</row>
    <row r="2781" spans="1:121" x14ac:dyDescent="0.15">
      <c r="A2781" s="168"/>
      <c r="B2781" s="169"/>
      <c r="C2781" s="170"/>
      <c r="D2781" s="171"/>
      <c r="E2781" s="172"/>
      <c r="F2781" s="172"/>
      <c r="G2781" s="172"/>
      <c r="H2781" s="172"/>
      <c r="I2781" s="171"/>
      <c r="J2781" s="173"/>
      <c r="K2781" s="174"/>
      <c r="L2781" s="175"/>
      <c r="M2781" s="176"/>
      <c r="N2781" s="176"/>
      <c r="O2781" s="175"/>
      <c r="P2781" s="172"/>
      <c r="Q2781" s="177"/>
      <c r="R2781" s="172"/>
      <c r="S2781" s="178"/>
      <c r="T2781" s="173"/>
      <c r="U2781" s="11"/>
      <c r="V2781" s="11"/>
      <c r="W2781" s="49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"/>
      <c r="AH2781" s="1"/>
      <c r="AI2781" s="1"/>
      <c r="AJ2781" s="1"/>
      <c r="AK2781" s="1"/>
      <c r="AL2781" s="49"/>
      <c r="AM2781" s="49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</row>
    <row r="2782" spans="1:121" x14ac:dyDescent="0.15">
      <c r="A2782" s="168"/>
      <c r="B2782" s="169"/>
      <c r="C2782" s="170"/>
      <c r="D2782" s="171"/>
      <c r="E2782" s="172"/>
      <c r="F2782" s="172"/>
      <c r="G2782" s="172"/>
      <c r="H2782" s="172"/>
      <c r="I2782" s="171"/>
      <c r="J2782" s="173"/>
      <c r="K2782" s="174"/>
      <c r="L2782" s="175"/>
      <c r="M2782" s="176"/>
      <c r="N2782" s="176"/>
      <c r="O2782" s="175"/>
      <c r="P2782" s="172"/>
      <c r="Q2782" s="177"/>
      <c r="R2782" s="172"/>
      <c r="S2782" s="178"/>
      <c r="T2782" s="173"/>
      <c r="U2782" s="11"/>
      <c r="V2782" s="11"/>
      <c r="W2782" s="49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"/>
      <c r="AH2782" s="1"/>
      <c r="AI2782" s="1"/>
      <c r="AJ2782" s="1"/>
      <c r="AK2782" s="1"/>
      <c r="AL2782" s="49"/>
      <c r="AM2782" s="49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</row>
    <row r="2783" spans="1:121" x14ac:dyDescent="0.15">
      <c r="A2783" s="168"/>
      <c r="B2783" s="169"/>
      <c r="C2783" s="170"/>
      <c r="D2783" s="171"/>
      <c r="E2783" s="172"/>
      <c r="F2783" s="172"/>
      <c r="G2783" s="172"/>
      <c r="H2783" s="172"/>
      <c r="I2783" s="171"/>
      <c r="J2783" s="173"/>
      <c r="K2783" s="174"/>
      <c r="L2783" s="175"/>
      <c r="M2783" s="176"/>
      <c r="N2783" s="176"/>
      <c r="O2783" s="175"/>
      <c r="P2783" s="172"/>
      <c r="Q2783" s="177"/>
      <c r="R2783" s="172"/>
      <c r="S2783" s="178"/>
      <c r="T2783" s="173"/>
      <c r="U2783" s="11"/>
      <c r="V2783" s="11"/>
      <c r="W2783" s="49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"/>
      <c r="AH2783" s="1"/>
      <c r="AI2783" s="1"/>
      <c r="AJ2783" s="1"/>
      <c r="AK2783" s="1"/>
      <c r="AL2783" s="49"/>
      <c r="AM2783" s="49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</row>
    <row r="2784" spans="1:121" x14ac:dyDescent="0.15">
      <c r="A2784" s="168"/>
      <c r="B2784" s="169"/>
      <c r="C2784" s="170"/>
      <c r="D2784" s="171"/>
      <c r="E2784" s="172"/>
      <c r="F2784" s="172"/>
      <c r="G2784" s="172"/>
      <c r="H2784" s="172"/>
      <c r="I2784" s="171"/>
      <c r="J2784" s="173"/>
      <c r="K2784" s="174"/>
      <c r="L2784" s="175"/>
      <c r="M2784" s="176"/>
      <c r="N2784" s="176"/>
      <c r="O2784" s="175"/>
      <c r="P2784" s="172"/>
      <c r="Q2784" s="177"/>
      <c r="R2784" s="172"/>
      <c r="S2784" s="178"/>
      <c r="T2784" s="173"/>
      <c r="U2784" s="11"/>
      <c r="V2784" s="11"/>
      <c r="W2784" s="49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"/>
      <c r="AH2784" s="1"/>
      <c r="AI2784" s="1"/>
      <c r="AJ2784" s="1"/>
      <c r="AK2784" s="1"/>
      <c r="AL2784" s="49"/>
      <c r="AM2784" s="49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</row>
    <row r="2785" spans="1:121" x14ac:dyDescent="0.15">
      <c r="A2785" s="168"/>
      <c r="B2785" s="169"/>
      <c r="C2785" s="170"/>
      <c r="D2785" s="171"/>
      <c r="E2785" s="172"/>
      <c r="F2785" s="172"/>
      <c r="G2785" s="172"/>
      <c r="H2785" s="172"/>
      <c r="I2785" s="171"/>
      <c r="J2785" s="173"/>
      <c r="K2785" s="174"/>
      <c r="L2785" s="175"/>
      <c r="M2785" s="176"/>
      <c r="N2785" s="176"/>
      <c r="O2785" s="175"/>
      <c r="P2785" s="172"/>
      <c r="Q2785" s="177"/>
      <c r="R2785" s="172"/>
      <c r="S2785" s="178"/>
      <c r="T2785" s="173"/>
      <c r="U2785" s="11"/>
      <c r="V2785" s="11"/>
      <c r="W2785" s="49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"/>
      <c r="AH2785" s="1"/>
      <c r="AI2785" s="1"/>
      <c r="AJ2785" s="1"/>
      <c r="AK2785" s="1"/>
      <c r="AL2785" s="49"/>
      <c r="AM2785" s="49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</row>
    <row r="2786" spans="1:121" x14ac:dyDescent="0.15">
      <c r="A2786" s="168"/>
      <c r="B2786" s="169"/>
      <c r="C2786" s="170"/>
      <c r="D2786" s="171"/>
      <c r="E2786" s="172"/>
      <c r="F2786" s="172"/>
      <c r="G2786" s="172"/>
      <c r="H2786" s="172"/>
      <c r="I2786" s="171"/>
      <c r="J2786" s="173"/>
      <c r="K2786" s="174"/>
      <c r="L2786" s="175"/>
      <c r="M2786" s="176"/>
      <c r="N2786" s="176"/>
      <c r="O2786" s="175"/>
      <c r="P2786" s="172"/>
      <c r="Q2786" s="177"/>
      <c r="R2786" s="172"/>
      <c r="S2786" s="178"/>
      <c r="T2786" s="173"/>
      <c r="U2786" s="11"/>
      <c r="V2786" s="11"/>
      <c r="W2786" s="49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"/>
      <c r="AH2786" s="1"/>
      <c r="AI2786" s="1"/>
      <c r="AJ2786" s="1"/>
      <c r="AK2786" s="1"/>
      <c r="AL2786" s="49"/>
      <c r="AM2786" s="49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</row>
    <row r="2787" spans="1:121" x14ac:dyDescent="0.15">
      <c r="A2787" s="168"/>
      <c r="B2787" s="169"/>
      <c r="C2787" s="170"/>
      <c r="D2787" s="171"/>
      <c r="E2787" s="172"/>
      <c r="F2787" s="172"/>
      <c r="G2787" s="172"/>
      <c r="H2787" s="172"/>
      <c r="I2787" s="171"/>
      <c r="J2787" s="173"/>
      <c r="K2787" s="174"/>
      <c r="L2787" s="175"/>
      <c r="M2787" s="176"/>
      <c r="N2787" s="176"/>
      <c r="O2787" s="175"/>
      <c r="P2787" s="172"/>
      <c r="Q2787" s="177"/>
      <c r="R2787" s="172"/>
      <c r="S2787" s="178"/>
      <c r="T2787" s="173"/>
      <c r="U2787" s="11"/>
      <c r="V2787" s="11"/>
      <c r="W2787" s="49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"/>
      <c r="AH2787" s="1"/>
      <c r="AI2787" s="1"/>
      <c r="AJ2787" s="1"/>
      <c r="AK2787" s="1"/>
      <c r="AL2787" s="49"/>
      <c r="AM2787" s="49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</row>
    <row r="2788" spans="1:121" x14ac:dyDescent="0.15">
      <c r="A2788" s="168"/>
      <c r="B2788" s="169"/>
      <c r="C2788" s="170"/>
      <c r="D2788" s="171"/>
      <c r="E2788" s="172"/>
      <c r="F2788" s="172"/>
      <c r="G2788" s="172"/>
      <c r="H2788" s="172"/>
      <c r="I2788" s="171"/>
      <c r="J2788" s="173"/>
      <c r="K2788" s="174"/>
      <c r="L2788" s="175"/>
      <c r="M2788" s="176"/>
      <c r="N2788" s="176"/>
      <c r="O2788" s="175"/>
      <c r="P2788" s="172"/>
      <c r="Q2788" s="177"/>
      <c r="R2788" s="172"/>
      <c r="S2788" s="178"/>
      <c r="T2788" s="173"/>
      <c r="U2788" s="11"/>
      <c r="V2788" s="11"/>
      <c r="W2788" s="49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"/>
      <c r="AH2788" s="1"/>
      <c r="AI2788" s="1"/>
      <c r="AJ2788" s="1"/>
      <c r="AK2788" s="1"/>
      <c r="AL2788" s="49"/>
      <c r="AM2788" s="49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</row>
    <row r="2789" spans="1:121" x14ac:dyDescent="0.15">
      <c r="A2789" s="168"/>
      <c r="B2789" s="169"/>
      <c r="C2789" s="170"/>
      <c r="D2789" s="171"/>
      <c r="E2789" s="172"/>
      <c r="F2789" s="172"/>
      <c r="G2789" s="172"/>
      <c r="H2789" s="172"/>
      <c r="I2789" s="171"/>
      <c r="J2789" s="173"/>
      <c r="K2789" s="174"/>
      <c r="L2789" s="175"/>
      <c r="M2789" s="176"/>
      <c r="N2789" s="176"/>
      <c r="O2789" s="175"/>
      <c r="P2789" s="172"/>
      <c r="Q2789" s="177"/>
      <c r="R2789" s="172"/>
      <c r="S2789" s="178"/>
      <c r="T2789" s="173"/>
      <c r="U2789" s="11"/>
      <c r="V2789" s="11"/>
      <c r="W2789" s="49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"/>
      <c r="AH2789" s="1"/>
      <c r="AI2789" s="1"/>
      <c r="AJ2789" s="1"/>
      <c r="AK2789" s="1"/>
      <c r="AL2789" s="49"/>
      <c r="AM2789" s="49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</row>
    <row r="2790" spans="1:121" x14ac:dyDescent="0.15">
      <c r="A2790" s="168"/>
      <c r="B2790" s="169"/>
      <c r="C2790" s="170"/>
      <c r="D2790" s="171"/>
      <c r="E2790" s="172"/>
      <c r="F2790" s="172"/>
      <c r="G2790" s="172"/>
      <c r="H2790" s="172"/>
      <c r="I2790" s="171"/>
      <c r="J2790" s="173"/>
      <c r="K2790" s="174"/>
      <c r="L2790" s="175"/>
      <c r="M2790" s="176"/>
      <c r="N2790" s="176"/>
      <c r="O2790" s="175"/>
      <c r="P2790" s="172"/>
      <c r="Q2790" s="177"/>
      <c r="R2790" s="172"/>
      <c r="S2790" s="178"/>
      <c r="T2790" s="173"/>
      <c r="U2790" s="11"/>
      <c r="V2790" s="11"/>
      <c r="W2790" s="49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"/>
      <c r="AH2790" s="1"/>
      <c r="AI2790" s="1"/>
      <c r="AJ2790" s="1"/>
      <c r="AK2790" s="1"/>
      <c r="AL2790" s="49"/>
      <c r="AM2790" s="49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</row>
    <row r="2791" spans="1:121" x14ac:dyDescent="0.15">
      <c r="A2791" s="168"/>
      <c r="B2791" s="169"/>
      <c r="C2791" s="170"/>
      <c r="D2791" s="171"/>
      <c r="E2791" s="172"/>
      <c r="F2791" s="172"/>
      <c r="G2791" s="172"/>
      <c r="H2791" s="172"/>
      <c r="I2791" s="171"/>
      <c r="J2791" s="173"/>
      <c r="K2791" s="174"/>
      <c r="L2791" s="175"/>
      <c r="M2791" s="176"/>
      <c r="N2791" s="176"/>
      <c r="O2791" s="175"/>
      <c r="P2791" s="172"/>
      <c r="Q2791" s="177"/>
      <c r="R2791" s="172"/>
      <c r="S2791" s="178"/>
      <c r="T2791" s="173"/>
      <c r="U2791" s="11"/>
      <c r="V2791" s="11"/>
      <c r="W2791" s="49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"/>
      <c r="AH2791" s="1"/>
      <c r="AI2791" s="1"/>
      <c r="AJ2791" s="1"/>
      <c r="AK2791" s="1"/>
      <c r="AL2791" s="49"/>
      <c r="AM2791" s="49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</row>
    <row r="2792" spans="1:121" x14ac:dyDescent="0.15">
      <c r="A2792" s="168"/>
      <c r="B2792" s="169"/>
      <c r="C2792" s="170"/>
      <c r="D2792" s="171"/>
      <c r="E2792" s="172"/>
      <c r="F2792" s="172"/>
      <c r="G2792" s="172"/>
      <c r="H2792" s="172"/>
      <c r="I2792" s="171"/>
      <c r="J2792" s="173"/>
      <c r="K2792" s="174"/>
      <c r="L2792" s="175"/>
      <c r="M2792" s="176"/>
      <c r="N2792" s="176"/>
      <c r="O2792" s="175"/>
      <c r="P2792" s="172"/>
      <c r="Q2792" s="177"/>
      <c r="R2792" s="172"/>
      <c r="S2792" s="178"/>
      <c r="T2792" s="173"/>
      <c r="U2792" s="11"/>
      <c r="V2792" s="11"/>
      <c r="W2792" s="49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"/>
      <c r="AH2792" s="1"/>
      <c r="AI2792" s="1"/>
      <c r="AJ2792" s="1"/>
      <c r="AK2792" s="1"/>
      <c r="AL2792" s="49"/>
      <c r="AM2792" s="49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</row>
    <row r="2793" spans="1:121" x14ac:dyDescent="0.15">
      <c r="A2793" s="168"/>
      <c r="B2793" s="169"/>
      <c r="C2793" s="170"/>
      <c r="D2793" s="171"/>
      <c r="E2793" s="172"/>
      <c r="F2793" s="172"/>
      <c r="G2793" s="172"/>
      <c r="H2793" s="172"/>
      <c r="I2793" s="171"/>
      <c r="J2793" s="173"/>
      <c r="K2793" s="174"/>
      <c r="L2793" s="175"/>
      <c r="M2793" s="176"/>
      <c r="N2793" s="176"/>
      <c r="O2793" s="175"/>
      <c r="P2793" s="172"/>
      <c r="Q2793" s="177"/>
      <c r="R2793" s="172"/>
      <c r="S2793" s="178"/>
      <c r="T2793" s="173"/>
      <c r="U2793" s="11"/>
      <c r="V2793" s="11"/>
      <c r="W2793" s="49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"/>
      <c r="AH2793" s="1"/>
      <c r="AI2793" s="1"/>
      <c r="AJ2793" s="1"/>
      <c r="AK2793" s="1"/>
      <c r="AL2793" s="49"/>
      <c r="AM2793" s="49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</row>
    <row r="2794" spans="1:121" x14ac:dyDescent="0.15">
      <c r="A2794" s="168"/>
      <c r="B2794" s="169"/>
      <c r="C2794" s="170"/>
      <c r="D2794" s="171"/>
      <c r="E2794" s="172"/>
      <c r="F2794" s="172"/>
      <c r="G2794" s="172"/>
      <c r="H2794" s="172"/>
      <c r="I2794" s="171"/>
      <c r="J2794" s="173"/>
      <c r="K2794" s="174"/>
      <c r="L2794" s="175"/>
      <c r="M2794" s="176"/>
      <c r="N2794" s="176"/>
      <c r="O2794" s="175"/>
      <c r="P2794" s="172"/>
      <c r="Q2794" s="177"/>
      <c r="R2794" s="172"/>
      <c r="S2794" s="178"/>
      <c r="T2794" s="173"/>
      <c r="U2794" s="11"/>
      <c r="V2794" s="11"/>
      <c r="W2794" s="49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"/>
      <c r="AH2794" s="1"/>
      <c r="AI2794" s="1"/>
      <c r="AJ2794" s="1"/>
      <c r="AK2794" s="1"/>
      <c r="AL2794" s="49"/>
      <c r="AM2794" s="49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</row>
    <row r="2795" spans="1:121" x14ac:dyDescent="0.15">
      <c r="A2795" s="168"/>
      <c r="B2795" s="169"/>
      <c r="C2795" s="170"/>
      <c r="D2795" s="171"/>
      <c r="E2795" s="172"/>
      <c r="F2795" s="172"/>
      <c r="G2795" s="172"/>
      <c r="H2795" s="172"/>
      <c r="I2795" s="171"/>
      <c r="J2795" s="173"/>
      <c r="K2795" s="174"/>
      <c r="L2795" s="175"/>
      <c r="M2795" s="176"/>
      <c r="N2795" s="176"/>
      <c r="O2795" s="175"/>
      <c r="P2795" s="172"/>
      <c r="Q2795" s="177"/>
      <c r="R2795" s="172"/>
      <c r="S2795" s="178"/>
      <c r="T2795" s="173"/>
      <c r="U2795" s="11"/>
      <c r="V2795" s="11"/>
      <c r="W2795" s="49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"/>
      <c r="AH2795" s="1"/>
      <c r="AI2795" s="1"/>
      <c r="AJ2795" s="1"/>
      <c r="AK2795" s="1"/>
      <c r="AL2795" s="49"/>
      <c r="AM2795" s="49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</row>
    <row r="2796" spans="1:121" x14ac:dyDescent="0.15">
      <c r="A2796" s="168"/>
      <c r="B2796" s="169"/>
      <c r="C2796" s="170"/>
      <c r="D2796" s="171"/>
      <c r="E2796" s="172"/>
      <c r="F2796" s="172"/>
      <c r="G2796" s="172"/>
      <c r="H2796" s="172"/>
      <c r="I2796" s="171"/>
      <c r="J2796" s="173"/>
      <c r="K2796" s="174"/>
      <c r="L2796" s="175"/>
      <c r="M2796" s="176"/>
      <c r="N2796" s="176"/>
      <c r="O2796" s="175"/>
      <c r="P2796" s="172"/>
      <c r="Q2796" s="177"/>
      <c r="R2796" s="172"/>
      <c r="S2796" s="178"/>
      <c r="T2796" s="173"/>
      <c r="U2796" s="11"/>
      <c r="V2796" s="11"/>
      <c r="W2796" s="49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"/>
      <c r="AH2796" s="1"/>
      <c r="AI2796" s="1"/>
      <c r="AJ2796" s="1"/>
      <c r="AK2796" s="1"/>
      <c r="AL2796" s="49"/>
      <c r="AM2796" s="49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</row>
    <row r="2797" spans="1:121" x14ac:dyDescent="0.15">
      <c r="A2797" s="168"/>
      <c r="B2797" s="169"/>
      <c r="C2797" s="170"/>
      <c r="D2797" s="171"/>
      <c r="E2797" s="172"/>
      <c r="F2797" s="172"/>
      <c r="G2797" s="172"/>
      <c r="H2797" s="172"/>
      <c r="I2797" s="171"/>
      <c r="J2797" s="173"/>
      <c r="K2797" s="174"/>
      <c r="L2797" s="175"/>
      <c r="M2797" s="176"/>
      <c r="N2797" s="176"/>
      <c r="O2797" s="175"/>
      <c r="P2797" s="172"/>
      <c r="Q2797" s="177"/>
      <c r="R2797" s="172"/>
      <c r="S2797" s="178"/>
      <c r="T2797" s="173"/>
      <c r="U2797" s="11"/>
      <c r="V2797" s="11"/>
      <c r="W2797" s="49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"/>
      <c r="AH2797" s="1"/>
      <c r="AI2797" s="1"/>
      <c r="AJ2797" s="1"/>
      <c r="AK2797" s="1"/>
      <c r="AL2797" s="49"/>
      <c r="AM2797" s="49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</row>
    <row r="2798" spans="1:121" x14ac:dyDescent="0.15">
      <c r="A2798" s="168"/>
      <c r="B2798" s="169"/>
      <c r="C2798" s="170"/>
      <c r="D2798" s="171"/>
      <c r="E2798" s="172"/>
      <c r="F2798" s="172"/>
      <c r="G2798" s="172"/>
      <c r="H2798" s="172"/>
      <c r="I2798" s="171"/>
      <c r="J2798" s="173"/>
      <c r="K2798" s="174"/>
      <c r="L2798" s="175"/>
      <c r="M2798" s="176"/>
      <c r="N2798" s="176"/>
      <c r="O2798" s="175"/>
      <c r="P2798" s="172"/>
      <c r="Q2798" s="177"/>
      <c r="R2798" s="172"/>
      <c r="S2798" s="178"/>
      <c r="T2798" s="173"/>
      <c r="U2798" s="11"/>
      <c r="V2798" s="11"/>
      <c r="W2798" s="49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"/>
      <c r="AH2798" s="1"/>
      <c r="AI2798" s="1"/>
      <c r="AJ2798" s="1"/>
      <c r="AK2798" s="1"/>
      <c r="AL2798" s="49"/>
      <c r="AM2798" s="49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</row>
    <row r="2799" spans="1:121" x14ac:dyDescent="0.15">
      <c r="A2799" s="168"/>
      <c r="B2799" s="169"/>
      <c r="C2799" s="170"/>
      <c r="D2799" s="171"/>
      <c r="E2799" s="172"/>
      <c r="F2799" s="172"/>
      <c r="G2799" s="172"/>
      <c r="H2799" s="172"/>
      <c r="I2799" s="171"/>
      <c r="J2799" s="173"/>
      <c r="K2799" s="174"/>
      <c r="L2799" s="175"/>
      <c r="M2799" s="176"/>
      <c r="N2799" s="176"/>
      <c r="O2799" s="175"/>
      <c r="P2799" s="172"/>
      <c r="Q2799" s="177"/>
      <c r="R2799" s="172"/>
      <c r="S2799" s="178"/>
      <c r="T2799" s="173"/>
      <c r="U2799" s="11"/>
      <c r="V2799" s="11"/>
      <c r="W2799" s="49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"/>
      <c r="AH2799" s="1"/>
      <c r="AI2799" s="1"/>
      <c r="AJ2799" s="1"/>
      <c r="AK2799" s="1"/>
      <c r="AL2799" s="49"/>
      <c r="AM2799" s="49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</row>
    <row r="2800" spans="1:121" x14ac:dyDescent="0.15">
      <c r="A2800" s="168"/>
      <c r="B2800" s="169"/>
      <c r="C2800" s="170"/>
      <c r="D2800" s="171"/>
      <c r="E2800" s="172"/>
      <c r="F2800" s="172"/>
      <c r="G2800" s="172"/>
      <c r="H2800" s="172"/>
      <c r="I2800" s="171"/>
      <c r="J2800" s="173"/>
      <c r="K2800" s="174"/>
      <c r="L2800" s="175"/>
      <c r="M2800" s="176"/>
      <c r="N2800" s="176"/>
      <c r="O2800" s="175"/>
      <c r="P2800" s="172"/>
      <c r="Q2800" s="177"/>
      <c r="R2800" s="172"/>
      <c r="S2800" s="178"/>
      <c r="T2800" s="173"/>
      <c r="U2800" s="11"/>
      <c r="V2800" s="11"/>
      <c r="W2800" s="49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"/>
      <c r="AH2800" s="1"/>
      <c r="AI2800" s="1"/>
      <c r="AJ2800" s="1"/>
      <c r="AK2800" s="1"/>
      <c r="AL2800" s="49"/>
      <c r="AM2800" s="49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</row>
    <row r="2801" spans="1:121" x14ac:dyDescent="0.15">
      <c r="A2801" s="168"/>
      <c r="B2801" s="169"/>
      <c r="C2801" s="170"/>
      <c r="D2801" s="171"/>
      <c r="E2801" s="172"/>
      <c r="F2801" s="172"/>
      <c r="G2801" s="172"/>
      <c r="H2801" s="172"/>
      <c r="I2801" s="171"/>
      <c r="J2801" s="173"/>
      <c r="K2801" s="174"/>
      <c r="L2801" s="175"/>
      <c r="M2801" s="176"/>
      <c r="N2801" s="176"/>
      <c r="O2801" s="175"/>
      <c r="P2801" s="172"/>
      <c r="Q2801" s="177"/>
      <c r="R2801" s="172"/>
      <c r="S2801" s="178"/>
      <c r="T2801" s="173"/>
      <c r="U2801" s="11"/>
      <c r="V2801" s="11"/>
      <c r="W2801" s="49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"/>
      <c r="AH2801" s="1"/>
      <c r="AI2801" s="1"/>
      <c r="AJ2801" s="1"/>
      <c r="AK2801" s="1"/>
      <c r="AL2801" s="49"/>
      <c r="AM2801" s="49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</row>
    <row r="2802" spans="1:121" x14ac:dyDescent="0.15">
      <c r="A2802" s="168"/>
      <c r="B2802" s="169"/>
      <c r="C2802" s="170"/>
      <c r="D2802" s="171"/>
      <c r="E2802" s="172"/>
      <c r="F2802" s="172"/>
      <c r="G2802" s="172"/>
      <c r="H2802" s="172"/>
      <c r="I2802" s="171"/>
      <c r="J2802" s="173"/>
      <c r="K2802" s="174"/>
      <c r="L2802" s="175"/>
      <c r="M2802" s="176"/>
      <c r="N2802" s="176"/>
      <c r="O2802" s="175"/>
      <c r="P2802" s="172"/>
      <c r="Q2802" s="177"/>
      <c r="R2802" s="172"/>
      <c r="S2802" s="178"/>
      <c r="T2802" s="173"/>
      <c r="U2802" s="11"/>
      <c r="V2802" s="11"/>
      <c r="W2802" s="49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"/>
      <c r="AH2802" s="1"/>
      <c r="AI2802" s="1"/>
      <c r="AJ2802" s="1"/>
      <c r="AK2802" s="1"/>
      <c r="AL2802" s="49"/>
      <c r="AM2802" s="49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</row>
    <row r="2803" spans="1:121" x14ac:dyDescent="0.15">
      <c r="A2803" s="168"/>
      <c r="B2803" s="169"/>
      <c r="C2803" s="170"/>
      <c r="D2803" s="171"/>
      <c r="E2803" s="172"/>
      <c r="F2803" s="172"/>
      <c r="G2803" s="172"/>
      <c r="H2803" s="172"/>
      <c r="I2803" s="171"/>
      <c r="J2803" s="173"/>
      <c r="K2803" s="174"/>
      <c r="L2803" s="175"/>
      <c r="M2803" s="176"/>
      <c r="N2803" s="176"/>
      <c r="O2803" s="175"/>
      <c r="P2803" s="172"/>
      <c r="Q2803" s="177"/>
      <c r="R2803" s="172"/>
      <c r="S2803" s="178"/>
      <c r="T2803" s="173"/>
      <c r="U2803" s="11"/>
      <c r="V2803" s="11"/>
      <c r="W2803" s="49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"/>
      <c r="AH2803" s="1"/>
      <c r="AI2803" s="1"/>
      <c r="AJ2803" s="1"/>
      <c r="AK2803" s="1"/>
      <c r="AL2803" s="49"/>
      <c r="AM2803" s="49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</row>
    <row r="2804" spans="1:121" x14ac:dyDescent="0.15">
      <c r="A2804" s="168"/>
      <c r="B2804" s="169"/>
      <c r="C2804" s="170"/>
      <c r="D2804" s="171"/>
      <c r="E2804" s="172"/>
      <c r="F2804" s="172"/>
      <c r="G2804" s="172"/>
      <c r="H2804" s="172"/>
      <c r="I2804" s="171"/>
      <c r="J2804" s="173"/>
      <c r="K2804" s="174"/>
      <c r="L2804" s="175"/>
      <c r="M2804" s="176"/>
      <c r="N2804" s="176"/>
      <c r="O2804" s="175"/>
      <c r="P2804" s="172"/>
      <c r="Q2804" s="177"/>
      <c r="R2804" s="172"/>
      <c r="S2804" s="178"/>
      <c r="T2804" s="173"/>
      <c r="U2804" s="11"/>
      <c r="V2804" s="11"/>
      <c r="W2804" s="49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"/>
      <c r="AH2804" s="1"/>
      <c r="AI2804" s="1"/>
      <c r="AJ2804" s="1"/>
      <c r="AK2804" s="1"/>
      <c r="AL2804" s="49"/>
      <c r="AM2804" s="49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</row>
    <row r="2805" spans="1:121" x14ac:dyDescent="0.15">
      <c r="A2805" s="168"/>
      <c r="B2805" s="169"/>
      <c r="C2805" s="170"/>
      <c r="D2805" s="171"/>
      <c r="E2805" s="172"/>
      <c r="F2805" s="172"/>
      <c r="G2805" s="172"/>
      <c r="H2805" s="172"/>
      <c r="I2805" s="171"/>
      <c r="J2805" s="173"/>
      <c r="K2805" s="174"/>
      <c r="L2805" s="175"/>
      <c r="M2805" s="176"/>
      <c r="N2805" s="176"/>
      <c r="O2805" s="175"/>
      <c r="P2805" s="172"/>
      <c r="Q2805" s="177"/>
      <c r="R2805" s="172"/>
      <c r="S2805" s="178"/>
      <c r="T2805" s="173"/>
      <c r="U2805" s="11"/>
      <c r="V2805" s="11"/>
      <c r="W2805" s="49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"/>
      <c r="AH2805" s="1"/>
      <c r="AI2805" s="1"/>
      <c r="AJ2805" s="1"/>
      <c r="AK2805" s="1"/>
      <c r="AL2805" s="49"/>
      <c r="AM2805" s="49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</row>
    <row r="2806" spans="1:121" x14ac:dyDescent="0.15">
      <c r="A2806" s="168"/>
      <c r="B2806" s="169"/>
      <c r="C2806" s="170"/>
      <c r="D2806" s="171"/>
      <c r="E2806" s="172"/>
      <c r="F2806" s="172"/>
      <c r="G2806" s="172"/>
      <c r="H2806" s="172"/>
      <c r="I2806" s="171"/>
      <c r="J2806" s="173"/>
      <c r="K2806" s="174"/>
      <c r="L2806" s="175"/>
      <c r="M2806" s="176"/>
      <c r="N2806" s="176"/>
      <c r="O2806" s="175"/>
      <c r="P2806" s="172"/>
      <c r="Q2806" s="177"/>
      <c r="R2806" s="172"/>
      <c r="S2806" s="178"/>
      <c r="T2806" s="173"/>
      <c r="U2806" s="11"/>
      <c r="V2806" s="11"/>
      <c r="W2806" s="49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"/>
      <c r="AH2806" s="1"/>
      <c r="AI2806" s="1"/>
      <c r="AJ2806" s="1"/>
      <c r="AK2806" s="1"/>
      <c r="AL2806" s="49"/>
      <c r="AM2806" s="49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</row>
    <row r="2807" spans="1:121" x14ac:dyDescent="0.15">
      <c r="A2807" s="168"/>
      <c r="B2807" s="169"/>
      <c r="C2807" s="170"/>
      <c r="D2807" s="171"/>
      <c r="E2807" s="172"/>
      <c r="F2807" s="172"/>
      <c r="G2807" s="172"/>
      <c r="H2807" s="172"/>
      <c r="I2807" s="171"/>
      <c r="J2807" s="173"/>
      <c r="K2807" s="174"/>
      <c r="L2807" s="175"/>
      <c r="M2807" s="176"/>
      <c r="N2807" s="176"/>
      <c r="O2807" s="175"/>
      <c r="P2807" s="172"/>
      <c r="Q2807" s="177"/>
      <c r="R2807" s="172"/>
      <c r="S2807" s="178"/>
      <c r="T2807" s="173"/>
      <c r="U2807" s="11"/>
      <c r="V2807" s="11"/>
      <c r="W2807" s="49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"/>
      <c r="AH2807" s="1"/>
      <c r="AI2807" s="1"/>
      <c r="AJ2807" s="1"/>
      <c r="AK2807" s="1"/>
      <c r="AL2807" s="49"/>
      <c r="AM2807" s="49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</row>
    <row r="2808" spans="1:121" x14ac:dyDescent="0.15">
      <c r="A2808" s="168"/>
      <c r="B2808" s="169"/>
      <c r="C2808" s="170"/>
      <c r="D2808" s="171"/>
      <c r="E2808" s="172"/>
      <c r="F2808" s="172"/>
      <c r="G2808" s="172"/>
      <c r="H2808" s="172"/>
      <c r="I2808" s="171"/>
      <c r="J2808" s="173"/>
      <c r="K2808" s="174"/>
      <c r="L2808" s="175"/>
      <c r="M2808" s="176"/>
      <c r="N2808" s="176"/>
      <c r="O2808" s="175"/>
      <c r="P2808" s="172"/>
      <c r="Q2808" s="177"/>
      <c r="R2808" s="172"/>
      <c r="S2808" s="178"/>
      <c r="T2808" s="173"/>
      <c r="U2808" s="11"/>
      <c r="V2808" s="11"/>
      <c r="W2808" s="49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"/>
      <c r="AH2808" s="1"/>
      <c r="AI2808" s="1"/>
      <c r="AJ2808" s="1"/>
      <c r="AK2808" s="1"/>
      <c r="AL2808" s="49"/>
      <c r="AM2808" s="49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</row>
    <row r="2809" spans="1:121" x14ac:dyDescent="0.15">
      <c r="A2809" s="168"/>
      <c r="B2809" s="169"/>
      <c r="C2809" s="170"/>
      <c r="D2809" s="171"/>
      <c r="E2809" s="172"/>
      <c r="F2809" s="172"/>
      <c r="G2809" s="172"/>
      <c r="H2809" s="172"/>
      <c r="I2809" s="171"/>
      <c r="J2809" s="173"/>
      <c r="K2809" s="174"/>
      <c r="L2809" s="175"/>
      <c r="M2809" s="176"/>
      <c r="N2809" s="176"/>
      <c r="O2809" s="175"/>
      <c r="P2809" s="172"/>
      <c r="Q2809" s="177"/>
      <c r="R2809" s="172"/>
      <c r="S2809" s="178"/>
      <c r="T2809" s="173"/>
      <c r="U2809" s="11"/>
      <c r="V2809" s="11"/>
      <c r="W2809" s="49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"/>
      <c r="AH2809" s="1"/>
      <c r="AI2809" s="1"/>
      <c r="AJ2809" s="1"/>
      <c r="AK2809" s="1"/>
      <c r="AL2809" s="49"/>
      <c r="AM2809" s="49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</row>
    <row r="2810" spans="1:121" x14ac:dyDescent="0.15">
      <c r="A2810" s="168"/>
      <c r="B2810" s="169"/>
      <c r="C2810" s="170"/>
      <c r="D2810" s="171"/>
      <c r="E2810" s="172"/>
      <c r="F2810" s="172"/>
      <c r="G2810" s="172"/>
      <c r="H2810" s="172"/>
      <c r="I2810" s="171"/>
      <c r="J2810" s="173"/>
      <c r="K2810" s="174"/>
      <c r="L2810" s="175"/>
      <c r="M2810" s="176"/>
      <c r="N2810" s="176"/>
      <c r="O2810" s="175"/>
      <c r="P2810" s="172"/>
      <c r="Q2810" s="177"/>
      <c r="R2810" s="172"/>
      <c r="S2810" s="178"/>
      <c r="T2810" s="173"/>
      <c r="U2810" s="11"/>
      <c r="V2810" s="11"/>
      <c r="W2810" s="49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"/>
      <c r="AH2810" s="1"/>
      <c r="AI2810" s="1"/>
      <c r="AJ2810" s="1"/>
      <c r="AK2810" s="1"/>
      <c r="AL2810" s="49"/>
      <c r="AM2810" s="49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</row>
    <row r="2811" spans="1:121" x14ac:dyDescent="0.15">
      <c r="A2811" s="168"/>
      <c r="B2811" s="169"/>
      <c r="C2811" s="170"/>
      <c r="D2811" s="171"/>
      <c r="E2811" s="172"/>
      <c r="F2811" s="172"/>
      <c r="G2811" s="172"/>
      <c r="H2811" s="172"/>
      <c r="I2811" s="171"/>
      <c r="J2811" s="173"/>
      <c r="K2811" s="174"/>
      <c r="L2811" s="175"/>
      <c r="M2811" s="176"/>
      <c r="N2811" s="176"/>
      <c r="O2811" s="175"/>
      <c r="P2811" s="172"/>
      <c r="Q2811" s="177"/>
      <c r="R2811" s="172"/>
      <c r="S2811" s="178"/>
      <c r="T2811" s="173"/>
      <c r="U2811" s="11"/>
      <c r="V2811" s="11"/>
      <c r="W2811" s="49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"/>
      <c r="AH2811" s="1"/>
      <c r="AI2811" s="1"/>
      <c r="AJ2811" s="1"/>
      <c r="AK2811" s="1"/>
      <c r="AL2811" s="49"/>
      <c r="AM2811" s="49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</row>
    <row r="2812" spans="1:121" x14ac:dyDescent="0.15">
      <c r="A2812" s="168"/>
      <c r="B2812" s="169"/>
      <c r="C2812" s="170"/>
      <c r="D2812" s="171"/>
      <c r="E2812" s="172"/>
      <c r="F2812" s="172"/>
      <c r="G2812" s="172"/>
      <c r="H2812" s="172"/>
      <c r="I2812" s="171"/>
      <c r="J2812" s="173"/>
      <c r="K2812" s="174"/>
      <c r="L2812" s="175"/>
      <c r="M2812" s="176"/>
      <c r="N2812" s="176"/>
      <c r="O2812" s="175"/>
      <c r="P2812" s="172"/>
      <c r="Q2812" s="177"/>
      <c r="R2812" s="172"/>
      <c r="S2812" s="178"/>
      <c r="T2812" s="173"/>
      <c r="U2812" s="11"/>
      <c r="V2812" s="11"/>
      <c r="W2812" s="49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"/>
      <c r="AH2812" s="1"/>
      <c r="AI2812" s="1"/>
      <c r="AJ2812" s="1"/>
      <c r="AK2812" s="1"/>
      <c r="AL2812" s="49"/>
      <c r="AM2812" s="49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</row>
    <row r="2813" spans="1:121" x14ac:dyDescent="0.15">
      <c r="A2813" s="168"/>
      <c r="B2813" s="169"/>
      <c r="C2813" s="170"/>
      <c r="D2813" s="171"/>
      <c r="E2813" s="172"/>
      <c r="F2813" s="172"/>
      <c r="G2813" s="172"/>
      <c r="H2813" s="172"/>
      <c r="I2813" s="171"/>
      <c r="J2813" s="173"/>
      <c r="K2813" s="174"/>
      <c r="L2813" s="175"/>
      <c r="M2813" s="176"/>
      <c r="N2813" s="176"/>
      <c r="O2813" s="175"/>
      <c r="P2813" s="172"/>
      <c r="Q2813" s="177"/>
      <c r="R2813" s="172"/>
      <c r="S2813" s="178"/>
      <c r="T2813" s="173"/>
      <c r="U2813" s="11"/>
      <c r="V2813" s="11"/>
      <c r="W2813" s="49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"/>
      <c r="AH2813" s="1"/>
      <c r="AI2813" s="1"/>
      <c r="AJ2813" s="1"/>
      <c r="AK2813" s="1"/>
      <c r="AL2813" s="49"/>
      <c r="AM2813" s="49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</row>
    <row r="2814" spans="1:121" x14ac:dyDescent="0.15">
      <c r="A2814" s="168"/>
      <c r="B2814" s="169"/>
      <c r="C2814" s="170"/>
      <c r="D2814" s="171"/>
      <c r="E2814" s="172"/>
      <c r="F2814" s="172"/>
      <c r="G2814" s="172"/>
      <c r="H2814" s="172"/>
      <c r="I2814" s="171"/>
      <c r="J2814" s="173"/>
      <c r="K2814" s="174"/>
      <c r="L2814" s="175"/>
      <c r="M2814" s="176"/>
      <c r="N2814" s="176"/>
      <c r="O2814" s="175"/>
      <c r="P2814" s="172"/>
      <c r="Q2814" s="177"/>
      <c r="R2814" s="172"/>
      <c r="S2814" s="178"/>
      <c r="T2814" s="173"/>
      <c r="U2814" s="11"/>
      <c r="V2814" s="11"/>
      <c r="W2814" s="49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"/>
      <c r="AH2814" s="1"/>
      <c r="AI2814" s="1"/>
      <c r="AJ2814" s="1"/>
      <c r="AK2814" s="1"/>
      <c r="AL2814" s="49"/>
      <c r="AM2814" s="49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</row>
    <row r="2815" spans="1:121" x14ac:dyDescent="0.15">
      <c r="A2815" s="168"/>
      <c r="B2815" s="169"/>
      <c r="C2815" s="170"/>
      <c r="D2815" s="171"/>
      <c r="E2815" s="172"/>
      <c r="F2815" s="172"/>
      <c r="G2815" s="172"/>
      <c r="H2815" s="172"/>
      <c r="I2815" s="171"/>
      <c r="J2815" s="173"/>
      <c r="K2815" s="174"/>
      <c r="L2815" s="175"/>
      <c r="M2815" s="176"/>
      <c r="N2815" s="176"/>
      <c r="O2815" s="175"/>
      <c r="P2815" s="172"/>
      <c r="Q2815" s="177"/>
      <c r="R2815" s="172"/>
      <c r="S2815" s="178"/>
      <c r="T2815" s="173"/>
      <c r="U2815" s="11"/>
      <c r="V2815" s="11"/>
      <c r="W2815" s="49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"/>
      <c r="AH2815" s="1"/>
      <c r="AI2815" s="1"/>
      <c r="AJ2815" s="1"/>
      <c r="AK2815" s="1"/>
      <c r="AL2815" s="49"/>
      <c r="AM2815" s="49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</row>
    <row r="2816" spans="1:121" x14ac:dyDescent="0.15">
      <c r="A2816" s="168"/>
      <c r="B2816" s="169"/>
      <c r="C2816" s="170"/>
      <c r="D2816" s="171"/>
      <c r="E2816" s="172"/>
      <c r="F2816" s="172"/>
      <c r="G2816" s="172"/>
      <c r="H2816" s="172"/>
      <c r="I2816" s="171"/>
      <c r="J2816" s="173"/>
      <c r="K2816" s="174"/>
      <c r="L2816" s="175"/>
      <c r="M2816" s="176"/>
      <c r="N2816" s="176"/>
      <c r="O2816" s="175"/>
      <c r="P2816" s="172"/>
      <c r="Q2816" s="177"/>
      <c r="R2816" s="172"/>
      <c r="S2816" s="178"/>
      <c r="T2816" s="173"/>
      <c r="U2816" s="11"/>
      <c r="V2816" s="11"/>
      <c r="W2816" s="49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"/>
      <c r="AH2816" s="1"/>
      <c r="AI2816" s="1"/>
      <c r="AJ2816" s="1"/>
      <c r="AK2816" s="1"/>
      <c r="AL2816" s="49"/>
      <c r="AM2816" s="49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</row>
    <row r="2817" spans="1:121" x14ac:dyDescent="0.15">
      <c r="A2817" s="168"/>
      <c r="B2817" s="169"/>
      <c r="C2817" s="170"/>
      <c r="D2817" s="171"/>
      <c r="E2817" s="172"/>
      <c r="F2817" s="172"/>
      <c r="G2817" s="172"/>
      <c r="H2817" s="172"/>
      <c r="I2817" s="171"/>
      <c r="J2817" s="173"/>
      <c r="K2817" s="174"/>
      <c r="L2817" s="175"/>
      <c r="M2817" s="176"/>
      <c r="N2817" s="176"/>
      <c r="O2817" s="175"/>
      <c r="P2817" s="172"/>
      <c r="Q2817" s="177"/>
      <c r="R2817" s="172"/>
      <c r="S2817" s="178"/>
      <c r="T2817" s="173"/>
      <c r="U2817" s="11"/>
      <c r="V2817" s="11"/>
      <c r="W2817" s="49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"/>
      <c r="AH2817" s="1"/>
      <c r="AI2817" s="1"/>
      <c r="AJ2817" s="1"/>
      <c r="AK2817" s="1"/>
      <c r="AL2817" s="49"/>
      <c r="AM2817" s="49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</row>
    <row r="2818" spans="1:121" x14ac:dyDescent="0.15">
      <c r="A2818" s="168"/>
      <c r="B2818" s="169"/>
      <c r="C2818" s="170"/>
      <c r="D2818" s="171"/>
      <c r="E2818" s="172"/>
      <c r="F2818" s="172"/>
      <c r="G2818" s="172"/>
      <c r="H2818" s="172"/>
      <c r="I2818" s="171"/>
      <c r="J2818" s="173"/>
      <c r="K2818" s="174"/>
      <c r="L2818" s="175"/>
      <c r="M2818" s="176"/>
      <c r="N2818" s="176"/>
      <c r="O2818" s="175"/>
      <c r="P2818" s="172"/>
      <c r="Q2818" s="177"/>
      <c r="R2818" s="172"/>
      <c r="S2818" s="178"/>
      <c r="T2818" s="173"/>
      <c r="U2818" s="11"/>
      <c r="V2818" s="11"/>
      <c r="W2818" s="49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"/>
      <c r="AH2818" s="1"/>
      <c r="AI2818" s="1"/>
      <c r="AJ2818" s="1"/>
      <c r="AK2818" s="1"/>
      <c r="AL2818" s="49"/>
      <c r="AM2818" s="49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</row>
    <row r="2819" spans="1:121" x14ac:dyDescent="0.15">
      <c r="A2819" s="168"/>
      <c r="B2819" s="169"/>
      <c r="C2819" s="170"/>
      <c r="D2819" s="171"/>
      <c r="E2819" s="172"/>
      <c r="F2819" s="172"/>
      <c r="G2819" s="172"/>
      <c r="H2819" s="172"/>
      <c r="I2819" s="171"/>
      <c r="J2819" s="173"/>
      <c r="K2819" s="174"/>
      <c r="L2819" s="175"/>
      <c r="M2819" s="176"/>
      <c r="N2819" s="176"/>
      <c r="O2819" s="175"/>
      <c r="P2819" s="172"/>
      <c r="Q2819" s="177"/>
      <c r="R2819" s="172"/>
      <c r="S2819" s="178"/>
      <c r="T2819" s="173"/>
      <c r="U2819" s="11"/>
      <c r="V2819" s="11"/>
      <c r="W2819" s="49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"/>
      <c r="AH2819" s="1"/>
      <c r="AI2819" s="1"/>
      <c r="AJ2819" s="1"/>
      <c r="AK2819" s="1"/>
      <c r="AL2819" s="49"/>
      <c r="AM2819" s="49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</row>
    <row r="2820" spans="1:121" x14ac:dyDescent="0.15">
      <c r="A2820" s="168"/>
      <c r="B2820" s="169"/>
      <c r="C2820" s="170"/>
      <c r="D2820" s="171"/>
      <c r="E2820" s="172"/>
      <c r="F2820" s="172"/>
      <c r="G2820" s="172"/>
      <c r="H2820" s="172"/>
      <c r="I2820" s="171"/>
      <c r="J2820" s="173"/>
      <c r="K2820" s="174"/>
      <c r="L2820" s="175"/>
      <c r="M2820" s="176"/>
      <c r="N2820" s="176"/>
      <c r="O2820" s="175"/>
      <c r="P2820" s="172"/>
      <c r="Q2820" s="177"/>
      <c r="R2820" s="172"/>
      <c r="S2820" s="178"/>
      <c r="T2820" s="173"/>
      <c r="U2820" s="11"/>
      <c r="V2820" s="11"/>
      <c r="W2820" s="49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"/>
      <c r="AH2820" s="1"/>
      <c r="AI2820" s="1"/>
      <c r="AJ2820" s="1"/>
      <c r="AK2820" s="1"/>
      <c r="AL2820" s="49"/>
      <c r="AM2820" s="49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</row>
    <row r="2821" spans="1:121" x14ac:dyDescent="0.15">
      <c r="A2821" s="168"/>
      <c r="B2821" s="169"/>
      <c r="C2821" s="170"/>
      <c r="D2821" s="171"/>
      <c r="E2821" s="172"/>
      <c r="F2821" s="172"/>
      <c r="G2821" s="172"/>
      <c r="H2821" s="172"/>
      <c r="I2821" s="171"/>
      <c r="J2821" s="173"/>
      <c r="K2821" s="174"/>
      <c r="L2821" s="175"/>
      <c r="M2821" s="176"/>
      <c r="N2821" s="176"/>
      <c r="O2821" s="175"/>
      <c r="P2821" s="172"/>
      <c r="Q2821" s="177"/>
      <c r="R2821" s="172"/>
      <c r="S2821" s="178"/>
      <c r="T2821" s="173"/>
      <c r="U2821" s="11"/>
      <c r="V2821" s="11"/>
      <c r="W2821" s="49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"/>
      <c r="AH2821" s="1"/>
      <c r="AI2821" s="1"/>
      <c r="AJ2821" s="1"/>
      <c r="AK2821" s="1"/>
      <c r="AL2821" s="49"/>
      <c r="AM2821" s="49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</row>
    <row r="2822" spans="1:121" x14ac:dyDescent="0.15">
      <c r="A2822" s="168"/>
      <c r="B2822" s="169"/>
      <c r="C2822" s="170"/>
      <c r="D2822" s="171"/>
      <c r="E2822" s="172"/>
      <c r="F2822" s="172"/>
      <c r="G2822" s="172"/>
      <c r="H2822" s="172"/>
      <c r="I2822" s="171"/>
      <c r="J2822" s="173"/>
      <c r="K2822" s="174"/>
      <c r="L2822" s="175"/>
      <c r="M2822" s="176"/>
      <c r="N2822" s="176"/>
      <c r="O2822" s="175"/>
      <c r="P2822" s="172"/>
      <c r="Q2822" s="177"/>
      <c r="R2822" s="172"/>
      <c r="S2822" s="178"/>
      <c r="T2822" s="173"/>
      <c r="U2822" s="11"/>
      <c r="V2822" s="11"/>
      <c r="W2822" s="49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"/>
      <c r="AH2822" s="1"/>
      <c r="AI2822" s="1"/>
      <c r="AJ2822" s="1"/>
      <c r="AK2822" s="1"/>
      <c r="AL2822" s="49"/>
      <c r="AM2822" s="49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</row>
    <row r="2823" spans="1:121" x14ac:dyDescent="0.15">
      <c r="A2823" s="168"/>
      <c r="B2823" s="169"/>
      <c r="C2823" s="170"/>
      <c r="D2823" s="171"/>
      <c r="E2823" s="172"/>
      <c r="F2823" s="172"/>
      <c r="G2823" s="172"/>
      <c r="H2823" s="172"/>
      <c r="I2823" s="171"/>
      <c r="J2823" s="173"/>
      <c r="K2823" s="174"/>
      <c r="L2823" s="175"/>
      <c r="M2823" s="176"/>
      <c r="N2823" s="176"/>
      <c r="O2823" s="175"/>
      <c r="P2823" s="172"/>
      <c r="Q2823" s="177"/>
      <c r="R2823" s="172"/>
      <c r="S2823" s="178"/>
      <c r="T2823" s="173"/>
      <c r="U2823" s="11"/>
      <c r="V2823" s="11"/>
      <c r="W2823" s="49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"/>
      <c r="AH2823" s="1"/>
      <c r="AI2823" s="1"/>
      <c r="AJ2823" s="1"/>
      <c r="AK2823" s="1"/>
      <c r="AL2823" s="49"/>
      <c r="AM2823" s="49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</row>
    <row r="2824" spans="1:121" x14ac:dyDescent="0.15">
      <c r="A2824" s="168"/>
      <c r="B2824" s="169"/>
      <c r="C2824" s="170"/>
      <c r="D2824" s="171"/>
      <c r="E2824" s="172"/>
      <c r="F2824" s="172"/>
      <c r="G2824" s="172"/>
      <c r="H2824" s="172"/>
      <c r="I2824" s="171"/>
      <c r="J2824" s="173"/>
      <c r="K2824" s="174"/>
      <c r="L2824" s="175"/>
      <c r="M2824" s="176"/>
      <c r="N2824" s="176"/>
      <c r="O2824" s="175"/>
      <c r="P2824" s="172"/>
      <c r="Q2824" s="177"/>
      <c r="R2824" s="172"/>
      <c r="S2824" s="178"/>
      <c r="T2824" s="173"/>
      <c r="U2824" s="11"/>
      <c r="V2824" s="11"/>
      <c r="W2824" s="49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"/>
      <c r="AH2824" s="1"/>
      <c r="AI2824" s="1"/>
      <c r="AJ2824" s="1"/>
      <c r="AK2824" s="1"/>
      <c r="AL2824" s="49"/>
      <c r="AM2824" s="49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</row>
    <row r="2825" spans="1:121" x14ac:dyDescent="0.15">
      <c r="A2825" s="168"/>
      <c r="B2825" s="169"/>
      <c r="C2825" s="170"/>
      <c r="D2825" s="171"/>
      <c r="E2825" s="172"/>
      <c r="F2825" s="172"/>
      <c r="G2825" s="172"/>
      <c r="H2825" s="172"/>
      <c r="I2825" s="171"/>
      <c r="J2825" s="173"/>
      <c r="K2825" s="174"/>
      <c r="L2825" s="175"/>
      <c r="M2825" s="176"/>
      <c r="N2825" s="176"/>
      <c r="O2825" s="175"/>
      <c r="P2825" s="172"/>
      <c r="Q2825" s="177"/>
      <c r="R2825" s="172"/>
      <c r="S2825" s="178"/>
      <c r="T2825" s="173"/>
      <c r="U2825" s="11"/>
      <c r="V2825" s="11"/>
      <c r="W2825" s="49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"/>
      <c r="AH2825" s="1"/>
      <c r="AI2825" s="1"/>
      <c r="AJ2825" s="1"/>
      <c r="AK2825" s="1"/>
      <c r="AL2825" s="49"/>
      <c r="AM2825" s="49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</row>
    <row r="2826" spans="1:121" x14ac:dyDescent="0.15">
      <c r="A2826" s="168"/>
      <c r="B2826" s="169"/>
      <c r="C2826" s="170"/>
      <c r="D2826" s="171"/>
      <c r="E2826" s="172"/>
      <c r="F2826" s="172"/>
      <c r="G2826" s="172"/>
      <c r="H2826" s="172"/>
      <c r="I2826" s="171"/>
      <c r="J2826" s="173"/>
      <c r="K2826" s="174"/>
      <c r="L2826" s="175"/>
      <c r="M2826" s="176"/>
      <c r="N2826" s="176"/>
      <c r="O2826" s="175"/>
      <c r="P2826" s="172"/>
      <c r="Q2826" s="177"/>
      <c r="R2826" s="172"/>
      <c r="S2826" s="178"/>
      <c r="T2826" s="173"/>
      <c r="U2826" s="11"/>
      <c r="V2826" s="11"/>
      <c r="W2826" s="49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"/>
      <c r="AH2826" s="1"/>
      <c r="AI2826" s="1"/>
      <c r="AJ2826" s="1"/>
      <c r="AK2826" s="1"/>
      <c r="AL2826" s="49"/>
      <c r="AM2826" s="49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</row>
    <row r="2827" spans="1:121" x14ac:dyDescent="0.15">
      <c r="A2827" s="168"/>
      <c r="B2827" s="169"/>
      <c r="C2827" s="170"/>
      <c r="D2827" s="171"/>
      <c r="E2827" s="172"/>
      <c r="F2827" s="172"/>
      <c r="G2827" s="172"/>
      <c r="H2827" s="172"/>
      <c r="I2827" s="171"/>
      <c r="J2827" s="173"/>
      <c r="K2827" s="174"/>
      <c r="L2827" s="175"/>
      <c r="M2827" s="176"/>
      <c r="N2827" s="176"/>
      <c r="O2827" s="175"/>
      <c r="P2827" s="172"/>
      <c r="Q2827" s="177"/>
      <c r="R2827" s="172"/>
      <c r="S2827" s="178"/>
      <c r="T2827" s="173"/>
      <c r="U2827" s="11"/>
      <c r="V2827" s="11"/>
      <c r="W2827" s="49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"/>
      <c r="AH2827" s="1"/>
      <c r="AI2827" s="1"/>
      <c r="AJ2827" s="1"/>
      <c r="AK2827" s="1"/>
      <c r="AL2827" s="49"/>
      <c r="AM2827" s="49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</row>
    <row r="2828" spans="1:121" x14ac:dyDescent="0.15">
      <c r="A2828" s="168"/>
      <c r="B2828" s="169"/>
      <c r="C2828" s="170"/>
      <c r="D2828" s="171"/>
      <c r="E2828" s="172"/>
      <c r="F2828" s="172"/>
      <c r="G2828" s="172"/>
      <c r="H2828" s="172"/>
      <c r="I2828" s="171"/>
      <c r="J2828" s="173"/>
      <c r="K2828" s="174"/>
      <c r="L2828" s="175"/>
      <c r="M2828" s="176"/>
      <c r="N2828" s="176"/>
      <c r="O2828" s="175"/>
      <c r="P2828" s="172"/>
      <c r="Q2828" s="177"/>
      <c r="R2828" s="172"/>
      <c r="S2828" s="178"/>
      <c r="T2828" s="173"/>
      <c r="U2828" s="11"/>
      <c r="V2828" s="11"/>
      <c r="W2828" s="49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"/>
      <c r="AH2828" s="1"/>
      <c r="AI2828" s="1"/>
      <c r="AJ2828" s="1"/>
      <c r="AK2828" s="1"/>
      <c r="AL2828" s="49"/>
      <c r="AM2828" s="49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</row>
    <row r="2829" spans="1:121" x14ac:dyDescent="0.15">
      <c r="A2829" s="168"/>
      <c r="B2829" s="169"/>
      <c r="C2829" s="170"/>
      <c r="D2829" s="171"/>
      <c r="E2829" s="172"/>
      <c r="F2829" s="172"/>
      <c r="G2829" s="172"/>
      <c r="H2829" s="172"/>
      <c r="I2829" s="171"/>
      <c r="J2829" s="173"/>
      <c r="K2829" s="174"/>
      <c r="L2829" s="175"/>
      <c r="M2829" s="176"/>
      <c r="N2829" s="176"/>
      <c r="O2829" s="175"/>
      <c r="P2829" s="172"/>
      <c r="Q2829" s="177"/>
      <c r="R2829" s="172"/>
      <c r="S2829" s="178"/>
      <c r="T2829" s="173"/>
      <c r="U2829" s="11"/>
      <c r="V2829" s="11"/>
      <c r="W2829" s="49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"/>
      <c r="AH2829" s="1"/>
      <c r="AI2829" s="1"/>
      <c r="AJ2829" s="1"/>
      <c r="AK2829" s="1"/>
      <c r="AL2829" s="49"/>
      <c r="AM2829" s="49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</row>
    <row r="2830" spans="1:121" x14ac:dyDescent="0.15">
      <c r="A2830" s="168"/>
      <c r="B2830" s="169"/>
      <c r="C2830" s="170"/>
      <c r="D2830" s="171"/>
      <c r="E2830" s="172"/>
      <c r="F2830" s="172"/>
      <c r="G2830" s="172"/>
      <c r="H2830" s="172"/>
      <c r="I2830" s="171"/>
      <c r="J2830" s="173"/>
      <c r="K2830" s="174"/>
      <c r="L2830" s="175"/>
      <c r="M2830" s="176"/>
      <c r="N2830" s="176"/>
      <c r="O2830" s="175"/>
      <c r="P2830" s="172"/>
      <c r="Q2830" s="177"/>
      <c r="R2830" s="172"/>
      <c r="S2830" s="178"/>
      <c r="T2830" s="173"/>
      <c r="U2830" s="11"/>
      <c r="V2830" s="11"/>
      <c r="W2830" s="49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"/>
      <c r="AH2830" s="1"/>
      <c r="AI2830" s="1"/>
      <c r="AJ2830" s="1"/>
      <c r="AK2830" s="1"/>
      <c r="AL2830" s="49"/>
      <c r="AM2830" s="49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</row>
    <row r="2831" spans="1:121" x14ac:dyDescent="0.15">
      <c r="A2831" s="168"/>
      <c r="B2831" s="169"/>
      <c r="C2831" s="170"/>
      <c r="D2831" s="171"/>
      <c r="E2831" s="172"/>
      <c r="F2831" s="172"/>
      <c r="G2831" s="172"/>
      <c r="H2831" s="172"/>
      <c r="I2831" s="171"/>
      <c r="J2831" s="173"/>
      <c r="K2831" s="174"/>
      <c r="L2831" s="175"/>
      <c r="M2831" s="176"/>
      <c r="N2831" s="176"/>
      <c r="O2831" s="175"/>
      <c r="P2831" s="172"/>
      <c r="Q2831" s="177"/>
      <c r="R2831" s="172"/>
      <c r="S2831" s="178"/>
      <c r="T2831" s="173"/>
      <c r="U2831" s="11"/>
      <c r="V2831" s="11"/>
      <c r="W2831" s="49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"/>
      <c r="AH2831" s="1"/>
      <c r="AI2831" s="1"/>
      <c r="AJ2831" s="1"/>
      <c r="AK2831" s="1"/>
      <c r="AL2831" s="49"/>
      <c r="AM2831" s="49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</row>
    <row r="2832" spans="1:121" x14ac:dyDescent="0.15">
      <c r="A2832" s="168"/>
      <c r="B2832" s="169"/>
      <c r="C2832" s="170"/>
      <c r="D2832" s="171"/>
      <c r="E2832" s="172"/>
      <c r="F2832" s="172"/>
      <c r="G2832" s="172"/>
      <c r="H2832" s="172"/>
      <c r="I2832" s="171"/>
      <c r="J2832" s="173"/>
      <c r="K2832" s="174"/>
      <c r="L2832" s="175"/>
      <c r="M2832" s="176"/>
      <c r="N2832" s="176"/>
      <c r="O2832" s="175"/>
      <c r="P2832" s="172"/>
      <c r="Q2832" s="177"/>
      <c r="R2832" s="172"/>
      <c r="S2832" s="178"/>
      <c r="T2832" s="173"/>
      <c r="U2832" s="11"/>
      <c r="V2832" s="11"/>
      <c r="W2832" s="49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"/>
      <c r="AH2832" s="1"/>
      <c r="AI2832" s="1"/>
      <c r="AJ2832" s="1"/>
      <c r="AK2832" s="1"/>
      <c r="AL2832" s="49"/>
      <c r="AM2832" s="49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</row>
    <row r="2833" spans="1:121" x14ac:dyDescent="0.15">
      <c r="A2833" s="168"/>
      <c r="B2833" s="169"/>
      <c r="C2833" s="170"/>
      <c r="D2833" s="171"/>
      <c r="E2833" s="172"/>
      <c r="F2833" s="172"/>
      <c r="G2833" s="172"/>
      <c r="H2833" s="172"/>
      <c r="I2833" s="171"/>
      <c r="J2833" s="173"/>
      <c r="K2833" s="174"/>
      <c r="L2833" s="175"/>
      <c r="M2833" s="176"/>
      <c r="N2833" s="176"/>
      <c r="O2833" s="175"/>
      <c r="P2833" s="172"/>
      <c r="Q2833" s="177"/>
      <c r="R2833" s="172"/>
      <c r="S2833" s="178"/>
      <c r="T2833" s="173"/>
      <c r="U2833" s="11"/>
      <c r="V2833" s="11"/>
      <c r="W2833" s="49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"/>
      <c r="AH2833" s="1"/>
      <c r="AI2833" s="1"/>
      <c r="AJ2833" s="1"/>
      <c r="AK2833" s="1"/>
      <c r="AL2833" s="49"/>
      <c r="AM2833" s="49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</row>
    <row r="2834" spans="1:121" x14ac:dyDescent="0.15">
      <c r="A2834" s="168"/>
      <c r="B2834" s="169"/>
      <c r="C2834" s="170"/>
      <c r="D2834" s="171"/>
      <c r="E2834" s="172"/>
      <c r="F2834" s="172"/>
      <c r="G2834" s="172"/>
      <c r="H2834" s="172"/>
      <c r="I2834" s="171"/>
      <c r="J2834" s="173"/>
      <c r="K2834" s="174"/>
      <c r="L2834" s="175"/>
      <c r="M2834" s="176"/>
      <c r="N2834" s="176"/>
      <c r="O2834" s="175"/>
      <c r="P2834" s="172"/>
      <c r="Q2834" s="177"/>
      <c r="R2834" s="172"/>
      <c r="S2834" s="178"/>
      <c r="T2834" s="173"/>
      <c r="U2834" s="11"/>
      <c r="V2834" s="11"/>
      <c r="W2834" s="49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"/>
      <c r="AH2834" s="1"/>
      <c r="AI2834" s="1"/>
      <c r="AJ2834" s="1"/>
      <c r="AK2834" s="1"/>
      <c r="AL2834" s="49"/>
      <c r="AM2834" s="49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</row>
    <row r="2835" spans="1:121" x14ac:dyDescent="0.15">
      <c r="A2835" s="168"/>
      <c r="B2835" s="169"/>
      <c r="C2835" s="170"/>
      <c r="D2835" s="171"/>
      <c r="E2835" s="172"/>
      <c r="F2835" s="172"/>
      <c r="G2835" s="172"/>
      <c r="H2835" s="172"/>
      <c r="I2835" s="171"/>
      <c r="J2835" s="173"/>
      <c r="K2835" s="174"/>
      <c r="L2835" s="175"/>
      <c r="M2835" s="176"/>
      <c r="N2835" s="176"/>
      <c r="O2835" s="175"/>
      <c r="P2835" s="172"/>
      <c r="Q2835" s="177"/>
      <c r="R2835" s="172"/>
      <c r="S2835" s="178"/>
      <c r="T2835" s="173"/>
      <c r="U2835" s="11"/>
      <c r="V2835" s="11"/>
      <c r="W2835" s="49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"/>
      <c r="AH2835" s="1"/>
      <c r="AI2835" s="1"/>
      <c r="AJ2835" s="1"/>
      <c r="AK2835" s="1"/>
      <c r="AL2835" s="49"/>
      <c r="AM2835" s="49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</row>
    <row r="2836" spans="1:121" x14ac:dyDescent="0.15">
      <c r="A2836" s="168"/>
      <c r="B2836" s="169"/>
      <c r="C2836" s="170"/>
      <c r="D2836" s="171"/>
      <c r="E2836" s="172"/>
      <c r="F2836" s="172"/>
      <c r="G2836" s="172"/>
      <c r="H2836" s="172"/>
      <c r="I2836" s="171"/>
      <c r="J2836" s="173"/>
      <c r="K2836" s="174"/>
      <c r="L2836" s="175"/>
      <c r="M2836" s="176"/>
      <c r="N2836" s="176"/>
      <c r="O2836" s="175"/>
      <c r="P2836" s="172"/>
      <c r="Q2836" s="177"/>
      <c r="R2836" s="172"/>
      <c r="S2836" s="178"/>
      <c r="T2836" s="173"/>
      <c r="U2836" s="11"/>
      <c r="V2836" s="11"/>
      <c r="W2836" s="49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"/>
      <c r="AH2836" s="1"/>
      <c r="AI2836" s="1"/>
      <c r="AJ2836" s="1"/>
      <c r="AK2836" s="1"/>
      <c r="AL2836" s="49"/>
      <c r="AM2836" s="49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</row>
    <row r="2837" spans="1:121" x14ac:dyDescent="0.15">
      <c r="A2837" s="168"/>
      <c r="B2837" s="169"/>
      <c r="C2837" s="170"/>
      <c r="D2837" s="171"/>
      <c r="E2837" s="172"/>
      <c r="F2837" s="172"/>
      <c r="G2837" s="172"/>
      <c r="H2837" s="172"/>
      <c r="I2837" s="171"/>
      <c r="J2837" s="173"/>
      <c r="K2837" s="174"/>
      <c r="L2837" s="175"/>
      <c r="M2837" s="176"/>
      <c r="N2837" s="176"/>
      <c r="O2837" s="175"/>
      <c r="P2837" s="172"/>
      <c r="Q2837" s="177"/>
      <c r="R2837" s="172"/>
      <c r="S2837" s="178"/>
      <c r="T2837" s="173"/>
      <c r="U2837" s="11"/>
      <c r="V2837" s="11"/>
      <c r="W2837" s="49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"/>
      <c r="AH2837" s="1"/>
      <c r="AI2837" s="1"/>
      <c r="AJ2837" s="1"/>
      <c r="AK2837" s="1"/>
      <c r="AL2837" s="49"/>
      <c r="AM2837" s="49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</row>
    <row r="2838" spans="1:121" x14ac:dyDescent="0.15">
      <c r="A2838" s="168"/>
      <c r="B2838" s="169"/>
      <c r="C2838" s="170"/>
      <c r="D2838" s="171"/>
      <c r="E2838" s="172"/>
      <c r="F2838" s="172"/>
      <c r="G2838" s="172"/>
      <c r="H2838" s="172"/>
      <c r="I2838" s="171"/>
      <c r="J2838" s="173"/>
      <c r="K2838" s="174"/>
      <c r="L2838" s="175"/>
      <c r="M2838" s="176"/>
      <c r="N2838" s="176"/>
      <c r="O2838" s="175"/>
      <c r="P2838" s="172"/>
      <c r="Q2838" s="177"/>
      <c r="R2838" s="172"/>
      <c r="S2838" s="178"/>
      <c r="T2838" s="173"/>
      <c r="U2838" s="11"/>
      <c r="V2838" s="11"/>
      <c r="W2838" s="49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"/>
      <c r="AH2838" s="1"/>
      <c r="AI2838" s="1"/>
      <c r="AJ2838" s="1"/>
      <c r="AK2838" s="1"/>
      <c r="AL2838" s="49"/>
      <c r="AM2838" s="49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</row>
    <row r="2839" spans="1:121" x14ac:dyDescent="0.15">
      <c r="A2839" s="168"/>
      <c r="B2839" s="169"/>
      <c r="C2839" s="170"/>
      <c r="D2839" s="171"/>
      <c r="E2839" s="172"/>
      <c r="F2839" s="172"/>
      <c r="G2839" s="172"/>
      <c r="H2839" s="172"/>
      <c r="I2839" s="171"/>
      <c r="J2839" s="173"/>
      <c r="K2839" s="174"/>
      <c r="L2839" s="175"/>
      <c r="M2839" s="176"/>
      <c r="N2839" s="176"/>
      <c r="O2839" s="175"/>
      <c r="P2839" s="172"/>
      <c r="Q2839" s="177"/>
      <c r="R2839" s="172"/>
      <c r="S2839" s="178"/>
      <c r="T2839" s="173"/>
      <c r="U2839" s="11"/>
      <c r="V2839" s="11"/>
      <c r="W2839" s="49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"/>
      <c r="AH2839" s="1"/>
      <c r="AI2839" s="1"/>
      <c r="AJ2839" s="1"/>
      <c r="AK2839" s="1"/>
      <c r="AL2839" s="49"/>
      <c r="AM2839" s="49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</row>
    <row r="2840" spans="1:121" x14ac:dyDescent="0.15">
      <c r="A2840" s="168"/>
      <c r="B2840" s="169"/>
      <c r="C2840" s="170"/>
      <c r="D2840" s="171"/>
      <c r="E2840" s="172"/>
      <c r="F2840" s="172"/>
      <c r="G2840" s="172"/>
      <c r="H2840" s="172"/>
      <c r="I2840" s="171"/>
      <c r="J2840" s="173"/>
      <c r="K2840" s="174"/>
      <c r="L2840" s="175"/>
      <c r="M2840" s="176"/>
      <c r="N2840" s="176"/>
      <c r="O2840" s="175"/>
      <c r="P2840" s="172"/>
      <c r="Q2840" s="177"/>
      <c r="R2840" s="172"/>
      <c r="S2840" s="178"/>
      <c r="T2840" s="173"/>
      <c r="U2840" s="11"/>
      <c r="V2840" s="11"/>
      <c r="W2840" s="49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"/>
      <c r="AH2840" s="1"/>
      <c r="AI2840" s="1"/>
      <c r="AJ2840" s="1"/>
      <c r="AK2840" s="1"/>
      <c r="AL2840" s="49"/>
      <c r="AM2840" s="49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</row>
    <row r="2841" spans="1:121" x14ac:dyDescent="0.15">
      <c r="A2841" s="168"/>
      <c r="B2841" s="169"/>
      <c r="C2841" s="170"/>
      <c r="D2841" s="171"/>
      <c r="E2841" s="172"/>
      <c r="F2841" s="172"/>
      <c r="G2841" s="172"/>
      <c r="H2841" s="172"/>
      <c r="I2841" s="171"/>
      <c r="J2841" s="173"/>
      <c r="K2841" s="174"/>
      <c r="L2841" s="175"/>
      <c r="M2841" s="176"/>
      <c r="N2841" s="176"/>
      <c r="O2841" s="175"/>
      <c r="P2841" s="172"/>
      <c r="Q2841" s="177"/>
      <c r="R2841" s="172"/>
      <c r="S2841" s="178"/>
      <c r="T2841" s="173"/>
      <c r="U2841" s="11"/>
      <c r="V2841" s="11"/>
      <c r="W2841" s="49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"/>
      <c r="AH2841" s="1"/>
      <c r="AI2841" s="1"/>
      <c r="AJ2841" s="1"/>
      <c r="AK2841" s="1"/>
      <c r="AL2841" s="49"/>
      <c r="AM2841" s="49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</row>
    <row r="2842" spans="1:121" x14ac:dyDescent="0.15">
      <c r="A2842" s="168"/>
      <c r="B2842" s="169"/>
      <c r="C2842" s="170"/>
      <c r="D2842" s="171"/>
      <c r="E2842" s="172"/>
      <c r="F2842" s="172"/>
      <c r="G2842" s="172"/>
      <c r="H2842" s="172"/>
      <c r="I2842" s="171"/>
      <c r="J2842" s="173"/>
      <c r="K2842" s="174"/>
      <c r="L2842" s="175"/>
      <c r="M2842" s="176"/>
      <c r="N2842" s="176"/>
      <c r="O2842" s="175"/>
      <c r="P2842" s="172"/>
      <c r="Q2842" s="177"/>
      <c r="R2842" s="172"/>
      <c r="S2842" s="178"/>
      <c r="T2842" s="173"/>
      <c r="U2842" s="11"/>
      <c r="V2842" s="11"/>
      <c r="W2842" s="49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"/>
      <c r="AH2842" s="1"/>
      <c r="AI2842" s="1"/>
      <c r="AJ2842" s="1"/>
      <c r="AK2842" s="1"/>
      <c r="AL2842" s="49"/>
      <c r="AM2842" s="49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</row>
    <row r="2843" spans="1:121" x14ac:dyDescent="0.15">
      <c r="A2843" s="168"/>
      <c r="B2843" s="169"/>
      <c r="C2843" s="170"/>
      <c r="D2843" s="171"/>
      <c r="E2843" s="172"/>
      <c r="F2843" s="172"/>
      <c r="G2843" s="172"/>
      <c r="H2843" s="172"/>
      <c r="I2843" s="171"/>
      <c r="J2843" s="173"/>
      <c r="K2843" s="174"/>
      <c r="L2843" s="175"/>
      <c r="M2843" s="176"/>
      <c r="N2843" s="176"/>
      <c r="O2843" s="175"/>
      <c r="P2843" s="172"/>
      <c r="Q2843" s="177"/>
      <c r="R2843" s="172"/>
      <c r="S2843" s="178"/>
      <c r="T2843" s="173"/>
      <c r="U2843" s="11"/>
      <c r="V2843" s="11"/>
      <c r="W2843" s="49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"/>
      <c r="AH2843" s="1"/>
      <c r="AI2843" s="1"/>
      <c r="AJ2843" s="1"/>
      <c r="AK2843" s="1"/>
      <c r="AL2843" s="49"/>
      <c r="AM2843" s="49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</row>
    <row r="2844" spans="1:121" x14ac:dyDescent="0.15">
      <c r="A2844" s="168"/>
      <c r="B2844" s="169"/>
      <c r="C2844" s="170"/>
      <c r="D2844" s="171"/>
      <c r="E2844" s="172"/>
      <c r="F2844" s="172"/>
      <c r="G2844" s="172"/>
      <c r="H2844" s="172"/>
      <c r="I2844" s="171"/>
      <c r="J2844" s="173"/>
      <c r="K2844" s="174"/>
      <c r="L2844" s="175"/>
      <c r="M2844" s="176"/>
      <c r="N2844" s="176"/>
      <c r="O2844" s="175"/>
      <c r="P2844" s="172"/>
      <c r="Q2844" s="177"/>
      <c r="R2844" s="172"/>
      <c r="S2844" s="178"/>
      <c r="T2844" s="173"/>
      <c r="U2844" s="11"/>
      <c r="V2844" s="11"/>
      <c r="W2844" s="49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"/>
      <c r="AH2844" s="1"/>
      <c r="AI2844" s="1"/>
      <c r="AJ2844" s="1"/>
      <c r="AK2844" s="1"/>
      <c r="AL2844" s="49"/>
      <c r="AM2844" s="49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</row>
    <row r="2845" spans="1:121" x14ac:dyDescent="0.15">
      <c r="A2845" s="168"/>
      <c r="B2845" s="169"/>
      <c r="C2845" s="170"/>
      <c r="D2845" s="171"/>
      <c r="E2845" s="172"/>
      <c r="F2845" s="172"/>
      <c r="G2845" s="172"/>
      <c r="H2845" s="172"/>
      <c r="I2845" s="171"/>
      <c r="J2845" s="173"/>
      <c r="K2845" s="174"/>
      <c r="L2845" s="175"/>
      <c r="M2845" s="176"/>
      <c r="N2845" s="176"/>
      <c r="O2845" s="175"/>
      <c r="P2845" s="172"/>
      <c r="Q2845" s="177"/>
      <c r="R2845" s="172"/>
      <c r="S2845" s="178"/>
      <c r="T2845" s="173"/>
      <c r="U2845" s="11"/>
      <c r="V2845" s="11"/>
      <c r="W2845" s="49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"/>
      <c r="AH2845" s="1"/>
      <c r="AI2845" s="1"/>
      <c r="AJ2845" s="1"/>
      <c r="AK2845" s="1"/>
      <c r="AL2845" s="49"/>
      <c r="AM2845" s="49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</row>
    <row r="2846" spans="1:121" x14ac:dyDescent="0.15">
      <c r="A2846" s="168"/>
      <c r="B2846" s="169"/>
      <c r="C2846" s="170"/>
      <c r="D2846" s="171"/>
      <c r="E2846" s="172"/>
      <c r="F2846" s="172"/>
      <c r="G2846" s="172"/>
      <c r="H2846" s="172"/>
      <c r="I2846" s="171"/>
      <c r="J2846" s="173"/>
      <c r="K2846" s="174"/>
      <c r="L2846" s="175"/>
      <c r="M2846" s="176"/>
      <c r="N2846" s="176"/>
      <c r="O2846" s="175"/>
      <c r="P2846" s="172"/>
      <c r="Q2846" s="177"/>
      <c r="R2846" s="172"/>
      <c r="S2846" s="178"/>
      <c r="T2846" s="173"/>
      <c r="U2846" s="11"/>
      <c r="V2846" s="11"/>
      <c r="W2846" s="49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"/>
      <c r="AH2846" s="1"/>
      <c r="AI2846" s="1"/>
      <c r="AJ2846" s="1"/>
      <c r="AK2846" s="1"/>
      <c r="AL2846" s="49"/>
      <c r="AM2846" s="49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</row>
    <row r="2847" spans="1:121" x14ac:dyDescent="0.15">
      <c r="A2847" s="168"/>
      <c r="B2847" s="169"/>
      <c r="C2847" s="170"/>
      <c r="D2847" s="171"/>
      <c r="E2847" s="172"/>
      <c r="F2847" s="172"/>
      <c r="G2847" s="172"/>
      <c r="H2847" s="172"/>
      <c r="I2847" s="171"/>
      <c r="J2847" s="173"/>
      <c r="K2847" s="174"/>
      <c r="L2847" s="175"/>
      <c r="M2847" s="176"/>
      <c r="N2847" s="176"/>
      <c r="O2847" s="175"/>
      <c r="P2847" s="172"/>
      <c r="Q2847" s="177"/>
      <c r="R2847" s="172"/>
      <c r="S2847" s="178"/>
      <c r="T2847" s="173"/>
      <c r="U2847" s="11"/>
      <c r="V2847" s="11"/>
      <c r="W2847" s="49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"/>
      <c r="AH2847" s="1"/>
      <c r="AI2847" s="1"/>
      <c r="AJ2847" s="1"/>
      <c r="AK2847" s="1"/>
      <c r="AL2847" s="49"/>
      <c r="AM2847" s="49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</row>
    <row r="2848" spans="1:121" x14ac:dyDescent="0.15">
      <c r="A2848" s="168"/>
      <c r="B2848" s="169"/>
      <c r="C2848" s="170"/>
      <c r="D2848" s="171"/>
      <c r="E2848" s="172"/>
      <c r="F2848" s="172"/>
      <c r="G2848" s="172"/>
      <c r="H2848" s="172"/>
      <c r="I2848" s="171"/>
      <c r="J2848" s="173"/>
      <c r="K2848" s="174"/>
      <c r="L2848" s="175"/>
      <c r="M2848" s="176"/>
      <c r="N2848" s="176"/>
      <c r="O2848" s="175"/>
      <c r="P2848" s="172"/>
      <c r="Q2848" s="177"/>
      <c r="R2848" s="172"/>
      <c r="S2848" s="178"/>
      <c r="T2848" s="173"/>
      <c r="U2848" s="11"/>
      <c r="V2848" s="11"/>
      <c r="W2848" s="49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"/>
      <c r="AH2848" s="1"/>
      <c r="AI2848" s="1"/>
      <c r="AJ2848" s="1"/>
      <c r="AK2848" s="1"/>
      <c r="AL2848" s="49"/>
      <c r="AM2848" s="49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</row>
    <row r="2849" spans="1:121" x14ac:dyDescent="0.15">
      <c r="A2849" s="168"/>
      <c r="B2849" s="169"/>
      <c r="C2849" s="170"/>
      <c r="D2849" s="171"/>
      <c r="E2849" s="172"/>
      <c r="F2849" s="172"/>
      <c r="G2849" s="172"/>
      <c r="H2849" s="172"/>
      <c r="I2849" s="171"/>
      <c r="J2849" s="173"/>
      <c r="K2849" s="174"/>
      <c r="L2849" s="175"/>
      <c r="M2849" s="176"/>
      <c r="N2849" s="176"/>
      <c r="O2849" s="175"/>
      <c r="P2849" s="172"/>
      <c r="Q2849" s="177"/>
      <c r="R2849" s="172"/>
      <c r="S2849" s="178"/>
      <c r="T2849" s="173"/>
      <c r="U2849" s="11"/>
      <c r="V2849" s="11"/>
      <c r="W2849" s="49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"/>
      <c r="AH2849" s="1"/>
      <c r="AI2849" s="1"/>
      <c r="AJ2849" s="1"/>
      <c r="AK2849" s="1"/>
      <c r="AL2849" s="49"/>
      <c r="AM2849" s="49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</row>
    <row r="2850" spans="1:121" x14ac:dyDescent="0.15">
      <c r="A2850" s="168"/>
      <c r="B2850" s="169"/>
      <c r="C2850" s="170"/>
      <c r="D2850" s="171"/>
      <c r="E2850" s="172"/>
      <c r="F2850" s="172"/>
      <c r="G2850" s="172"/>
      <c r="H2850" s="172"/>
      <c r="I2850" s="171"/>
      <c r="J2850" s="173"/>
      <c r="K2850" s="174"/>
      <c r="L2850" s="175"/>
      <c r="M2850" s="176"/>
      <c r="N2850" s="176"/>
      <c r="O2850" s="175"/>
      <c r="P2850" s="172"/>
      <c r="Q2850" s="177"/>
      <c r="R2850" s="172"/>
      <c r="S2850" s="178"/>
      <c r="T2850" s="173"/>
      <c r="U2850" s="11"/>
      <c r="V2850" s="11"/>
      <c r="W2850" s="49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"/>
      <c r="AH2850" s="1"/>
      <c r="AI2850" s="1"/>
      <c r="AJ2850" s="1"/>
      <c r="AK2850" s="1"/>
      <c r="AL2850" s="49"/>
      <c r="AM2850" s="49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</row>
    <row r="2851" spans="1:121" x14ac:dyDescent="0.15">
      <c r="A2851" s="168"/>
      <c r="B2851" s="169"/>
      <c r="C2851" s="170"/>
      <c r="D2851" s="171"/>
      <c r="E2851" s="172"/>
      <c r="F2851" s="172"/>
      <c r="G2851" s="172"/>
      <c r="H2851" s="172"/>
      <c r="I2851" s="171"/>
      <c r="J2851" s="173"/>
      <c r="K2851" s="174"/>
      <c r="L2851" s="175"/>
      <c r="M2851" s="176"/>
      <c r="N2851" s="176"/>
      <c r="O2851" s="175"/>
      <c r="P2851" s="172"/>
      <c r="Q2851" s="177"/>
      <c r="R2851" s="172"/>
      <c r="S2851" s="178"/>
      <c r="T2851" s="173"/>
      <c r="U2851" s="11"/>
      <c r="V2851" s="11"/>
      <c r="W2851" s="49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"/>
      <c r="AH2851" s="1"/>
      <c r="AI2851" s="1"/>
      <c r="AJ2851" s="1"/>
      <c r="AK2851" s="1"/>
      <c r="AL2851" s="49"/>
      <c r="AM2851" s="49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</row>
    <row r="2852" spans="1:121" x14ac:dyDescent="0.15">
      <c r="A2852" s="168"/>
      <c r="B2852" s="169"/>
      <c r="C2852" s="170"/>
      <c r="D2852" s="171"/>
      <c r="E2852" s="172"/>
      <c r="F2852" s="172"/>
      <c r="G2852" s="172"/>
      <c r="H2852" s="172"/>
      <c r="I2852" s="171"/>
      <c r="J2852" s="173"/>
      <c r="K2852" s="174"/>
      <c r="L2852" s="175"/>
      <c r="M2852" s="176"/>
      <c r="N2852" s="176"/>
      <c r="O2852" s="175"/>
      <c r="P2852" s="172"/>
      <c r="Q2852" s="177"/>
      <c r="R2852" s="172"/>
      <c r="S2852" s="178"/>
      <c r="T2852" s="173"/>
      <c r="U2852" s="11"/>
      <c r="V2852" s="11"/>
      <c r="W2852" s="49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"/>
      <c r="AH2852" s="1"/>
      <c r="AI2852" s="1"/>
      <c r="AJ2852" s="1"/>
      <c r="AK2852" s="1"/>
      <c r="AL2852" s="49"/>
      <c r="AM2852" s="49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</row>
    <row r="2853" spans="1:121" x14ac:dyDescent="0.15">
      <c r="A2853" s="168"/>
      <c r="B2853" s="169"/>
      <c r="C2853" s="170"/>
      <c r="D2853" s="171"/>
      <c r="E2853" s="172"/>
      <c r="F2853" s="172"/>
      <c r="G2853" s="172"/>
      <c r="H2853" s="172"/>
      <c r="I2853" s="171"/>
      <c r="J2853" s="173"/>
      <c r="K2853" s="174"/>
      <c r="L2853" s="175"/>
      <c r="M2853" s="176"/>
      <c r="N2853" s="176"/>
      <c r="O2853" s="175"/>
      <c r="P2853" s="172"/>
      <c r="Q2853" s="177"/>
      <c r="R2853" s="172"/>
      <c r="S2853" s="178"/>
      <c r="T2853" s="173"/>
      <c r="U2853" s="11"/>
      <c r="V2853" s="11"/>
      <c r="W2853" s="49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"/>
      <c r="AH2853" s="1"/>
      <c r="AI2853" s="1"/>
      <c r="AJ2853" s="1"/>
      <c r="AK2853" s="1"/>
      <c r="AL2853" s="49"/>
      <c r="AM2853" s="49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</row>
    <row r="2854" spans="1:121" x14ac:dyDescent="0.15">
      <c r="A2854" s="168"/>
      <c r="B2854" s="169"/>
      <c r="C2854" s="170"/>
      <c r="D2854" s="171"/>
      <c r="E2854" s="172"/>
      <c r="F2854" s="172"/>
      <c r="G2854" s="172"/>
      <c r="H2854" s="172"/>
      <c r="I2854" s="171"/>
      <c r="J2854" s="173"/>
      <c r="K2854" s="174"/>
      <c r="L2854" s="175"/>
      <c r="M2854" s="176"/>
      <c r="N2854" s="176"/>
      <c r="O2854" s="175"/>
      <c r="P2854" s="172"/>
      <c r="Q2854" s="177"/>
      <c r="R2854" s="172"/>
      <c r="S2854" s="178"/>
      <c r="T2854" s="173"/>
      <c r="U2854" s="11"/>
      <c r="V2854" s="11"/>
      <c r="W2854" s="49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"/>
      <c r="AH2854" s="1"/>
      <c r="AI2854" s="1"/>
      <c r="AJ2854" s="1"/>
      <c r="AK2854" s="1"/>
      <c r="AL2854" s="49"/>
      <c r="AM2854" s="49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</row>
    <row r="2855" spans="1:121" x14ac:dyDescent="0.15">
      <c r="A2855" s="168"/>
      <c r="B2855" s="169"/>
      <c r="C2855" s="170"/>
      <c r="D2855" s="171"/>
      <c r="E2855" s="172"/>
      <c r="F2855" s="172"/>
      <c r="G2855" s="172"/>
      <c r="H2855" s="172"/>
      <c r="I2855" s="171"/>
      <c r="J2855" s="173"/>
      <c r="K2855" s="174"/>
      <c r="L2855" s="175"/>
      <c r="M2855" s="176"/>
      <c r="N2855" s="176"/>
      <c r="O2855" s="175"/>
      <c r="P2855" s="172"/>
      <c r="Q2855" s="177"/>
      <c r="R2855" s="172"/>
      <c r="S2855" s="178"/>
      <c r="T2855" s="173"/>
      <c r="U2855" s="11"/>
      <c r="V2855" s="11"/>
      <c r="W2855" s="49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"/>
      <c r="AH2855" s="1"/>
      <c r="AI2855" s="1"/>
      <c r="AJ2855" s="1"/>
      <c r="AK2855" s="1"/>
      <c r="AL2855" s="49"/>
      <c r="AM2855" s="49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</row>
    <row r="2856" spans="1:121" x14ac:dyDescent="0.15">
      <c r="A2856" s="168"/>
      <c r="B2856" s="169"/>
      <c r="C2856" s="170"/>
      <c r="D2856" s="171"/>
      <c r="E2856" s="172"/>
      <c r="F2856" s="172"/>
      <c r="G2856" s="172"/>
      <c r="H2856" s="172"/>
      <c r="I2856" s="171"/>
      <c r="J2856" s="173"/>
      <c r="K2856" s="174"/>
      <c r="L2856" s="175"/>
      <c r="M2856" s="176"/>
      <c r="N2856" s="176"/>
      <c r="O2856" s="175"/>
      <c r="P2856" s="172"/>
      <c r="Q2856" s="177"/>
      <c r="R2856" s="172"/>
      <c r="S2856" s="178"/>
      <c r="T2856" s="173"/>
      <c r="U2856" s="11"/>
      <c r="V2856" s="11"/>
      <c r="W2856" s="49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"/>
      <c r="AH2856" s="1"/>
      <c r="AI2856" s="1"/>
      <c r="AJ2856" s="1"/>
      <c r="AK2856" s="1"/>
      <c r="AL2856" s="49"/>
      <c r="AM2856" s="49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</row>
    <row r="2857" spans="1:121" x14ac:dyDescent="0.15">
      <c r="A2857" s="168"/>
      <c r="B2857" s="169"/>
      <c r="C2857" s="170"/>
      <c r="D2857" s="171"/>
      <c r="E2857" s="172"/>
      <c r="F2857" s="172"/>
      <c r="G2857" s="172"/>
      <c r="H2857" s="172"/>
      <c r="I2857" s="171"/>
      <c r="J2857" s="173"/>
      <c r="K2857" s="174"/>
      <c r="L2857" s="175"/>
      <c r="M2857" s="176"/>
      <c r="N2857" s="176"/>
      <c r="O2857" s="175"/>
      <c r="P2857" s="172"/>
      <c r="Q2857" s="177"/>
      <c r="R2857" s="172"/>
      <c r="S2857" s="178"/>
      <c r="T2857" s="173"/>
      <c r="U2857" s="11"/>
      <c r="V2857" s="11"/>
      <c r="W2857" s="49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"/>
      <c r="AH2857" s="1"/>
      <c r="AI2857" s="1"/>
      <c r="AJ2857" s="1"/>
      <c r="AK2857" s="1"/>
      <c r="AL2857" s="49"/>
      <c r="AM2857" s="49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</row>
    <row r="2858" spans="1:121" x14ac:dyDescent="0.15">
      <c r="A2858" s="168"/>
      <c r="B2858" s="169"/>
      <c r="C2858" s="170"/>
      <c r="D2858" s="171"/>
      <c r="E2858" s="172"/>
      <c r="F2858" s="172"/>
      <c r="G2858" s="172"/>
      <c r="H2858" s="172"/>
      <c r="I2858" s="171"/>
      <c r="J2858" s="173"/>
      <c r="K2858" s="174"/>
      <c r="L2858" s="175"/>
      <c r="M2858" s="176"/>
      <c r="N2858" s="176"/>
      <c r="O2858" s="175"/>
      <c r="P2858" s="172"/>
      <c r="Q2858" s="177"/>
      <c r="R2858" s="172"/>
      <c r="S2858" s="178"/>
      <c r="T2858" s="173"/>
      <c r="U2858" s="11"/>
      <c r="V2858" s="11"/>
      <c r="W2858" s="49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"/>
      <c r="AH2858" s="1"/>
      <c r="AI2858" s="1"/>
      <c r="AJ2858" s="1"/>
      <c r="AK2858" s="1"/>
      <c r="AL2858" s="49"/>
      <c r="AM2858" s="49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</row>
    <row r="2859" spans="1:121" x14ac:dyDescent="0.15">
      <c r="A2859" s="168"/>
      <c r="B2859" s="169"/>
      <c r="C2859" s="170"/>
      <c r="D2859" s="171"/>
      <c r="E2859" s="172"/>
      <c r="F2859" s="172"/>
      <c r="G2859" s="172"/>
      <c r="H2859" s="172"/>
      <c r="I2859" s="171"/>
      <c r="J2859" s="173"/>
      <c r="K2859" s="174"/>
      <c r="L2859" s="175"/>
      <c r="M2859" s="176"/>
      <c r="N2859" s="176"/>
      <c r="O2859" s="175"/>
      <c r="P2859" s="172"/>
      <c r="Q2859" s="177"/>
      <c r="R2859" s="172"/>
      <c r="S2859" s="178"/>
      <c r="T2859" s="173"/>
      <c r="U2859" s="11"/>
      <c r="V2859" s="11"/>
      <c r="W2859" s="49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"/>
      <c r="AH2859" s="1"/>
      <c r="AI2859" s="1"/>
      <c r="AJ2859" s="1"/>
      <c r="AK2859" s="1"/>
      <c r="AL2859" s="49"/>
      <c r="AM2859" s="49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</row>
    <row r="2860" spans="1:121" x14ac:dyDescent="0.15">
      <c r="A2860" s="168"/>
      <c r="B2860" s="169"/>
      <c r="C2860" s="170"/>
      <c r="D2860" s="171"/>
      <c r="E2860" s="172"/>
      <c r="F2860" s="172"/>
      <c r="G2860" s="172"/>
      <c r="H2860" s="172"/>
      <c r="I2860" s="171"/>
      <c r="J2860" s="173"/>
      <c r="K2860" s="174"/>
      <c r="L2860" s="175"/>
      <c r="M2860" s="176"/>
      <c r="N2860" s="176"/>
      <c r="O2860" s="175"/>
      <c r="P2860" s="172"/>
      <c r="Q2860" s="177"/>
      <c r="R2860" s="172"/>
      <c r="S2860" s="178"/>
      <c r="T2860" s="173"/>
      <c r="U2860" s="11"/>
      <c r="V2860" s="11"/>
      <c r="W2860" s="49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"/>
      <c r="AH2860" s="1"/>
      <c r="AI2860" s="1"/>
      <c r="AJ2860" s="1"/>
      <c r="AK2860" s="1"/>
      <c r="AL2860" s="49"/>
      <c r="AM2860" s="49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</row>
    <row r="2861" spans="1:121" x14ac:dyDescent="0.15">
      <c r="A2861" s="168"/>
      <c r="B2861" s="169"/>
      <c r="C2861" s="170"/>
      <c r="D2861" s="171"/>
      <c r="E2861" s="172"/>
      <c r="F2861" s="172"/>
      <c r="G2861" s="172"/>
      <c r="H2861" s="172"/>
      <c r="I2861" s="171"/>
      <c r="J2861" s="173"/>
      <c r="K2861" s="174"/>
      <c r="L2861" s="175"/>
      <c r="M2861" s="176"/>
      <c r="N2861" s="176"/>
      <c r="O2861" s="175"/>
      <c r="P2861" s="172"/>
      <c r="Q2861" s="177"/>
      <c r="R2861" s="172"/>
      <c r="S2861" s="178"/>
      <c r="T2861" s="173"/>
      <c r="U2861" s="11"/>
      <c r="V2861" s="11"/>
      <c r="W2861" s="49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"/>
      <c r="AH2861" s="1"/>
      <c r="AI2861" s="1"/>
      <c r="AJ2861" s="1"/>
      <c r="AK2861" s="1"/>
      <c r="AL2861" s="49"/>
      <c r="AM2861" s="49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</row>
    <row r="2862" spans="1:121" x14ac:dyDescent="0.15">
      <c r="A2862" s="168"/>
      <c r="B2862" s="169"/>
      <c r="C2862" s="170"/>
      <c r="D2862" s="171"/>
      <c r="E2862" s="172"/>
      <c r="F2862" s="172"/>
      <c r="G2862" s="172"/>
      <c r="H2862" s="172"/>
      <c r="I2862" s="171"/>
      <c r="J2862" s="173"/>
      <c r="K2862" s="174"/>
      <c r="L2862" s="175"/>
      <c r="M2862" s="176"/>
      <c r="N2862" s="176"/>
      <c r="O2862" s="175"/>
      <c r="P2862" s="172"/>
      <c r="Q2862" s="177"/>
      <c r="R2862" s="172"/>
      <c r="S2862" s="178"/>
      <c r="T2862" s="173"/>
      <c r="U2862" s="11"/>
      <c r="V2862" s="11"/>
      <c r="W2862" s="49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"/>
      <c r="AH2862" s="1"/>
      <c r="AI2862" s="1"/>
      <c r="AJ2862" s="1"/>
      <c r="AK2862" s="1"/>
      <c r="AL2862" s="49"/>
      <c r="AM2862" s="49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</row>
    <row r="2863" spans="1:121" x14ac:dyDescent="0.15">
      <c r="A2863" s="168"/>
      <c r="B2863" s="169"/>
      <c r="C2863" s="170"/>
      <c r="D2863" s="171"/>
      <c r="E2863" s="172"/>
      <c r="F2863" s="172"/>
      <c r="G2863" s="172"/>
      <c r="H2863" s="172"/>
      <c r="I2863" s="171"/>
      <c r="J2863" s="173"/>
      <c r="K2863" s="174"/>
      <c r="L2863" s="175"/>
      <c r="M2863" s="176"/>
      <c r="N2863" s="176"/>
      <c r="O2863" s="175"/>
      <c r="P2863" s="172"/>
      <c r="Q2863" s="177"/>
      <c r="R2863" s="172"/>
      <c r="S2863" s="178"/>
      <c r="T2863" s="173"/>
      <c r="U2863" s="11"/>
      <c r="V2863" s="11"/>
      <c r="W2863" s="49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"/>
      <c r="AH2863" s="1"/>
      <c r="AI2863" s="1"/>
      <c r="AJ2863" s="1"/>
      <c r="AK2863" s="1"/>
      <c r="AL2863" s="49"/>
      <c r="AM2863" s="49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</row>
    <row r="2864" spans="1:121" x14ac:dyDescent="0.15">
      <c r="A2864" s="168"/>
      <c r="B2864" s="169"/>
      <c r="C2864" s="170"/>
      <c r="D2864" s="171"/>
      <c r="E2864" s="172"/>
      <c r="F2864" s="172"/>
      <c r="G2864" s="172"/>
      <c r="H2864" s="172"/>
      <c r="I2864" s="171"/>
      <c r="J2864" s="173"/>
      <c r="K2864" s="174"/>
      <c r="L2864" s="175"/>
      <c r="M2864" s="176"/>
      <c r="N2864" s="176"/>
      <c r="O2864" s="175"/>
      <c r="P2864" s="172"/>
      <c r="Q2864" s="177"/>
      <c r="R2864" s="172"/>
      <c r="S2864" s="178"/>
      <c r="T2864" s="173"/>
      <c r="U2864" s="11"/>
      <c r="V2864" s="11"/>
      <c r="W2864" s="49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"/>
      <c r="AH2864" s="1"/>
      <c r="AI2864" s="1"/>
      <c r="AJ2864" s="1"/>
      <c r="AK2864" s="1"/>
      <c r="AL2864" s="49"/>
      <c r="AM2864" s="49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</row>
    <row r="2865" spans="1:121" x14ac:dyDescent="0.15">
      <c r="A2865" s="168"/>
      <c r="B2865" s="169"/>
      <c r="C2865" s="170"/>
      <c r="D2865" s="171"/>
      <c r="E2865" s="172"/>
      <c r="F2865" s="172"/>
      <c r="G2865" s="172"/>
      <c r="H2865" s="172"/>
      <c r="I2865" s="171"/>
      <c r="J2865" s="173"/>
      <c r="K2865" s="174"/>
      <c r="L2865" s="175"/>
      <c r="M2865" s="176"/>
      <c r="N2865" s="176"/>
      <c r="O2865" s="175"/>
      <c r="P2865" s="172"/>
      <c r="Q2865" s="177"/>
      <c r="R2865" s="172"/>
      <c r="S2865" s="178"/>
      <c r="T2865" s="173"/>
      <c r="U2865" s="11"/>
      <c r="V2865" s="11"/>
      <c r="W2865" s="49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"/>
      <c r="AH2865" s="1"/>
      <c r="AI2865" s="1"/>
      <c r="AJ2865" s="1"/>
      <c r="AK2865" s="1"/>
      <c r="AL2865" s="49"/>
      <c r="AM2865" s="49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</row>
    <row r="2866" spans="1:121" x14ac:dyDescent="0.15">
      <c r="A2866" s="168"/>
      <c r="B2866" s="169"/>
      <c r="C2866" s="170"/>
      <c r="D2866" s="171"/>
      <c r="E2866" s="172"/>
      <c r="F2866" s="172"/>
      <c r="G2866" s="172"/>
      <c r="H2866" s="172"/>
      <c r="I2866" s="171"/>
      <c r="J2866" s="173"/>
      <c r="K2866" s="174"/>
      <c r="L2866" s="175"/>
      <c r="M2866" s="176"/>
      <c r="N2866" s="176"/>
      <c r="O2866" s="175"/>
      <c r="P2866" s="172"/>
      <c r="Q2866" s="177"/>
      <c r="R2866" s="172"/>
      <c r="S2866" s="178"/>
      <c r="T2866" s="173"/>
      <c r="U2866" s="11"/>
      <c r="V2866" s="11"/>
      <c r="W2866" s="49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"/>
      <c r="AH2866" s="1"/>
      <c r="AI2866" s="1"/>
      <c r="AJ2866" s="1"/>
      <c r="AK2866" s="1"/>
      <c r="AL2866" s="49"/>
      <c r="AM2866" s="49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</row>
    <row r="2867" spans="1:121" x14ac:dyDescent="0.15">
      <c r="A2867" s="168"/>
      <c r="B2867" s="169"/>
      <c r="C2867" s="170"/>
      <c r="D2867" s="171"/>
      <c r="E2867" s="172"/>
      <c r="F2867" s="172"/>
      <c r="G2867" s="172"/>
      <c r="H2867" s="172"/>
      <c r="I2867" s="171"/>
      <c r="J2867" s="173"/>
      <c r="K2867" s="174"/>
      <c r="L2867" s="175"/>
      <c r="M2867" s="176"/>
      <c r="N2867" s="176"/>
      <c r="O2867" s="175"/>
      <c r="P2867" s="172"/>
      <c r="Q2867" s="177"/>
      <c r="R2867" s="172"/>
      <c r="S2867" s="178"/>
      <c r="T2867" s="173"/>
      <c r="U2867" s="11"/>
      <c r="V2867" s="11"/>
      <c r="W2867" s="49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"/>
      <c r="AH2867" s="1"/>
      <c r="AI2867" s="1"/>
      <c r="AJ2867" s="1"/>
      <c r="AK2867" s="1"/>
      <c r="AL2867" s="49"/>
      <c r="AM2867" s="49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</row>
    <row r="2868" spans="1:121" x14ac:dyDescent="0.15">
      <c r="A2868" s="168"/>
      <c r="B2868" s="169"/>
      <c r="C2868" s="170"/>
      <c r="D2868" s="171"/>
      <c r="E2868" s="172"/>
      <c r="F2868" s="172"/>
      <c r="G2868" s="172"/>
      <c r="H2868" s="172"/>
      <c r="I2868" s="171"/>
      <c r="J2868" s="173"/>
      <c r="K2868" s="174"/>
      <c r="L2868" s="175"/>
      <c r="M2868" s="176"/>
      <c r="N2868" s="176"/>
      <c r="O2868" s="175"/>
      <c r="P2868" s="172"/>
      <c r="Q2868" s="177"/>
      <c r="R2868" s="172"/>
      <c r="S2868" s="178"/>
      <c r="T2868" s="173"/>
      <c r="U2868" s="11"/>
      <c r="V2868" s="11"/>
      <c r="W2868" s="49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"/>
      <c r="AH2868" s="1"/>
      <c r="AI2868" s="1"/>
      <c r="AJ2868" s="1"/>
      <c r="AK2868" s="1"/>
      <c r="AL2868" s="49"/>
      <c r="AM2868" s="49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</row>
    <row r="2869" spans="1:121" x14ac:dyDescent="0.15">
      <c r="A2869" s="168"/>
      <c r="B2869" s="169"/>
      <c r="C2869" s="170"/>
      <c r="D2869" s="171"/>
      <c r="E2869" s="172"/>
      <c r="F2869" s="172"/>
      <c r="G2869" s="172"/>
      <c r="H2869" s="172"/>
      <c r="I2869" s="171"/>
      <c r="J2869" s="173"/>
      <c r="K2869" s="174"/>
      <c r="L2869" s="175"/>
      <c r="M2869" s="176"/>
      <c r="N2869" s="176"/>
      <c r="O2869" s="175"/>
      <c r="P2869" s="172"/>
      <c r="Q2869" s="177"/>
      <c r="R2869" s="172"/>
      <c r="S2869" s="178"/>
      <c r="T2869" s="173"/>
      <c r="U2869" s="11"/>
      <c r="V2869" s="11"/>
      <c r="W2869" s="49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"/>
      <c r="AH2869" s="1"/>
      <c r="AI2869" s="1"/>
      <c r="AJ2869" s="1"/>
      <c r="AK2869" s="1"/>
      <c r="AL2869" s="49"/>
      <c r="AM2869" s="49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</row>
    <row r="2870" spans="1:121" x14ac:dyDescent="0.15">
      <c r="A2870" s="168"/>
      <c r="B2870" s="169"/>
      <c r="C2870" s="170"/>
      <c r="D2870" s="171"/>
      <c r="E2870" s="172"/>
      <c r="F2870" s="172"/>
      <c r="G2870" s="172"/>
      <c r="H2870" s="172"/>
      <c r="I2870" s="171"/>
      <c r="J2870" s="173"/>
      <c r="K2870" s="174"/>
      <c r="L2870" s="175"/>
      <c r="M2870" s="176"/>
      <c r="N2870" s="176"/>
      <c r="O2870" s="175"/>
      <c r="P2870" s="172"/>
      <c r="Q2870" s="177"/>
      <c r="R2870" s="172"/>
      <c r="S2870" s="178"/>
      <c r="T2870" s="173"/>
      <c r="U2870" s="11"/>
      <c r="V2870" s="11"/>
      <c r="W2870" s="49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"/>
      <c r="AH2870" s="1"/>
      <c r="AI2870" s="1"/>
      <c r="AJ2870" s="1"/>
      <c r="AK2870" s="1"/>
      <c r="AL2870" s="49"/>
      <c r="AM2870" s="49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</row>
    <row r="2871" spans="1:121" x14ac:dyDescent="0.15">
      <c r="A2871" s="168"/>
      <c r="B2871" s="169"/>
      <c r="C2871" s="170"/>
      <c r="D2871" s="171"/>
      <c r="E2871" s="172"/>
      <c r="F2871" s="172"/>
      <c r="G2871" s="172"/>
      <c r="H2871" s="172"/>
      <c r="I2871" s="171"/>
      <c r="J2871" s="173"/>
      <c r="K2871" s="174"/>
      <c r="L2871" s="175"/>
      <c r="M2871" s="176"/>
      <c r="N2871" s="176"/>
      <c r="O2871" s="175"/>
      <c r="P2871" s="172"/>
      <c r="Q2871" s="177"/>
      <c r="R2871" s="172"/>
      <c r="S2871" s="178"/>
      <c r="T2871" s="173"/>
      <c r="U2871" s="11"/>
      <c r="V2871" s="11"/>
      <c r="W2871" s="49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"/>
      <c r="AH2871" s="1"/>
      <c r="AI2871" s="1"/>
      <c r="AJ2871" s="1"/>
      <c r="AK2871" s="1"/>
      <c r="AL2871" s="49"/>
      <c r="AM2871" s="49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</row>
    <row r="2872" spans="1:121" x14ac:dyDescent="0.15">
      <c r="A2872" s="168"/>
      <c r="B2872" s="169"/>
      <c r="C2872" s="170"/>
      <c r="D2872" s="171"/>
      <c r="E2872" s="172"/>
      <c r="F2872" s="172"/>
      <c r="G2872" s="172"/>
      <c r="H2872" s="172"/>
      <c r="I2872" s="171"/>
      <c r="J2872" s="173"/>
      <c r="K2872" s="174"/>
      <c r="L2872" s="175"/>
      <c r="M2872" s="176"/>
      <c r="N2872" s="176"/>
      <c r="O2872" s="175"/>
      <c r="P2872" s="172"/>
      <c r="Q2872" s="177"/>
      <c r="R2872" s="172"/>
      <c r="S2872" s="178"/>
      <c r="T2872" s="173"/>
      <c r="U2872" s="11"/>
      <c r="V2872" s="11"/>
      <c r="W2872" s="49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"/>
      <c r="AH2872" s="1"/>
      <c r="AI2872" s="1"/>
      <c r="AJ2872" s="1"/>
      <c r="AK2872" s="1"/>
      <c r="AL2872" s="49"/>
      <c r="AM2872" s="49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</row>
    <row r="2873" spans="1:121" x14ac:dyDescent="0.15">
      <c r="A2873" s="168"/>
      <c r="B2873" s="169"/>
      <c r="C2873" s="170"/>
      <c r="D2873" s="171"/>
      <c r="E2873" s="172"/>
      <c r="F2873" s="172"/>
      <c r="G2873" s="172"/>
      <c r="H2873" s="172"/>
      <c r="I2873" s="171"/>
      <c r="J2873" s="173"/>
      <c r="K2873" s="174"/>
      <c r="L2873" s="175"/>
      <c r="M2873" s="176"/>
      <c r="N2873" s="176"/>
      <c r="O2873" s="175"/>
      <c r="P2873" s="172"/>
      <c r="Q2873" s="177"/>
      <c r="R2873" s="172"/>
      <c r="S2873" s="178"/>
      <c r="T2873" s="173"/>
      <c r="U2873" s="11"/>
      <c r="V2873" s="11"/>
      <c r="W2873" s="49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"/>
      <c r="AH2873" s="1"/>
      <c r="AI2873" s="1"/>
      <c r="AJ2873" s="1"/>
      <c r="AK2873" s="1"/>
      <c r="AL2873" s="49"/>
      <c r="AM2873" s="49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</row>
    <row r="2874" spans="1:121" x14ac:dyDescent="0.15">
      <c r="A2874" s="168"/>
      <c r="B2874" s="169"/>
      <c r="C2874" s="170"/>
      <c r="D2874" s="171"/>
      <c r="E2874" s="172"/>
      <c r="F2874" s="172"/>
      <c r="G2874" s="172"/>
      <c r="H2874" s="172"/>
      <c r="I2874" s="171"/>
      <c r="J2874" s="173"/>
      <c r="K2874" s="174"/>
      <c r="L2874" s="175"/>
      <c r="M2874" s="176"/>
      <c r="N2874" s="176"/>
      <c r="O2874" s="175"/>
      <c r="P2874" s="172"/>
      <c r="Q2874" s="177"/>
      <c r="R2874" s="172"/>
      <c r="S2874" s="178"/>
      <c r="T2874" s="173"/>
      <c r="U2874" s="11"/>
      <c r="V2874" s="11"/>
      <c r="W2874" s="49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"/>
      <c r="AH2874" s="1"/>
      <c r="AI2874" s="1"/>
      <c r="AJ2874" s="1"/>
      <c r="AK2874" s="1"/>
      <c r="AL2874" s="49"/>
      <c r="AM2874" s="49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</row>
    <row r="2875" spans="1:121" x14ac:dyDescent="0.15">
      <c r="A2875" s="168"/>
      <c r="B2875" s="169"/>
      <c r="C2875" s="170"/>
      <c r="D2875" s="171"/>
      <c r="E2875" s="172"/>
      <c r="F2875" s="172"/>
      <c r="G2875" s="172"/>
      <c r="H2875" s="172"/>
      <c r="I2875" s="171"/>
      <c r="J2875" s="173"/>
      <c r="K2875" s="174"/>
      <c r="L2875" s="175"/>
      <c r="M2875" s="176"/>
      <c r="N2875" s="176"/>
      <c r="O2875" s="175"/>
      <c r="P2875" s="172"/>
      <c r="Q2875" s="177"/>
      <c r="R2875" s="172"/>
      <c r="S2875" s="178"/>
      <c r="T2875" s="173"/>
      <c r="U2875" s="11"/>
      <c r="V2875" s="11"/>
      <c r="W2875" s="49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"/>
      <c r="AH2875" s="1"/>
      <c r="AI2875" s="1"/>
      <c r="AJ2875" s="1"/>
      <c r="AK2875" s="1"/>
      <c r="AL2875" s="49"/>
      <c r="AM2875" s="49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</row>
    <row r="2876" spans="1:121" x14ac:dyDescent="0.15">
      <c r="A2876" s="168"/>
      <c r="B2876" s="169"/>
      <c r="C2876" s="170"/>
      <c r="D2876" s="171"/>
      <c r="E2876" s="172"/>
      <c r="F2876" s="172"/>
      <c r="G2876" s="172"/>
      <c r="H2876" s="172"/>
      <c r="I2876" s="171"/>
      <c r="J2876" s="173"/>
      <c r="K2876" s="174"/>
      <c r="L2876" s="175"/>
      <c r="M2876" s="176"/>
      <c r="N2876" s="176"/>
      <c r="O2876" s="175"/>
      <c r="P2876" s="172"/>
      <c r="Q2876" s="177"/>
      <c r="R2876" s="172"/>
      <c r="S2876" s="178"/>
      <c r="T2876" s="173"/>
      <c r="U2876" s="11"/>
      <c r="V2876" s="11"/>
      <c r="W2876" s="49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"/>
      <c r="AH2876" s="1"/>
      <c r="AI2876" s="1"/>
      <c r="AJ2876" s="1"/>
      <c r="AK2876" s="1"/>
      <c r="AL2876" s="49"/>
      <c r="AM2876" s="49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</row>
    <row r="2877" spans="1:121" x14ac:dyDescent="0.15">
      <c r="A2877" s="168"/>
      <c r="B2877" s="169"/>
      <c r="C2877" s="170"/>
      <c r="D2877" s="171"/>
      <c r="E2877" s="172"/>
      <c r="F2877" s="172"/>
      <c r="G2877" s="172"/>
      <c r="H2877" s="172"/>
      <c r="I2877" s="171"/>
      <c r="J2877" s="173"/>
      <c r="K2877" s="174"/>
      <c r="L2877" s="175"/>
      <c r="M2877" s="176"/>
      <c r="N2877" s="176"/>
      <c r="O2877" s="175"/>
      <c r="P2877" s="172"/>
      <c r="Q2877" s="177"/>
      <c r="R2877" s="172"/>
      <c r="S2877" s="178"/>
      <c r="T2877" s="173"/>
      <c r="U2877" s="11"/>
      <c r="V2877" s="11"/>
      <c r="W2877" s="49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"/>
      <c r="AH2877" s="1"/>
      <c r="AI2877" s="1"/>
      <c r="AJ2877" s="1"/>
      <c r="AK2877" s="1"/>
      <c r="AL2877" s="49"/>
      <c r="AM2877" s="49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</row>
    <row r="2878" spans="1:121" x14ac:dyDescent="0.15">
      <c r="A2878" s="168"/>
      <c r="B2878" s="169"/>
      <c r="C2878" s="170"/>
      <c r="D2878" s="171"/>
      <c r="E2878" s="172"/>
      <c r="F2878" s="172"/>
      <c r="G2878" s="172"/>
      <c r="H2878" s="172"/>
      <c r="I2878" s="171"/>
      <c r="J2878" s="173"/>
      <c r="K2878" s="174"/>
      <c r="L2878" s="175"/>
      <c r="M2878" s="176"/>
      <c r="N2878" s="176"/>
      <c r="O2878" s="175"/>
      <c r="P2878" s="172"/>
      <c r="Q2878" s="177"/>
      <c r="R2878" s="172"/>
      <c r="S2878" s="178"/>
      <c r="T2878" s="173"/>
      <c r="U2878" s="11"/>
      <c r="V2878" s="11"/>
      <c r="W2878" s="49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"/>
      <c r="AH2878" s="1"/>
      <c r="AI2878" s="1"/>
      <c r="AJ2878" s="1"/>
      <c r="AK2878" s="1"/>
      <c r="AL2878" s="49"/>
      <c r="AM2878" s="49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</row>
    <row r="2879" spans="1:121" x14ac:dyDescent="0.15">
      <c r="A2879" s="168"/>
      <c r="B2879" s="169"/>
      <c r="C2879" s="170"/>
      <c r="D2879" s="171"/>
      <c r="E2879" s="172"/>
      <c r="F2879" s="172"/>
      <c r="G2879" s="172"/>
      <c r="H2879" s="172"/>
      <c r="I2879" s="171"/>
      <c r="J2879" s="173"/>
      <c r="K2879" s="174"/>
      <c r="L2879" s="175"/>
      <c r="M2879" s="176"/>
      <c r="N2879" s="176"/>
      <c r="O2879" s="175"/>
      <c r="P2879" s="172"/>
      <c r="Q2879" s="177"/>
      <c r="R2879" s="172"/>
      <c r="S2879" s="178"/>
      <c r="T2879" s="173"/>
      <c r="U2879" s="11"/>
      <c r="V2879" s="11"/>
      <c r="W2879" s="49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"/>
      <c r="AH2879" s="1"/>
      <c r="AI2879" s="1"/>
      <c r="AJ2879" s="1"/>
      <c r="AK2879" s="1"/>
      <c r="AL2879" s="49"/>
      <c r="AM2879" s="49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</row>
    <row r="2880" spans="1:121" x14ac:dyDescent="0.15">
      <c r="A2880" s="168"/>
      <c r="B2880" s="169"/>
      <c r="C2880" s="170"/>
      <c r="D2880" s="171"/>
      <c r="E2880" s="172"/>
      <c r="F2880" s="172"/>
      <c r="G2880" s="172"/>
      <c r="H2880" s="172"/>
      <c r="I2880" s="171"/>
      <c r="J2880" s="173"/>
      <c r="K2880" s="174"/>
      <c r="L2880" s="175"/>
      <c r="M2880" s="176"/>
      <c r="N2880" s="176"/>
      <c r="O2880" s="175"/>
      <c r="P2880" s="172"/>
      <c r="Q2880" s="177"/>
      <c r="R2880" s="172"/>
      <c r="S2880" s="178"/>
      <c r="T2880" s="173"/>
      <c r="U2880" s="11"/>
      <c r="V2880" s="11"/>
      <c r="W2880" s="49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"/>
      <c r="AH2880" s="1"/>
      <c r="AI2880" s="1"/>
      <c r="AJ2880" s="1"/>
      <c r="AK2880" s="1"/>
      <c r="AL2880" s="49"/>
      <c r="AM2880" s="49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</row>
    <row r="2881" spans="1:121" x14ac:dyDescent="0.15">
      <c r="A2881" s="168"/>
      <c r="B2881" s="169"/>
      <c r="C2881" s="170"/>
      <c r="D2881" s="171"/>
      <c r="E2881" s="172"/>
      <c r="F2881" s="172"/>
      <c r="G2881" s="172"/>
      <c r="H2881" s="172"/>
      <c r="I2881" s="171"/>
      <c r="J2881" s="173"/>
      <c r="K2881" s="174"/>
      <c r="L2881" s="175"/>
      <c r="M2881" s="176"/>
      <c r="N2881" s="176"/>
      <c r="O2881" s="175"/>
      <c r="P2881" s="172"/>
      <c r="Q2881" s="177"/>
      <c r="R2881" s="172"/>
      <c r="S2881" s="178"/>
      <c r="T2881" s="173"/>
      <c r="U2881" s="11"/>
      <c r="V2881" s="11"/>
      <c r="W2881" s="49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"/>
      <c r="AH2881" s="1"/>
      <c r="AI2881" s="1"/>
      <c r="AJ2881" s="1"/>
      <c r="AK2881" s="1"/>
      <c r="AL2881" s="49"/>
      <c r="AM2881" s="49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</row>
    <row r="2882" spans="1:121" x14ac:dyDescent="0.15">
      <c r="A2882" s="168"/>
      <c r="B2882" s="169"/>
      <c r="C2882" s="170"/>
      <c r="D2882" s="171"/>
      <c r="E2882" s="172"/>
      <c r="F2882" s="172"/>
      <c r="G2882" s="172"/>
      <c r="H2882" s="172"/>
      <c r="I2882" s="171"/>
      <c r="J2882" s="173"/>
      <c r="K2882" s="174"/>
      <c r="L2882" s="175"/>
      <c r="M2882" s="176"/>
      <c r="N2882" s="176"/>
      <c r="O2882" s="175"/>
      <c r="P2882" s="172"/>
      <c r="Q2882" s="177"/>
      <c r="R2882" s="172"/>
      <c r="S2882" s="178"/>
      <c r="T2882" s="173"/>
      <c r="U2882" s="11"/>
      <c r="V2882" s="11"/>
      <c r="W2882" s="49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"/>
      <c r="AH2882" s="1"/>
      <c r="AI2882" s="1"/>
      <c r="AJ2882" s="1"/>
      <c r="AK2882" s="1"/>
      <c r="AL2882" s="49"/>
      <c r="AM2882" s="49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</row>
    <row r="2883" spans="1:121" x14ac:dyDescent="0.15">
      <c r="A2883" s="168"/>
      <c r="B2883" s="169"/>
      <c r="C2883" s="170"/>
      <c r="D2883" s="171"/>
      <c r="E2883" s="172"/>
      <c r="F2883" s="172"/>
      <c r="G2883" s="172"/>
      <c r="H2883" s="172"/>
      <c r="I2883" s="171"/>
      <c r="J2883" s="173"/>
      <c r="K2883" s="174"/>
      <c r="L2883" s="175"/>
      <c r="M2883" s="176"/>
      <c r="N2883" s="176"/>
      <c r="O2883" s="175"/>
      <c r="P2883" s="172"/>
      <c r="Q2883" s="177"/>
      <c r="R2883" s="172"/>
      <c r="S2883" s="178"/>
      <c r="T2883" s="173"/>
      <c r="U2883" s="11"/>
      <c r="V2883" s="11"/>
      <c r="W2883" s="49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"/>
      <c r="AH2883" s="1"/>
      <c r="AI2883" s="1"/>
      <c r="AJ2883" s="1"/>
      <c r="AK2883" s="1"/>
      <c r="AL2883" s="49"/>
      <c r="AM2883" s="49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</row>
    <row r="2884" spans="1:121" x14ac:dyDescent="0.15">
      <c r="A2884" s="168"/>
      <c r="B2884" s="169"/>
      <c r="C2884" s="170"/>
      <c r="D2884" s="171"/>
      <c r="E2884" s="172"/>
      <c r="F2884" s="172"/>
      <c r="G2884" s="172"/>
      <c r="H2884" s="172"/>
      <c r="I2884" s="171"/>
      <c r="J2884" s="173"/>
      <c r="K2884" s="174"/>
      <c r="L2884" s="175"/>
      <c r="M2884" s="176"/>
      <c r="N2884" s="176"/>
      <c r="O2884" s="175"/>
      <c r="P2884" s="172"/>
      <c r="Q2884" s="177"/>
      <c r="R2884" s="172"/>
      <c r="S2884" s="178"/>
      <c r="T2884" s="173"/>
      <c r="U2884" s="11"/>
      <c r="V2884" s="11"/>
      <c r="W2884" s="49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"/>
      <c r="AH2884" s="1"/>
      <c r="AI2884" s="1"/>
      <c r="AJ2884" s="1"/>
      <c r="AK2884" s="1"/>
      <c r="AL2884" s="49"/>
      <c r="AM2884" s="49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</row>
    <row r="2885" spans="1:121" x14ac:dyDescent="0.15">
      <c r="A2885" s="168"/>
      <c r="B2885" s="169"/>
      <c r="C2885" s="170"/>
      <c r="D2885" s="171"/>
      <c r="E2885" s="172"/>
      <c r="F2885" s="172"/>
      <c r="G2885" s="172"/>
      <c r="H2885" s="172"/>
      <c r="I2885" s="171"/>
      <c r="J2885" s="173"/>
      <c r="K2885" s="174"/>
      <c r="L2885" s="175"/>
      <c r="M2885" s="176"/>
      <c r="N2885" s="176"/>
      <c r="O2885" s="175"/>
      <c r="P2885" s="172"/>
      <c r="Q2885" s="177"/>
      <c r="R2885" s="172"/>
      <c r="S2885" s="178"/>
      <c r="T2885" s="173"/>
      <c r="U2885" s="11"/>
      <c r="V2885" s="11"/>
      <c r="W2885" s="49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"/>
      <c r="AH2885" s="1"/>
      <c r="AI2885" s="1"/>
      <c r="AJ2885" s="1"/>
      <c r="AK2885" s="1"/>
      <c r="AL2885" s="49"/>
      <c r="AM2885" s="49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</row>
    <row r="2886" spans="1:121" x14ac:dyDescent="0.15">
      <c r="A2886" s="168"/>
      <c r="B2886" s="169"/>
      <c r="C2886" s="170"/>
      <c r="D2886" s="171"/>
      <c r="E2886" s="172"/>
      <c r="F2886" s="172"/>
      <c r="G2886" s="172"/>
      <c r="H2886" s="172"/>
      <c r="I2886" s="171"/>
      <c r="J2886" s="173"/>
      <c r="K2886" s="174"/>
      <c r="L2886" s="175"/>
      <c r="M2886" s="176"/>
      <c r="N2886" s="176"/>
      <c r="O2886" s="175"/>
      <c r="P2886" s="172"/>
      <c r="Q2886" s="177"/>
      <c r="R2886" s="172"/>
      <c r="S2886" s="178"/>
      <c r="T2886" s="173"/>
      <c r="U2886" s="11"/>
      <c r="V2886" s="11"/>
      <c r="W2886" s="49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"/>
      <c r="AH2886" s="1"/>
      <c r="AI2886" s="1"/>
      <c r="AJ2886" s="1"/>
      <c r="AK2886" s="1"/>
      <c r="AL2886" s="49"/>
      <c r="AM2886" s="49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</row>
    <row r="2887" spans="1:121" x14ac:dyDescent="0.15">
      <c r="A2887" s="168"/>
      <c r="B2887" s="169"/>
      <c r="C2887" s="170"/>
      <c r="D2887" s="171"/>
      <c r="E2887" s="172"/>
      <c r="F2887" s="172"/>
      <c r="G2887" s="172"/>
      <c r="H2887" s="172"/>
      <c r="I2887" s="171"/>
      <c r="J2887" s="173"/>
      <c r="K2887" s="174"/>
      <c r="L2887" s="175"/>
      <c r="M2887" s="176"/>
      <c r="N2887" s="176"/>
      <c r="O2887" s="175"/>
      <c r="P2887" s="172"/>
      <c r="Q2887" s="177"/>
      <c r="R2887" s="172"/>
      <c r="S2887" s="178"/>
      <c r="T2887" s="173"/>
      <c r="U2887" s="11"/>
      <c r="V2887" s="11"/>
      <c r="W2887" s="49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"/>
      <c r="AH2887" s="1"/>
      <c r="AI2887" s="1"/>
      <c r="AJ2887" s="1"/>
      <c r="AK2887" s="1"/>
      <c r="AL2887" s="49"/>
      <c r="AM2887" s="49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</row>
    <row r="2888" spans="1:121" x14ac:dyDescent="0.15">
      <c r="A2888" s="168"/>
      <c r="B2888" s="169"/>
      <c r="C2888" s="170"/>
      <c r="D2888" s="171"/>
      <c r="E2888" s="172"/>
      <c r="F2888" s="172"/>
      <c r="G2888" s="172"/>
      <c r="H2888" s="172"/>
      <c r="I2888" s="171"/>
      <c r="J2888" s="173"/>
      <c r="K2888" s="174"/>
      <c r="L2888" s="175"/>
      <c r="M2888" s="176"/>
      <c r="N2888" s="176"/>
      <c r="O2888" s="175"/>
      <c r="P2888" s="172"/>
      <c r="Q2888" s="177"/>
      <c r="R2888" s="172"/>
      <c r="S2888" s="178"/>
      <c r="T2888" s="173"/>
      <c r="U2888" s="11"/>
      <c r="V2888" s="11"/>
      <c r="W2888" s="49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"/>
      <c r="AH2888" s="1"/>
      <c r="AI2888" s="1"/>
      <c r="AJ2888" s="1"/>
      <c r="AK2888" s="1"/>
      <c r="AL2888" s="49"/>
      <c r="AM2888" s="49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</row>
    <row r="2889" spans="1:121" x14ac:dyDescent="0.15">
      <c r="A2889" s="168"/>
      <c r="B2889" s="169"/>
      <c r="C2889" s="170"/>
      <c r="D2889" s="171"/>
      <c r="E2889" s="172"/>
      <c r="F2889" s="172"/>
      <c r="G2889" s="172"/>
      <c r="H2889" s="172"/>
      <c r="I2889" s="171"/>
      <c r="J2889" s="173"/>
      <c r="K2889" s="174"/>
      <c r="L2889" s="175"/>
      <c r="M2889" s="176"/>
      <c r="N2889" s="176"/>
      <c r="O2889" s="175"/>
      <c r="P2889" s="172"/>
      <c r="Q2889" s="177"/>
      <c r="R2889" s="172"/>
      <c r="S2889" s="178"/>
      <c r="T2889" s="173"/>
      <c r="U2889" s="11"/>
      <c r="V2889" s="11"/>
      <c r="W2889" s="49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"/>
      <c r="AH2889" s="1"/>
      <c r="AI2889" s="1"/>
      <c r="AJ2889" s="1"/>
      <c r="AK2889" s="1"/>
      <c r="AL2889" s="49"/>
      <c r="AM2889" s="49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</row>
    <row r="2890" spans="1:121" x14ac:dyDescent="0.15">
      <c r="A2890" s="168"/>
      <c r="B2890" s="169"/>
      <c r="C2890" s="170"/>
      <c r="D2890" s="171"/>
      <c r="E2890" s="172"/>
      <c r="F2890" s="172"/>
      <c r="G2890" s="172"/>
      <c r="H2890" s="172"/>
      <c r="I2890" s="171"/>
      <c r="J2890" s="173"/>
      <c r="K2890" s="174"/>
      <c r="L2890" s="175"/>
      <c r="M2890" s="176"/>
      <c r="N2890" s="176"/>
      <c r="O2890" s="175"/>
      <c r="P2890" s="172"/>
      <c r="Q2890" s="177"/>
      <c r="R2890" s="172"/>
      <c r="S2890" s="178"/>
      <c r="T2890" s="173"/>
      <c r="U2890" s="11"/>
      <c r="V2890" s="11"/>
      <c r="W2890" s="49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"/>
      <c r="AH2890" s="1"/>
      <c r="AI2890" s="1"/>
      <c r="AJ2890" s="1"/>
      <c r="AK2890" s="1"/>
      <c r="AL2890" s="49"/>
      <c r="AM2890" s="49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</row>
    <row r="2891" spans="1:121" x14ac:dyDescent="0.15">
      <c r="A2891" s="168"/>
      <c r="B2891" s="169"/>
      <c r="C2891" s="170"/>
      <c r="D2891" s="171"/>
      <c r="E2891" s="172"/>
      <c r="F2891" s="172"/>
      <c r="G2891" s="172"/>
      <c r="H2891" s="172"/>
      <c r="I2891" s="171"/>
      <c r="J2891" s="173"/>
      <c r="K2891" s="174"/>
      <c r="L2891" s="175"/>
      <c r="M2891" s="176"/>
      <c r="N2891" s="176"/>
      <c r="O2891" s="175"/>
      <c r="P2891" s="172"/>
      <c r="Q2891" s="177"/>
      <c r="R2891" s="172"/>
      <c r="S2891" s="178"/>
      <c r="T2891" s="173"/>
      <c r="U2891" s="11"/>
      <c r="V2891" s="11"/>
      <c r="W2891" s="49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"/>
      <c r="AH2891" s="1"/>
      <c r="AI2891" s="1"/>
      <c r="AJ2891" s="1"/>
      <c r="AK2891" s="1"/>
      <c r="AL2891" s="49"/>
      <c r="AM2891" s="49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</row>
    <row r="2892" spans="1:121" x14ac:dyDescent="0.15">
      <c r="A2892" s="168"/>
      <c r="B2892" s="169"/>
      <c r="C2892" s="170"/>
      <c r="D2892" s="171"/>
      <c r="E2892" s="172"/>
      <c r="F2892" s="172"/>
      <c r="G2892" s="172"/>
      <c r="H2892" s="172"/>
      <c r="I2892" s="171"/>
      <c r="J2892" s="173"/>
      <c r="K2892" s="174"/>
      <c r="L2892" s="175"/>
      <c r="M2892" s="176"/>
      <c r="N2892" s="176"/>
      <c r="O2892" s="175"/>
      <c r="P2892" s="172"/>
      <c r="Q2892" s="177"/>
      <c r="R2892" s="172"/>
      <c r="S2892" s="178"/>
      <c r="T2892" s="173"/>
      <c r="U2892" s="11"/>
      <c r="V2892" s="11"/>
      <c r="W2892" s="49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"/>
      <c r="AH2892" s="1"/>
      <c r="AI2892" s="1"/>
      <c r="AJ2892" s="1"/>
      <c r="AK2892" s="1"/>
      <c r="AL2892" s="49"/>
      <c r="AM2892" s="49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</row>
    <row r="2893" spans="1:121" x14ac:dyDescent="0.15">
      <c r="A2893" s="168"/>
      <c r="B2893" s="169"/>
      <c r="C2893" s="170"/>
      <c r="D2893" s="171"/>
      <c r="E2893" s="172"/>
      <c r="F2893" s="172"/>
      <c r="G2893" s="172"/>
      <c r="H2893" s="172"/>
      <c r="I2893" s="171"/>
      <c r="J2893" s="173"/>
      <c r="K2893" s="174"/>
      <c r="L2893" s="175"/>
      <c r="M2893" s="176"/>
      <c r="N2893" s="176"/>
      <c r="O2893" s="175"/>
      <c r="P2893" s="172"/>
      <c r="Q2893" s="177"/>
      <c r="R2893" s="172"/>
      <c r="S2893" s="178"/>
      <c r="T2893" s="173"/>
      <c r="U2893" s="11"/>
      <c r="V2893" s="11"/>
      <c r="W2893" s="49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"/>
      <c r="AH2893" s="1"/>
      <c r="AI2893" s="1"/>
      <c r="AJ2893" s="1"/>
      <c r="AK2893" s="1"/>
      <c r="AL2893" s="49"/>
      <c r="AM2893" s="49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</row>
    <row r="2894" spans="1:121" x14ac:dyDescent="0.15">
      <c r="A2894" s="168"/>
      <c r="B2894" s="169"/>
      <c r="C2894" s="170"/>
      <c r="D2894" s="171"/>
      <c r="E2894" s="172"/>
      <c r="F2894" s="172"/>
      <c r="G2894" s="172"/>
      <c r="H2894" s="172"/>
      <c r="I2894" s="171"/>
      <c r="J2894" s="173"/>
      <c r="K2894" s="174"/>
      <c r="L2894" s="175"/>
      <c r="M2894" s="176"/>
      <c r="N2894" s="176"/>
      <c r="O2894" s="175"/>
      <c r="P2894" s="172"/>
      <c r="Q2894" s="177"/>
      <c r="R2894" s="172"/>
      <c r="S2894" s="178"/>
      <c r="T2894" s="173"/>
      <c r="U2894" s="11"/>
      <c r="V2894" s="11"/>
      <c r="W2894" s="49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"/>
      <c r="AH2894" s="1"/>
      <c r="AI2894" s="1"/>
      <c r="AJ2894" s="1"/>
      <c r="AK2894" s="1"/>
      <c r="AL2894" s="49"/>
      <c r="AM2894" s="49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</row>
    <row r="2895" spans="1:121" x14ac:dyDescent="0.15">
      <c r="A2895" s="168"/>
      <c r="B2895" s="169"/>
      <c r="C2895" s="170"/>
      <c r="D2895" s="171"/>
      <c r="E2895" s="172"/>
      <c r="F2895" s="172"/>
      <c r="G2895" s="172"/>
      <c r="H2895" s="172"/>
      <c r="I2895" s="171"/>
      <c r="J2895" s="173"/>
      <c r="K2895" s="174"/>
      <c r="L2895" s="175"/>
      <c r="M2895" s="176"/>
      <c r="N2895" s="176"/>
      <c r="O2895" s="175"/>
      <c r="P2895" s="172"/>
      <c r="Q2895" s="177"/>
      <c r="R2895" s="172"/>
      <c r="S2895" s="178"/>
      <c r="T2895" s="173"/>
      <c r="U2895" s="11"/>
      <c r="V2895" s="11"/>
      <c r="W2895" s="49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"/>
      <c r="AH2895" s="1"/>
      <c r="AI2895" s="1"/>
      <c r="AJ2895" s="1"/>
      <c r="AK2895" s="1"/>
      <c r="AL2895" s="49"/>
      <c r="AM2895" s="49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</row>
    <row r="2896" spans="1:121" x14ac:dyDescent="0.15">
      <c r="A2896" s="168"/>
      <c r="B2896" s="169"/>
      <c r="C2896" s="170"/>
      <c r="D2896" s="171"/>
      <c r="E2896" s="172"/>
      <c r="F2896" s="172"/>
      <c r="G2896" s="172"/>
      <c r="H2896" s="172"/>
      <c r="I2896" s="171"/>
      <c r="J2896" s="173"/>
      <c r="K2896" s="174"/>
      <c r="L2896" s="175"/>
      <c r="M2896" s="176"/>
      <c r="N2896" s="176"/>
      <c r="O2896" s="175"/>
      <c r="P2896" s="172"/>
      <c r="Q2896" s="177"/>
      <c r="R2896" s="172"/>
      <c r="S2896" s="178"/>
      <c r="T2896" s="173"/>
      <c r="U2896" s="11"/>
      <c r="V2896" s="11"/>
      <c r="W2896" s="49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"/>
      <c r="AH2896" s="1"/>
      <c r="AI2896" s="1"/>
      <c r="AJ2896" s="1"/>
      <c r="AK2896" s="1"/>
      <c r="AL2896" s="49"/>
      <c r="AM2896" s="49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</row>
    <row r="2897" spans="1:121" x14ac:dyDescent="0.15">
      <c r="A2897" s="168"/>
      <c r="B2897" s="169"/>
      <c r="C2897" s="170"/>
      <c r="D2897" s="171"/>
      <c r="E2897" s="172"/>
      <c r="F2897" s="172"/>
      <c r="G2897" s="172"/>
      <c r="H2897" s="172"/>
      <c r="I2897" s="171"/>
      <c r="J2897" s="173"/>
      <c r="K2897" s="174"/>
      <c r="L2897" s="175"/>
      <c r="M2897" s="176"/>
      <c r="N2897" s="176"/>
      <c r="O2897" s="175"/>
      <c r="P2897" s="172"/>
      <c r="Q2897" s="177"/>
      <c r="R2897" s="172"/>
      <c r="S2897" s="178"/>
      <c r="T2897" s="173"/>
      <c r="U2897" s="11"/>
      <c r="V2897" s="11"/>
      <c r="W2897" s="49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"/>
      <c r="AH2897" s="1"/>
      <c r="AI2897" s="1"/>
      <c r="AJ2897" s="1"/>
      <c r="AK2897" s="1"/>
      <c r="AL2897" s="49"/>
      <c r="AM2897" s="49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</row>
    <row r="2898" spans="1:121" x14ac:dyDescent="0.15">
      <c r="A2898" s="168"/>
      <c r="B2898" s="169"/>
      <c r="C2898" s="170"/>
      <c r="D2898" s="171"/>
      <c r="E2898" s="172"/>
      <c r="F2898" s="172"/>
      <c r="G2898" s="172"/>
      <c r="H2898" s="172"/>
      <c r="I2898" s="171"/>
      <c r="J2898" s="173"/>
      <c r="K2898" s="174"/>
      <c r="L2898" s="175"/>
      <c r="M2898" s="176"/>
      <c r="N2898" s="176"/>
      <c r="O2898" s="175"/>
      <c r="P2898" s="172"/>
      <c r="Q2898" s="177"/>
      <c r="R2898" s="172"/>
      <c r="S2898" s="178"/>
      <c r="T2898" s="173"/>
      <c r="U2898" s="11"/>
      <c r="V2898" s="11"/>
      <c r="W2898" s="49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"/>
      <c r="AH2898" s="1"/>
      <c r="AI2898" s="1"/>
      <c r="AJ2898" s="1"/>
      <c r="AK2898" s="1"/>
      <c r="AL2898" s="49"/>
      <c r="AM2898" s="49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</row>
    <row r="2899" spans="1:121" x14ac:dyDescent="0.15">
      <c r="A2899" s="168"/>
      <c r="B2899" s="169"/>
      <c r="C2899" s="170"/>
      <c r="D2899" s="171"/>
      <c r="E2899" s="172"/>
      <c r="F2899" s="172"/>
      <c r="G2899" s="172"/>
      <c r="H2899" s="172"/>
      <c r="I2899" s="171"/>
      <c r="J2899" s="173"/>
      <c r="K2899" s="174"/>
      <c r="L2899" s="175"/>
      <c r="M2899" s="176"/>
      <c r="N2899" s="176"/>
      <c r="O2899" s="175"/>
      <c r="P2899" s="172"/>
      <c r="Q2899" s="177"/>
      <c r="R2899" s="172"/>
      <c r="S2899" s="178"/>
      <c r="T2899" s="173"/>
      <c r="U2899" s="11"/>
      <c r="V2899" s="11"/>
      <c r="W2899" s="49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"/>
      <c r="AH2899" s="1"/>
      <c r="AI2899" s="1"/>
      <c r="AJ2899" s="1"/>
      <c r="AK2899" s="1"/>
      <c r="AL2899" s="49"/>
      <c r="AM2899" s="49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</row>
    <row r="2900" spans="1:121" x14ac:dyDescent="0.15">
      <c r="A2900" s="168"/>
      <c r="B2900" s="169"/>
      <c r="C2900" s="170"/>
      <c r="D2900" s="171"/>
      <c r="E2900" s="172"/>
      <c r="F2900" s="172"/>
      <c r="G2900" s="172"/>
      <c r="H2900" s="172"/>
      <c r="I2900" s="171"/>
      <c r="J2900" s="173"/>
      <c r="K2900" s="174"/>
      <c r="L2900" s="175"/>
      <c r="M2900" s="176"/>
      <c r="N2900" s="176"/>
      <c r="O2900" s="175"/>
      <c r="P2900" s="172"/>
      <c r="Q2900" s="177"/>
      <c r="R2900" s="172"/>
      <c r="S2900" s="178"/>
      <c r="T2900" s="173"/>
      <c r="U2900" s="11"/>
      <c r="V2900" s="11"/>
      <c r="W2900" s="49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"/>
      <c r="AH2900" s="1"/>
      <c r="AI2900" s="1"/>
      <c r="AJ2900" s="1"/>
      <c r="AK2900" s="1"/>
      <c r="AL2900" s="49"/>
      <c r="AM2900" s="49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</row>
    <row r="2901" spans="1:121" x14ac:dyDescent="0.15">
      <c r="A2901" s="168"/>
      <c r="B2901" s="169"/>
      <c r="C2901" s="170"/>
      <c r="D2901" s="171"/>
      <c r="E2901" s="172"/>
      <c r="F2901" s="172"/>
      <c r="G2901" s="172"/>
      <c r="H2901" s="172"/>
      <c r="I2901" s="171"/>
      <c r="J2901" s="173"/>
      <c r="K2901" s="174"/>
      <c r="L2901" s="175"/>
      <c r="M2901" s="176"/>
      <c r="N2901" s="176"/>
      <c r="O2901" s="175"/>
      <c r="P2901" s="172"/>
      <c r="Q2901" s="177"/>
      <c r="R2901" s="172"/>
      <c r="S2901" s="178"/>
      <c r="T2901" s="173"/>
      <c r="U2901" s="11"/>
      <c r="V2901" s="11"/>
      <c r="W2901" s="49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"/>
      <c r="AH2901" s="1"/>
      <c r="AI2901" s="1"/>
      <c r="AJ2901" s="1"/>
      <c r="AK2901" s="1"/>
      <c r="AL2901" s="49"/>
      <c r="AM2901" s="49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</row>
    <row r="2902" spans="1:121" x14ac:dyDescent="0.15">
      <c r="A2902" s="168"/>
      <c r="B2902" s="169"/>
      <c r="C2902" s="170"/>
      <c r="D2902" s="171"/>
      <c r="E2902" s="172"/>
      <c r="F2902" s="172"/>
      <c r="G2902" s="172"/>
      <c r="H2902" s="172"/>
      <c r="I2902" s="171"/>
      <c r="J2902" s="173"/>
      <c r="K2902" s="174"/>
      <c r="L2902" s="175"/>
      <c r="M2902" s="176"/>
      <c r="N2902" s="176"/>
      <c r="O2902" s="175"/>
      <c r="P2902" s="172"/>
      <c r="Q2902" s="177"/>
      <c r="R2902" s="172"/>
      <c r="S2902" s="178"/>
      <c r="T2902" s="173"/>
      <c r="U2902" s="11"/>
      <c r="V2902" s="11"/>
      <c r="W2902" s="49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"/>
      <c r="AH2902" s="1"/>
      <c r="AI2902" s="1"/>
      <c r="AJ2902" s="1"/>
      <c r="AK2902" s="1"/>
      <c r="AL2902" s="49"/>
      <c r="AM2902" s="49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</row>
    <row r="2903" spans="1:121" x14ac:dyDescent="0.15">
      <c r="A2903" s="168"/>
      <c r="B2903" s="169"/>
      <c r="C2903" s="170"/>
      <c r="D2903" s="171"/>
      <c r="E2903" s="172"/>
      <c r="F2903" s="172"/>
      <c r="G2903" s="172"/>
      <c r="H2903" s="172"/>
      <c r="I2903" s="171"/>
      <c r="J2903" s="173"/>
      <c r="K2903" s="174"/>
      <c r="L2903" s="175"/>
      <c r="M2903" s="176"/>
      <c r="N2903" s="176"/>
      <c r="O2903" s="175"/>
      <c r="P2903" s="172"/>
      <c r="Q2903" s="177"/>
      <c r="R2903" s="172"/>
      <c r="S2903" s="178"/>
      <c r="T2903" s="173"/>
      <c r="U2903" s="11"/>
      <c r="V2903" s="11"/>
      <c r="W2903" s="49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"/>
      <c r="AH2903" s="1"/>
      <c r="AI2903" s="1"/>
      <c r="AJ2903" s="1"/>
      <c r="AK2903" s="1"/>
      <c r="AL2903" s="49"/>
      <c r="AM2903" s="49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</row>
    <row r="2904" spans="1:121" x14ac:dyDescent="0.15">
      <c r="A2904" s="168"/>
      <c r="B2904" s="169"/>
      <c r="C2904" s="170"/>
      <c r="D2904" s="171"/>
      <c r="E2904" s="172"/>
      <c r="F2904" s="172"/>
      <c r="G2904" s="172"/>
      <c r="H2904" s="172"/>
      <c r="I2904" s="171"/>
      <c r="J2904" s="173"/>
      <c r="K2904" s="174"/>
      <c r="L2904" s="175"/>
      <c r="M2904" s="176"/>
      <c r="N2904" s="176"/>
      <c r="O2904" s="175"/>
      <c r="P2904" s="172"/>
      <c r="Q2904" s="177"/>
      <c r="R2904" s="172"/>
      <c r="S2904" s="178"/>
      <c r="T2904" s="173"/>
      <c r="U2904" s="11"/>
      <c r="V2904" s="11"/>
      <c r="W2904" s="49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"/>
      <c r="AH2904" s="1"/>
      <c r="AI2904" s="1"/>
      <c r="AJ2904" s="1"/>
      <c r="AK2904" s="1"/>
      <c r="AL2904" s="49"/>
      <c r="AM2904" s="49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</row>
    <row r="2905" spans="1:121" x14ac:dyDescent="0.15">
      <c r="A2905" s="168"/>
      <c r="B2905" s="169"/>
      <c r="C2905" s="170"/>
      <c r="D2905" s="171"/>
      <c r="E2905" s="172"/>
      <c r="F2905" s="172"/>
      <c r="G2905" s="172"/>
      <c r="H2905" s="172"/>
      <c r="I2905" s="171"/>
      <c r="J2905" s="173"/>
      <c r="K2905" s="174"/>
      <c r="L2905" s="175"/>
      <c r="M2905" s="176"/>
      <c r="N2905" s="176"/>
      <c r="O2905" s="175"/>
      <c r="P2905" s="172"/>
      <c r="Q2905" s="177"/>
      <c r="R2905" s="172"/>
      <c r="S2905" s="178"/>
      <c r="T2905" s="173"/>
      <c r="U2905" s="11"/>
      <c r="V2905" s="11"/>
      <c r="W2905" s="49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"/>
      <c r="AH2905" s="1"/>
      <c r="AI2905" s="1"/>
      <c r="AJ2905" s="1"/>
      <c r="AK2905" s="1"/>
      <c r="AL2905" s="49"/>
      <c r="AM2905" s="49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</row>
    <row r="2906" spans="1:121" x14ac:dyDescent="0.15">
      <c r="A2906" s="168"/>
      <c r="B2906" s="169"/>
      <c r="C2906" s="170"/>
      <c r="D2906" s="171"/>
      <c r="E2906" s="172"/>
      <c r="F2906" s="172"/>
      <c r="G2906" s="172"/>
      <c r="H2906" s="172"/>
      <c r="I2906" s="171"/>
      <c r="J2906" s="173"/>
      <c r="K2906" s="174"/>
      <c r="L2906" s="175"/>
      <c r="M2906" s="176"/>
      <c r="N2906" s="176"/>
      <c r="O2906" s="175"/>
      <c r="P2906" s="172"/>
      <c r="Q2906" s="177"/>
      <c r="R2906" s="172"/>
      <c r="S2906" s="178"/>
      <c r="T2906" s="173"/>
      <c r="U2906" s="11"/>
      <c r="V2906" s="11"/>
      <c r="W2906" s="49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"/>
      <c r="AH2906" s="1"/>
      <c r="AI2906" s="1"/>
      <c r="AJ2906" s="1"/>
      <c r="AK2906" s="1"/>
      <c r="AL2906" s="49"/>
      <c r="AM2906" s="49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</row>
    <row r="2907" spans="1:121" x14ac:dyDescent="0.15">
      <c r="A2907" s="168"/>
      <c r="B2907" s="169"/>
      <c r="C2907" s="170"/>
      <c r="D2907" s="171"/>
      <c r="E2907" s="172"/>
      <c r="F2907" s="172"/>
      <c r="G2907" s="172"/>
      <c r="H2907" s="172"/>
      <c r="I2907" s="171"/>
      <c r="J2907" s="173"/>
      <c r="K2907" s="174"/>
      <c r="L2907" s="175"/>
      <c r="M2907" s="176"/>
      <c r="N2907" s="176"/>
      <c r="O2907" s="175"/>
      <c r="P2907" s="172"/>
      <c r="Q2907" s="177"/>
      <c r="R2907" s="172"/>
      <c r="S2907" s="178"/>
      <c r="T2907" s="173"/>
      <c r="U2907" s="11"/>
      <c r="V2907" s="11"/>
      <c r="W2907" s="49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"/>
      <c r="AH2907" s="1"/>
      <c r="AI2907" s="1"/>
      <c r="AJ2907" s="1"/>
      <c r="AK2907" s="1"/>
      <c r="AL2907" s="49"/>
      <c r="AM2907" s="49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</row>
    <row r="2908" spans="1:121" x14ac:dyDescent="0.15">
      <c r="A2908" s="168"/>
      <c r="B2908" s="169"/>
      <c r="C2908" s="170"/>
      <c r="D2908" s="171"/>
      <c r="E2908" s="172"/>
      <c r="F2908" s="172"/>
      <c r="G2908" s="172"/>
      <c r="H2908" s="172"/>
      <c r="I2908" s="171"/>
      <c r="J2908" s="173"/>
      <c r="K2908" s="174"/>
      <c r="L2908" s="175"/>
      <c r="M2908" s="176"/>
      <c r="N2908" s="176"/>
      <c r="O2908" s="175"/>
      <c r="P2908" s="172"/>
      <c r="Q2908" s="177"/>
      <c r="R2908" s="172"/>
      <c r="S2908" s="178"/>
      <c r="T2908" s="173"/>
      <c r="U2908" s="11"/>
      <c r="V2908" s="11"/>
      <c r="W2908" s="49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"/>
      <c r="AH2908" s="1"/>
      <c r="AI2908" s="1"/>
      <c r="AJ2908" s="1"/>
      <c r="AK2908" s="1"/>
      <c r="AL2908" s="49"/>
      <c r="AM2908" s="49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</row>
    <row r="2909" spans="1:121" x14ac:dyDescent="0.15">
      <c r="A2909" s="168"/>
      <c r="B2909" s="169"/>
      <c r="C2909" s="170"/>
      <c r="D2909" s="171"/>
      <c r="E2909" s="172"/>
      <c r="F2909" s="172"/>
      <c r="G2909" s="172"/>
      <c r="H2909" s="172"/>
      <c r="I2909" s="171"/>
      <c r="J2909" s="173"/>
      <c r="K2909" s="174"/>
      <c r="L2909" s="175"/>
      <c r="M2909" s="176"/>
      <c r="N2909" s="176"/>
      <c r="O2909" s="175"/>
      <c r="P2909" s="172"/>
      <c r="Q2909" s="177"/>
      <c r="R2909" s="172"/>
      <c r="S2909" s="178"/>
      <c r="T2909" s="173"/>
      <c r="U2909" s="11"/>
      <c r="V2909" s="11"/>
      <c r="W2909" s="49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"/>
      <c r="AH2909" s="1"/>
      <c r="AI2909" s="1"/>
      <c r="AJ2909" s="1"/>
      <c r="AK2909" s="1"/>
      <c r="AL2909" s="49"/>
      <c r="AM2909" s="49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</row>
    <row r="2910" spans="1:121" x14ac:dyDescent="0.15">
      <c r="A2910" s="168"/>
      <c r="B2910" s="169"/>
      <c r="C2910" s="170"/>
      <c r="D2910" s="171"/>
      <c r="E2910" s="172"/>
      <c r="F2910" s="172"/>
      <c r="G2910" s="172"/>
      <c r="H2910" s="172"/>
      <c r="I2910" s="171"/>
      <c r="J2910" s="173"/>
      <c r="K2910" s="174"/>
      <c r="L2910" s="175"/>
      <c r="M2910" s="176"/>
      <c r="N2910" s="176"/>
      <c r="O2910" s="175"/>
      <c r="P2910" s="172"/>
      <c r="Q2910" s="177"/>
      <c r="R2910" s="172"/>
      <c r="S2910" s="178"/>
      <c r="T2910" s="173"/>
      <c r="U2910" s="11"/>
      <c r="V2910" s="11"/>
      <c r="W2910" s="49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"/>
      <c r="AH2910" s="1"/>
      <c r="AI2910" s="1"/>
      <c r="AJ2910" s="1"/>
      <c r="AK2910" s="1"/>
      <c r="AL2910" s="49"/>
      <c r="AM2910" s="49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</row>
    <row r="2911" spans="1:121" x14ac:dyDescent="0.15">
      <c r="A2911" s="168"/>
      <c r="B2911" s="169"/>
      <c r="C2911" s="170"/>
      <c r="D2911" s="171"/>
      <c r="E2911" s="172"/>
      <c r="F2911" s="172"/>
      <c r="G2911" s="172"/>
      <c r="H2911" s="172"/>
      <c r="I2911" s="171"/>
      <c r="J2911" s="173"/>
      <c r="K2911" s="174"/>
      <c r="L2911" s="175"/>
      <c r="M2911" s="176"/>
      <c r="N2911" s="176"/>
      <c r="O2911" s="175"/>
      <c r="P2911" s="172"/>
      <c r="Q2911" s="177"/>
      <c r="R2911" s="172"/>
      <c r="S2911" s="178"/>
      <c r="T2911" s="173"/>
      <c r="U2911" s="11"/>
      <c r="V2911" s="11"/>
      <c r="W2911" s="49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"/>
      <c r="AH2911" s="1"/>
      <c r="AI2911" s="1"/>
      <c r="AJ2911" s="1"/>
      <c r="AK2911" s="1"/>
      <c r="AL2911" s="49"/>
      <c r="AM2911" s="49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</row>
    <row r="2912" spans="1:121" x14ac:dyDescent="0.15">
      <c r="A2912" s="168"/>
      <c r="B2912" s="169"/>
      <c r="C2912" s="170"/>
      <c r="D2912" s="171"/>
      <c r="E2912" s="172"/>
      <c r="F2912" s="172"/>
      <c r="G2912" s="172"/>
      <c r="H2912" s="172"/>
      <c r="I2912" s="171"/>
      <c r="J2912" s="173"/>
      <c r="K2912" s="174"/>
      <c r="L2912" s="175"/>
      <c r="M2912" s="176"/>
      <c r="N2912" s="176"/>
      <c r="O2912" s="175"/>
      <c r="P2912" s="172"/>
      <c r="Q2912" s="177"/>
      <c r="R2912" s="172"/>
      <c r="S2912" s="178"/>
      <c r="T2912" s="173"/>
      <c r="U2912" s="11"/>
      <c r="V2912" s="11"/>
      <c r="W2912" s="49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"/>
      <c r="AH2912" s="1"/>
      <c r="AI2912" s="1"/>
      <c r="AJ2912" s="1"/>
      <c r="AK2912" s="1"/>
      <c r="AL2912" s="49"/>
      <c r="AM2912" s="49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</row>
    <row r="2913" spans="1:121" x14ac:dyDescent="0.15">
      <c r="A2913" s="168"/>
      <c r="B2913" s="169"/>
      <c r="C2913" s="170"/>
      <c r="D2913" s="171"/>
      <c r="E2913" s="172"/>
      <c r="F2913" s="172"/>
      <c r="G2913" s="172"/>
      <c r="H2913" s="172"/>
      <c r="I2913" s="171"/>
      <c r="J2913" s="173"/>
      <c r="K2913" s="174"/>
      <c r="L2913" s="175"/>
      <c r="M2913" s="176"/>
      <c r="N2913" s="176"/>
      <c r="O2913" s="175"/>
      <c r="P2913" s="172"/>
      <c r="Q2913" s="177"/>
      <c r="R2913" s="172"/>
      <c r="S2913" s="178"/>
      <c r="T2913" s="173"/>
      <c r="U2913" s="11"/>
      <c r="V2913" s="11"/>
      <c r="W2913" s="49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"/>
      <c r="AH2913" s="1"/>
      <c r="AI2913" s="1"/>
      <c r="AJ2913" s="1"/>
      <c r="AK2913" s="1"/>
      <c r="AL2913" s="49"/>
      <c r="AM2913" s="49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</row>
    <row r="2914" spans="1:121" x14ac:dyDescent="0.15">
      <c r="A2914" s="168"/>
      <c r="B2914" s="169"/>
      <c r="C2914" s="170"/>
      <c r="D2914" s="171"/>
      <c r="E2914" s="172"/>
      <c r="F2914" s="172"/>
      <c r="G2914" s="172"/>
      <c r="H2914" s="172"/>
      <c r="I2914" s="171"/>
      <c r="J2914" s="173"/>
      <c r="K2914" s="174"/>
      <c r="L2914" s="175"/>
      <c r="M2914" s="176"/>
      <c r="N2914" s="176"/>
      <c r="O2914" s="175"/>
      <c r="P2914" s="172"/>
      <c r="Q2914" s="177"/>
      <c r="R2914" s="172"/>
      <c r="S2914" s="178"/>
      <c r="T2914" s="173"/>
      <c r="U2914" s="11"/>
      <c r="V2914" s="11"/>
      <c r="W2914" s="49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"/>
      <c r="AH2914" s="1"/>
      <c r="AI2914" s="1"/>
      <c r="AJ2914" s="1"/>
      <c r="AK2914" s="1"/>
      <c r="AL2914" s="49"/>
      <c r="AM2914" s="49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</row>
    <row r="2915" spans="1:121" x14ac:dyDescent="0.15">
      <c r="A2915" s="168"/>
      <c r="B2915" s="169"/>
      <c r="C2915" s="170"/>
      <c r="D2915" s="171"/>
      <c r="E2915" s="172"/>
      <c r="F2915" s="172"/>
      <c r="G2915" s="172"/>
      <c r="H2915" s="172"/>
      <c r="I2915" s="171"/>
      <c r="J2915" s="173"/>
      <c r="K2915" s="174"/>
      <c r="L2915" s="175"/>
      <c r="M2915" s="176"/>
      <c r="N2915" s="176"/>
      <c r="O2915" s="175"/>
      <c r="P2915" s="172"/>
      <c r="Q2915" s="177"/>
      <c r="R2915" s="172"/>
      <c r="S2915" s="178"/>
      <c r="T2915" s="173"/>
      <c r="U2915" s="11"/>
      <c r="V2915" s="11"/>
      <c r="W2915" s="49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"/>
      <c r="AH2915" s="1"/>
      <c r="AI2915" s="1"/>
      <c r="AJ2915" s="1"/>
      <c r="AK2915" s="1"/>
      <c r="AL2915" s="49"/>
      <c r="AM2915" s="49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</row>
    <row r="2916" spans="1:121" x14ac:dyDescent="0.15">
      <c r="A2916" s="168"/>
      <c r="B2916" s="169"/>
      <c r="C2916" s="170"/>
      <c r="D2916" s="171"/>
      <c r="E2916" s="172"/>
      <c r="F2916" s="172"/>
      <c r="G2916" s="172"/>
      <c r="H2916" s="172"/>
      <c r="I2916" s="171"/>
      <c r="J2916" s="173"/>
      <c r="K2916" s="174"/>
      <c r="L2916" s="175"/>
      <c r="M2916" s="176"/>
      <c r="N2916" s="176"/>
      <c r="O2916" s="175"/>
      <c r="P2916" s="172"/>
      <c r="Q2916" s="177"/>
      <c r="R2916" s="172"/>
      <c r="S2916" s="178"/>
      <c r="T2916" s="173"/>
      <c r="U2916" s="11"/>
      <c r="V2916" s="11"/>
      <c r="W2916" s="49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"/>
      <c r="AH2916" s="1"/>
      <c r="AI2916" s="1"/>
      <c r="AJ2916" s="1"/>
      <c r="AK2916" s="1"/>
      <c r="AL2916" s="49"/>
      <c r="AM2916" s="49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</row>
    <row r="2917" spans="1:121" x14ac:dyDescent="0.15">
      <c r="A2917" s="168"/>
      <c r="B2917" s="169"/>
      <c r="C2917" s="170"/>
      <c r="D2917" s="171"/>
      <c r="E2917" s="172"/>
      <c r="F2917" s="172"/>
      <c r="G2917" s="172"/>
      <c r="H2917" s="172"/>
      <c r="I2917" s="171"/>
      <c r="J2917" s="173"/>
      <c r="K2917" s="174"/>
      <c r="L2917" s="175"/>
      <c r="M2917" s="176"/>
      <c r="N2917" s="176"/>
      <c r="O2917" s="175"/>
      <c r="P2917" s="172"/>
      <c r="Q2917" s="177"/>
      <c r="R2917" s="172"/>
      <c r="S2917" s="178"/>
      <c r="T2917" s="173"/>
      <c r="U2917" s="11"/>
      <c r="V2917" s="11"/>
      <c r="W2917" s="49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"/>
      <c r="AH2917" s="1"/>
      <c r="AI2917" s="1"/>
      <c r="AJ2917" s="1"/>
      <c r="AK2917" s="1"/>
      <c r="AL2917" s="49"/>
      <c r="AM2917" s="49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</row>
    <row r="2918" spans="1:121" x14ac:dyDescent="0.15">
      <c r="A2918" s="168"/>
      <c r="B2918" s="169"/>
      <c r="C2918" s="170"/>
      <c r="D2918" s="171"/>
      <c r="E2918" s="172"/>
      <c r="F2918" s="172"/>
      <c r="G2918" s="172"/>
      <c r="H2918" s="172"/>
      <c r="I2918" s="171"/>
      <c r="J2918" s="173"/>
      <c r="K2918" s="174"/>
      <c r="L2918" s="175"/>
      <c r="M2918" s="176"/>
      <c r="N2918" s="176"/>
      <c r="O2918" s="175"/>
      <c r="P2918" s="172"/>
      <c r="Q2918" s="177"/>
      <c r="R2918" s="172"/>
      <c r="S2918" s="178"/>
      <c r="T2918" s="173"/>
      <c r="U2918" s="11"/>
      <c r="V2918" s="11"/>
      <c r="W2918" s="49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"/>
      <c r="AH2918" s="1"/>
      <c r="AI2918" s="1"/>
      <c r="AJ2918" s="1"/>
      <c r="AK2918" s="1"/>
      <c r="AL2918" s="49"/>
      <c r="AM2918" s="49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</row>
    <row r="2919" spans="1:121" x14ac:dyDescent="0.15">
      <c r="A2919" s="168"/>
      <c r="B2919" s="169"/>
      <c r="C2919" s="170"/>
      <c r="D2919" s="171"/>
      <c r="E2919" s="172"/>
      <c r="F2919" s="172"/>
      <c r="G2919" s="172"/>
      <c r="H2919" s="172"/>
      <c r="I2919" s="171"/>
      <c r="J2919" s="173"/>
      <c r="K2919" s="174"/>
      <c r="L2919" s="175"/>
      <c r="M2919" s="176"/>
      <c r="N2919" s="176"/>
      <c r="O2919" s="175"/>
      <c r="P2919" s="172"/>
      <c r="Q2919" s="177"/>
      <c r="R2919" s="172"/>
      <c r="S2919" s="178"/>
      <c r="T2919" s="173"/>
      <c r="U2919" s="11"/>
      <c r="V2919" s="11"/>
      <c r="W2919" s="49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"/>
      <c r="AH2919" s="1"/>
      <c r="AI2919" s="1"/>
      <c r="AJ2919" s="1"/>
      <c r="AK2919" s="1"/>
      <c r="AL2919" s="49"/>
      <c r="AM2919" s="49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</row>
    <row r="2920" spans="1:121" x14ac:dyDescent="0.15">
      <c r="A2920" s="168"/>
      <c r="B2920" s="169"/>
      <c r="C2920" s="170"/>
      <c r="D2920" s="171"/>
      <c r="E2920" s="172"/>
      <c r="F2920" s="172"/>
      <c r="G2920" s="172"/>
      <c r="H2920" s="172"/>
      <c r="I2920" s="171"/>
      <c r="J2920" s="173"/>
      <c r="K2920" s="174"/>
      <c r="L2920" s="175"/>
      <c r="M2920" s="176"/>
      <c r="N2920" s="176"/>
      <c r="O2920" s="175"/>
      <c r="P2920" s="172"/>
      <c r="Q2920" s="177"/>
      <c r="R2920" s="172"/>
      <c r="S2920" s="178"/>
      <c r="T2920" s="173"/>
      <c r="U2920" s="11"/>
      <c r="V2920" s="11"/>
      <c r="W2920" s="49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"/>
      <c r="AH2920" s="1"/>
      <c r="AI2920" s="1"/>
      <c r="AJ2920" s="1"/>
      <c r="AK2920" s="1"/>
      <c r="AL2920" s="49"/>
      <c r="AM2920" s="49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</row>
    <row r="2921" spans="1:121" x14ac:dyDescent="0.15">
      <c r="A2921" s="168"/>
      <c r="B2921" s="169"/>
      <c r="C2921" s="170"/>
      <c r="D2921" s="171"/>
      <c r="E2921" s="172"/>
      <c r="F2921" s="172"/>
      <c r="G2921" s="172"/>
      <c r="H2921" s="172"/>
      <c r="I2921" s="171"/>
      <c r="J2921" s="173"/>
      <c r="K2921" s="174"/>
      <c r="L2921" s="175"/>
      <c r="M2921" s="176"/>
      <c r="N2921" s="176"/>
      <c r="O2921" s="175"/>
      <c r="P2921" s="172"/>
      <c r="Q2921" s="177"/>
      <c r="R2921" s="172"/>
      <c r="S2921" s="178"/>
      <c r="T2921" s="173"/>
      <c r="U2921" s="11"/>
      <c r="V2921" s="11"/>
      <c r="W2921" s="49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"/>
      <c r="AH2921" s="1"/>
      <c r="AI2921" s="1"/>
      <c r="AJ2921" s="1"/>
      <c r="AK2921" s="1"/>
      <c r="AL2921" s="49"/>
      <c r="AM2921" s="49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</row>
    <row r="2922" spans="1:121" x14ac:dyDescent="0.15">
      <c r="A2922" s="168"/>
      <c r="B2922" s="169"/>
      <c r="C2922" s="170"/>
      <c r="D2922" s="171"/>
      <c r="E2922" s="172"/>
      <c r="F2922" s="172"/>
      <c r="G2922" s="172"/>
      <c r="H2922" s="172"/>
      <c r="I2922" s="171"/>
      <c r="J2922" s="173"/>
      <c r="K2922" s="174"/>
      <c r="L2922" s="175"/>
      <c r="M2922" s="176"/>
      <c r="N2922" s="176"/>
      <c r="O2922" s="175"/>
      <c r="P2922" s="172"/>
      <c r="Q2922" s="177"/>
      <c r="R2922" s="172"/>
      <c r="S2922" s="178"/>
      <c r="T2922" s="173"/>
      <c r="U2922" s="11"/>
      <c r="V2922" s="11"/>
      <c r="W2922" s="49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"/>
      <c r="AH2922" s="1"/>
      <c r="AI2922" s="1"/>
      <c r="AJ2922" s="1"/>
      <c r="AK2922" s="1"/>
      <c r="AL2922" s="49"/>
      <c r="AM2922" s="49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</row>
    <row r="2923" spans="1:121" x14ac:dyDescent="0.15">
      <c r="A2923" s="168"/>
      <c r="B2923" s="169"/>
      <c r="C2923" s="170"/>
      <c r="D2923" s="171"/>
      <c r="E2923" s="172"/>
      <c r="F2923" s="172"/>
      <c r="G2923" s="172"/>
      <c r="H2923" s="172"/>
      <c r="I2923" s="171"/>
      <c r="J2923" s="173"/>
      <c r="K2923" s="174"/>
      <c r="L2923" s="175"/>
      <c r="M2923" s="176"/>
      <c r="N2923" s="176"/>
      <c r="O2923" s="175"/>
      <c r="P2923" s="172"/>
      <c r="Q2923" s="177"/>
      <c r="R2923" s="172"/>
      <c r="S2923" s="178"/>
      <c r="T2923" s="173"/>
      <c r="U2923" s="11"/>
      <c r="V2923" s="11"/>
      <c r="W2923" s="49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"/>
      <c r="AH2923" s="1"/>
      <c r="AI2923" s="1"/>
      <c r="AJ2923" s="1"/>
      <c r="AK2923" s="1"/>
      <c r="AL2923" s="49"/>
      <c r="AM2923" s="49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</row>
    <row r="2924" spans="1:121" x14ac:dyDescent="0.15">
      <c r="A2924" s="168"/>
      <c r="B2924" s="169"/>
      <c r="C2924" s="170"/>
      <c r="D2924" s="171"/>
      <c r="E2924" s="172"/>
      <c r="F2924" s="172"/>
      <c r="G2924" s="172"/>
      <c r="H2924" s="172"/>
      <c r="I2924" s="171"/>
      <c r="J2924" s="173"/>
      <c r="K2924" s="174"/>
      <c r="L2924" s="175"/>
      <c r="M2924" s="176"/>
      <c r="N2924" s="176"/>
      <c r="O2924" s="175"/>
      <c r="P2924" s="172"/>
      <c r="Q2924" s="177"/>
      <c r="R2924" s="172"/>
      <c r="S2924" s="178"/>
      <c r="T2924" s="173"/>
      <c r="U2924" s="11"/>
      <c r="V2924" s="11"/>
      <c r="W2924" s="49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"/>
      <c r="AH2924" s="1"/>
      <c r="AI2924" s="1"/>
      <c r="AJ2924" s="1"/>
      <c r="AK2924" s="1"/>
      <c r="AL2924" s="49"/>
      <c r="AM2924" s="49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</row>
    <row r="2925" spans="1:121" x14ac:dyDescent="0.15">
      <c r="A2925" s="168"/>
      <c r="B2925" s="169"/>
      <c r="C2925" s="170"/>
      <c r="D2925" s="171"/>
      <c r="E2925" s="172"/>
      <c r="F2925" s="172"/>
      <c r="G2925" s="172"/>
      <c r="H2925" s="172"/>
      <c r="I2925" s="171"/>
      <c r="J2925" s="173"/>
      <c r="K2925" s="174"/>
      <c r="L2925" s="175"/>
      <c r="M2925" s="176"/>
      <c r="N2925" s="176"/>
      <c r="O2925" s="175"/>
      <c r="P2925" s="172"/>
      <c r="Q2925" s="177"/>
      <c r="R2925" s="172"/>
      <c r="S2925" s="178"/>
      <c r="T2925" s="173"/>
      <c r="U2925" s="11"/>
      <c r="V2925" s="11"/>
      <c r="W2925" s="49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"/>
      <c r="AH2925" s="1"/>
      <c r="AI2925" s="1"/>
      <c r="AJ2925" s="1"/>
      <c r="AK2925" s="1"/>
      <c r="AL2925" s="49"/>
      <c r="AM2925" s="49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</row>
    <row r="2926" spans="1:121" x14ac:dyDescent="0.15">
      <c r="A2926" s="168"/>
      <c r="B2926" s="169"/>
      <c r="C2926" s="170"/>
      <c r="D2926" s="171"/>
      <c r="E2926" s="172"/>
      <c r="F2926" s="172"/>
      <c r="G2926" s="172"/>
      <c r="H2926" s="172"/>
      <c r="I2926" s="171"/>
      <c r="J2926" s="173"/>
      <c r="K2926" s="174"/>
      <c r="L2926" s="175"/>
      <c r="M2926" s="176"/>
      <c r="N2926" s="176"/>
      <c r="O2926" s="175"/>
      <c r="P2926" s="172"/>
      <c r="Q2926" s="177"/>
      <c r="R2926" s="172"/>
      <c r="S2926" s="178"/>
      <c r="T2926" s="173"/>
      <c r="U2926" s="11"/>
      <c r="V2926" s="11"/>
      <c r="W2926" s="49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"/>
      <c r="AH2926" s="1"/>
      <c r="AI2926" s="1"/>
      <c r="AJ2926" s="1"/>
      <c r="AK2926" s="1"/>
      <c r="AL2926" s="49"/>
      <c r="AM2926" s="49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</row>
    <row r="2927" spans="1:121" x14ac:dyDescent="0.15">
      <c r="A2927" s="168"/>
      <c r="B2927" s="169"/>
      <c r="C2927" s="170"/>
      <c r="D2927" s="171"/>
      <c r="E2927" s="172"/>
      <c r="F2927" s="172"/>
      <c r="G2927" s="172"/>
      <c r="H2927" s="172"/>
      <c r="I2927" s="171"/>
      <c r="J2927" s="173"/>
      <c r="K2927" s="174"/>
      <c r="L2927" s="175"/>
      <c r="M2927" s="176"/>
      <c r="N2927" s="176"/>
      <c r="O2927" s="175"/>
      <c r="P2927" s="172"/>
      <c r="Q2927" s="177"/>
      <c r="R2927" s="172"/>
      <c r="S2927" s="178"/>
      <c r="T2927" s="173"/>
      <c r="U2927" s="11"/>
      <c r="V2927" s="11"/>
      <c r="W2927" s="49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"/>
      <c r="AH2927" s="1"/>
      <c r="AI2927" s="1"/>
      <c r="AJ2927" s="1"/>
      <c r="AK2927" s="1"/>
      <c r="AL2927" s="49"/>
      <c r="AM2927" s="49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</row>
    <row r="2928" spans="1:121" x14ac:dyDescent="0.15">
      <c r="A2928" s="168"/>
      <c r="B2928" s="169"/>
      <c r="C2928" s="170"/>
      <c r="D2928" s="171"/>
      <c r="E2928" s="172"/>
      <c r="F2928" s="172"/>
      <c r="G2928" s="172"/>
      <c r="H2928" s="172"/>
      <c r="I2928" s="171"/>
      <c r="J2928" s="173"/>
      <c r="K2928" s="174"/>
      <c r="L2928" s="175"/>
      <c r="M2928" s="176"/>
      <c r="N2928" s="176"/>
      <c r="O2928" s="175"/>
      <c r="P2928" s="172"/>
      <c r="Q2928" s="177"/>
      <c r="R2928" s="172"/>
      <c r="S2928" s="178"/>
      <c r="T2928" s="173"/>
      <c r="U2928" s="11"/>
      <c r="V2928" s="11"/>
      <c r="W2928" s="49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"/>
      <c r="AH2928" s="1"/>
      <c r="AI2928" s="1"/>
      <c r="AJ2928" s="1"/>
      <c r="AK2928" s="1"/>
      <c r="AL2928" s="49"/>
      <c r="AM2928" s="49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</row>
    <row r="2929" spans="1:121" x14ac:dyDescent="0.15">
      <c r="A2929" s="168"/>
      <c r="B2929" s="169"/>
      <c r="C2929" s="170"/>
      <c r="D2929" s="171"/>
      <c r="E2929" s="172"/>
      <c r="F2929" s="172"/>
      <c r="G2929" s="172"/>
      <c r="H2929" s="172"/>
      <c r="I2929" s="171"/>
      <c r="J2929" s="173"/>
      <c r="K2929" s="174"/>
      <c r="L2929" s="175"/>
      <c r="M2929" s="176"/>
      <c r="N2929" s="176"/>
      <c r="O2929" s="175"/>
      <c r="P2929" s="172"/>
      <c r="Q2929" s="177"/>
      <c r="R2929" s="172"/>
      <c r="S2929" s="178"/>
      <c r="T2929" s="173"/>
      <c r="U2929" s="11"/>
      <c r="V2929" s="11"/>
      <c r="W2929" s="49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"/>
      <c r="AH2929" s="1"/>
      <c r="AI2929" s="1"/>
      <c r="AJ2929" s="1"/>
      <c r="AK2929" s="1"/>
      <c r="AL2929" s="49"/>
      <c r="AM2929" s="49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</row>
    <row r="2930" spans="1:121" x14ac:dyDescent="0.15">
      <c r="A2930" s="168"/>
      <c r="B2930" s="169"/>
      <c r="C2930" s="170"/>
      <c r="D2930" s="171"/>
      <c r="E2930" s="172"/>
      <c r="F2930" s="172"/>
      <c r="G2930" s="172"/>
      <c r="H2930" s="172"/>
      <c r="I2930" s="171"/>
      <c r="J2930" s="173"/>
      <c r="K2930" s="174"/>
      <c r="L2930" s="175"/>
      <c r="M2930" s="176"/>
      <c r="N2930" s="176"/>
      <c r="O2930" s="175"/>
      <c r="P2930" s="172"/>
      <c r="Q2930" s="177"/>
      <c r="R2930" s="172"/>
      <c r="S2930" s="178"/>
      <c r="T2930" s="173"/>
      <c r="U2930" s="11"/>
      <c r="V2930" s="11"/>
      <c r="W2930" s="49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"/>
      <c r="AH2930" s="1"/>
      <c r="AI2930" s="1"/>
      <c r="AJ2930" s="1"/>
      <c r="AK2930" s="1"/>
      <c r="AL2930" s="49"/>
      <c r="AM2930" s="49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</row>
    <row r="2931" spans="1:121" x14ac:dyDescent="0.15">
      <c r="A2931" s="168"/>
      <c r="B2931" s="169"/>
      <c r="C2931" s="170"/>
      <c r="D2931" s="171"/>
      <c r="E2931" s="172"/>
      <c r="F2931" s="172"/>
      <c r="G2931" s="172"/>
      <c r="H2931" s="172"/>
      <c r="I2931" s="171"/>
      <c r="J2931" s="173"/>
      <c r="K2931" s="174"/>
      <c r="L2931" s="175"/>
      <c r="M2931" s="176"/>
      <c r="N2931" s="176"/>
      <c r="O2931" s="175"/>
      <c r="P2931" s="172"/>
      <c r="Q2931" s="177"/>
      <c r="R2931" s="172"/>
      <c r="S2931" s="178"/>
      <c r="T2931" s="173"/>
      <c r="U2931" s="11"/>
      <c r="V2931" s="11"/>
      <c r="W2931" s="49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"/>
      <c r="AH2931" s="1"/>
      <c r="AI2931" s="1"/>
      <c r="AJ2931" s="1"/>
      <c r="AK2931" s="1"/>
      <c r="AL2931" s="49"/>
      <c r="AM2931" s="49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</row>
    <row r="2932" spans="1:121" x14ac:dyDescent="0.15">
      <c r="A2932" s="168"/>
      <c r="B2932" s="169"/>
      <c r="C2932" s="170"/>
      <c r="D2932" s="171"/>
      <c r="E2932" s="172"/>
      <c r="F2932" s="172"/>
      <c r="G2932" s="172"/>
      <c r="H2932" s="172"/>
      <c r="I2932" s="171"/>
      <c r="J2932" s="173"/>
      <c r="K2932" s="174"/>
      <c r="L2932" s="175"/>
      <c r="M2932" s="176"/>
      <c r="N2932" s="176"/>
      <c r="O2932" s="175"/>
      <c r="P2932" s="172"/>
      <c r="Q2932" s="177"/>
      <c r="R2932" s="172"/>
      <c r="S2932" s="178"/>
      <c r="T2932" s="173"/>
      <c r="U2932" s="11"/>
      <c r="V2932" s="11"/>
      <c r="W2932" s="49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"/>
      <c r="AH2932" s="1"/>
      <c r="AI2932" s="1"/>
      <c r="AJ2932" s="1"/>
      <c r="AK2932" s="1"/>
      <c r="AL2932" s="49"/>
      <c r="AM2932" s="49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</row>
    <row r="2933" spans="1:121" x14ac:dyDescent="0.15">
      <c r="A2933" s="168"/>
      <c r="B2933" s="169"/>
      <c r="C2933" s="170"/>
      <c r="D2933" s="171"/>
      <c r="E2933" s="172"/>
      <c r="F2933" s="172"/>
      <c r="G2933" s="172"/>
      <c r="H2933" s="172"/>
      <c r="I2933" s="171"/>
      <c r="J2933" s="173"/>
      <c r="K2933" s="174"/>
      <c r="L2933" s="175"/>
      <c r="M2933" s="176"/>
      <c r="N2933" s="176"/>
      <c r="O2933" s="175"/>
      <c r="P2933" s="172"/>
      <c r="Q2933" s="177"/>
      <c r="R2933" s="172"/>
      <c r="S2933" s="178"/>
      <c r="T2933" s="173"/>
      <c r="U2933" s="11"/>
      <c r="V2933" s="11"/>
      <c r="W2933" s="49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"/>
      <c r="AH2933" s="1"/>
      <c r="AI2933" s="1"/>
      <c r="AJ2933" s="1"/>
      <c r="AK2933" s="1"/>
      <c r="AL2933" s="49"/>
      <c r="AM2933" s="49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</row>
    <row r="2934" spans="1:121" ht="15" x14ac:dyDescent="0.2">
      <c r="A2934" s="179"/>
      <c r="B2934" s="180"/>
      <c r="C2934" s="181"/>
      <c r="D2934" s="182"/>
      <c r="E2934" s="183"/>
      <c r="F2934" s="183"/>
      <c r="G2934" s="183"/>
      <c r="H2934" s="183"/>
      <c r="I2934" s="182"/>
      <c r="J2934" s="184"/>
      <c r="K2934" s="185"/>
      <c r="L2934" s="186"/>
      <c r="M2934" s="187"/>
      <c r="N2934" s="187"/>
      <c r="O2934" s="186"/>
      <c r="P2934" s="183"/>
      <c r="Q2934" s="188"/>
      <c r="R2934" s="183"/>
      <c r="S2934" s="189"/>
      <c r="T2934" s="184"/>
      <c r="U2934" s="47"/>
      <c r="V2934" s="47"/>
      <c r="W2934" s="57"/>
      <c r="X2934" s="38"/>
      <c r="Y2934" s="41"/>
      <c r="Z2934" s="47"/>
      <c r="AA2934" s="38"/>
      <c r="AB2934" s="38"/>
      <c r="AC2934" s="38"/>
      <c r="AD2934" s="47"/>
      <c r="AE2934" s="39"/>
      <c r="AF2934" s="47"/>
      <c r="AG2934" s="41"/>
      <c r="AH2934" s="41"/>
      <c r="AI2934" s="41"/>
      <c r="AJ2934" s="41"/>
      <c r="AK2934" s="41"/>
      <c r="AL2934" s="57"/>
      <c r="AM2934" s="57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  <c r="CH2934" s="41"/>
      <c r="CI2934" s="41"/>
      <c r="CJ2934" s="41"/>
      <c r="CK2934" s="41"/>
      <c r="CL2934" s="41"/>
      <c r="CM2934" s="41"/>
      <c r="CN2934" s="41"/>
      <c r="CO2934" s="41"/>
      <c r="CP2934" s="41"/>
      <c r="CQ2934" s="41"/>
      <c r="CR2934" s="41"/>
      <c r="CS2934" s="41"/>
      <c r="CT2934" s="41"/>
      <c r="CU2934" s="41"/>
      <c r="CV2934" s="41"/>
      <c r="CW2934" s="41"/>
      <c r="CX2934" s="41"/>
      <c r="CY2934" s="41"/>
      <c r="CZ2934" s="41"/>
      <c r="DA2934" s="41"/>
      <c r="DB2934" s="41"/>
      <c r="DC2934" s="41"/>
      <c r="DD2934" s="41"/>
      <c r="DE2934" s="41"/>
      <c r="DF2934" s="41"/>
      <c r="DG2934" s="41"/>
      <c r="DH2934" s="41"/>
      <c r="DI2934" s="41"/>
      <c r="DJ2934" s="41"/>
      <c r="DK2934" s="41"/>
      <c r="DL2934" s="41"/>
      <c r="DM2934" s="41"/>
      <c r="DN2934" s="41"/>
      <c r="DO2934" s="41"/>
      <c r="DP2934" s="41"/>
      <c r="DQ2934" s="41"/>
    </row>
    <row r="2935" spans="1:121" x14ac:dyDescent="0.15">
      <c r="A2935" s="64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31"/>
      <c r="R2935" s="16"/>
      <c r="S2935" s="4"/>
      <c r="T2935" s="5"/>
      <c r="U2935" s="11"/>
      <c r="V2935" s="11"/>
      <c r="W2935" s="49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"/>
      <c r="AH2935" s="1"/>
      <c r="AI2935" s="1"/>
      <c r="AJ2935" s="1"/>
      <c r="AK2935" s="1"/>
      <c r="AL2935" s="49"/>
      <c r="AM2935" s="49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</row>
    <row r="2936" spans="1:121" x14ac:dyDescent="0.15">
      <c r="A2936" s="64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31"/>
      <c r="R2936" s="16"/>
      <c r="S2936" s="4"/>
      <c r="T2936" s="5"/>
      <c r="U2936" s="47"/>
      <c r="V2936" s="47"/>
      <c r="W2936" s="57"/>
      <c r="X2936" s="38"/>
      <c r="Y2936" s="41"/>
      <c r="Z2936" s="47"/>
      <c r="AA2936" s="38"/>
      <c r="AB2936" s="38"/>
      <c r="AC2936" s="38"/>
      <c r="AD2936" s="47"/>
      <c r="AE2936" s="39"/>
      <c r="AF2936" s="47"/>
      <c r="AG2936" s="41"/>
      <c r="AH2936" s="41"/>
      <c r="AI2936" s="41"/>
      <c r="AJ2936" s="41"/>
      <c r="AK2936" s="41"/>
      <c r="AL2936" s="57"/>
      <c r="AM2936" s="57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  <c r="CH2936" s="41"/>
      <c r="CI2936" s="41"/>
      <c r="CJ2936" s="41"/>
      <c r="CK2936" s="41"/>
      <c r="CL2936" s="41"/>
      <c r="CM2936" s="41"/>
      <c r="CN2936" s="41"/>
      <c r="CO2936" s="41"/>
      <c r="CP2936" s="41"/>
      <c r="CQ2936" s="41"/>
      <c r="CR2936" s="41"/>
      <c r="CS2936" s="41"/>
      <c r="CT2936" s="41"/>
      <c r="CU2936" s="41"/>
      <c r="CV2936" s="41"/>
      <c r="CW2936" s="41"/>
      <c r="CX2936" s="41"/>
      <c r="CY2936" s="41"/>
      <c r="CZ2936" s="41"/>
      <c r="DA2936" s="41"/>
      <c r="DB2936" s="41"/>
      <c r="DC2936" s="41"/>
      <c r="DD2936" s="41"/>
      <c r="DE2936" s="41"/>
      <c r="DF2936" s="41"/>
      <c r="DG2936" s="41"/>
      <c r="DH2936" s="41"/>
      <c r="DI2936" s="41"/>
      <c r="DJ2936" s="41"/>
      <c r="DK2936" s="41"/>
      <c r="DL2936" s="41"/>
      <c r="DM2936" s="41"/>
      <c r="DN2936" s="41"/>
      <c r="DO2936" s="41"/>
      <c r="DP2936" s="41"/>
      <c r="DQ2936" s="41"/>
    </row>
    <row r="2937" spans="1:121" x14ac:dyDescent="0.15">
      <c r="A2937" s="64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31"/>
      <c r="R2937" s="16"/>
      <c r="S2937" s="4"/>
      <c r="T2937" s="5"/>
      <c r="U2937" s="11"/>
      <c r="V2937" s="11"/>
      <c r="W2937" s="49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"/>
      <c r="AH2937" s="1"/>
      <c r="AI2937" s="1"/>
      <c r="AJ2937" s="1"/>
      <c r="AK2937" s="1"/>
      <c r="AL2937" s="49"/>
      <c r="AM2937" s="49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</row>
    <row r="2938" spans="1:121" x14ac:dyDescent="0.15">
      <c r="A2938" s="64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31"/>
      <c r="R2938" s="16"/>
      <c r="S2938" s="4"/>
      <c r="T2938" s="5"/>
      <c r="U2938" s="11"/>
      <c r="V2938" s="11"/>
      <c r="W2938" s="49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"/>
      <c r="AH2938" s="1"/>
      <c r="AI2938" s="1"/>
      <c r="AJ2938" s="1"/>
      <c r="AK2938" s="1"/>
      <c r="AL2938" s="49"/>
      <c r="AM2938" s="49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</row>
    <row r="2939" spans="1:121" x14ac:dyDescent="0.15">
      <c r="A2939" s="64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31"/>
      <c r="R2939" s="16"/>
      <c r="S2939" s="4"/>
      <c r="T2939" s="5"/>
      <c r="U2939" s="11"/>
      <c r="V2939" s="11"/>
      <c r="W2939" s="49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"/>
      <c r="AH2939" s="1"/>
      <c r="AI2939" s="1"/>
      <c r="AJ2939" s="1"/>
      <c r="AK2939" s="1"/>
      <c r="AL2939" s="49"/>
      <c r="AM2939" s="49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</row>
    <row r="2940" spans="1:121" x14ac:dyDescent="0.15">
      <c r="A2940" s="64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31"/>
      <c r="R2940" s="16"/>
      <c r="S2940" s="4"/>
      <c r="T2940" s="5"/>
      <c r="U2940" s="11"/>
      <c r="V2940" s="11"/>
      <c r="W2940" s="49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"/>
      <c r="AH2940" s="1"/>
      <c r="AI2940" s="1"/>
      <c r="AJ2940" s="1"/>
      <c r="AK2940" s="1"/>
      <c r="AL2940" s="49"/>
      <c r="AM2940" s="49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</row>
    <row r="2941" spans="1:121" x14ac:dyDescent="0.15">
      <c r="A2941" s="64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31"/>
      <c r="R2941" s="16"/>
      <c r="S2941" s="4"/>
      <c r="T2941" s="5"/>
      <c r="U2941" s="11"/>
      <c r="V2941" s="11"/>
      <c r="W2941" s="49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"/>
      <c r="AH2941" s="1"/>
      <c r="AI2941" s="1"/>
      <c r="AJ2941" s="1"/>
      <c r="AK2941" s="1"/>
      <c r="AL2941" s="49"/>
      <c r="AM2941" s="49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</row>
    <row r="2942" spans="1:121" x14ac:dyDescent="0.15">
      <c r="A2942" s="64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31"/>
      <c r="R2942" s="16"/>
      <c r="S2942" s="4"/>
      <c r="T2942" s="5"/>
      <c r="U2942" s="11"/>
      <c r="V2942" s="11"/>
      <c r="W2942" s="49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"/>
      <c r="AH2942" s="1"/>
      <c r="AI2942" s="1"/>
      <c r="AJ2942" s="1"/>
      <c r="AK2942" s="1"/>
      <c r="AL2942" s="49"/>
      <c r="AM2942" s="49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</row>
    <row r="2943" spans="1:121" x14ac:dyDescent="0.15">
      <c r="A2943" s="64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31"/>
      <c r="R2943" s="16"/>
      <c r="S2943" s="4"/>
      <c r="T2943" s="5"/>
      <c r="U2943" s="11"/>
      <c r="V2943" s="11"/>
      <c r="W2943" s="49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"/>
      <c r="AH2943" s="1"/>
      <c r="AI2943" s="1"/>
      <c r="AJ2943" s="1"/>
      <c r="AK2943" s="1"/>
      <c r="AL2943" s="49"/>
      <c r="AM2943" s="49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</row>
    <row r="2944" spans="1:121" x14ac:dyDescent="0.15">
      <c r="A2944" s="64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31"/>
      <c r="R2944" s="16"/>
      <c r="S2944" s="4"/>
      <c r="T2944" s="5"/>
      <c r="U2944" s="11"/>
      <c r="V2944" s="11"/>
      <c r="W2944" s="49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"/>
      <c r="AH2944" s="1"/>
      <c r="AI2944" s="1"/>
      <c r="AJ2944" s="1"/>
      <c r="AK2944" s="1"/>
      <c r="AL2944" s="49"/>
      <c r="AM2944" s="49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</row>
    <row r="2945" spans="1:121" x14ac:dyDescent="0.15">
      <c r="A2945" s="64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31"/>
      <c r="R2945" s="16"/>
      <c r="S2945" s="4"/>
      <c r="T2945" s="5"/>
      <c r="U2945" s="11"/>
      <c r="V2945" s="11"/>
      <c r="W2945" s="49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"/>
      <c r="AH2945" s="1"/>
      <c r="AI2945" s="1"/>
      <c r="AJ2945" s="1"/>
      <c r="AK2945" s="1"/>
      <c r="AL2945" s="49"/>
      <c r="AM2945" s="49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</row>
    <row r="2946" spans="1:121" x14ac:dyDescent="0.15">
      <c r="A2946" s="64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31"/>
      <c r="R2946" s="16"/>
      <c r="S2946" s="4"/>
      <c r="T2946" s="5"/>
      <c r="U2946" s="11"/>
      <c r="V2946" s="11"/>
      <c r="W2946" s="49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"/>
      <c r="AH2946" s="1"/>
      <c r="AI2946" s="1"/>
      <c r="AJ2946" s="1"/>
      <c r="AK2946" s="1"/>
      <c r="AL2946" s="49"/>
      <c r="AM2946" s="49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</row>
    <row r="2947" spans="1:121" x14ac:dyDescent="0.15">
      <c r="A2947" s="64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31"/>
      <c r="R2947" s="16"/>
      <c r="S2947" s="4"/>
      <c r="T2947" s="5"/>
      <c r="U2947" s="11"/>
      <c r="V2947" s="11"/>
      <c r="W2947" s="49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"/>
      <c r="AH2947" s="1"/>
      <c r="AI2947" s="1"/>
      <c r="AJ2947" s="1"/>
      <c r="AK2947" s="1"/>
      <c r="AL2947" s="49"/>
      <c r="AM2947" s="49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</row>
    <row r="2948" spans="1:121" x14ac:dyDescent="0.15">
      <c r="A2948" s="64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31"/>
      <c r="R2948" s="16"/>
      <c r="S2948" s="4"/>
      <c r="T2948" s="5"/>
      <c r="U2948" s="11"/>
      <c r="V2948" s="11"/>
      <c r="W2948" s="49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"/>
      <c r="AH2948" s="1"/>
      <c r="AI2948" s="1"/>
      <c r="AJ2948" s="1"/>
      <c r="AK2948" s="1"/>
      <c r="AL2948" s="49"/>
      <c r="AM2948" s="49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</row>
    <row r="2949" spans="1:121" x14ac:dyDescent="0.15">
      <c r="A2949" s="64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31"/>
      <c r="R2949" s="16"/>
      <c r="S2949" s="4"/>
      <c r="T2949" s="5"/>
      <c r="U2949" s="11"/>
      <c r="V2949" s="11"/>
      <c r="W2949" s="49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"/>
      <c r="AH2949" s="1"/>
      <c r="AI2949" s="1"/>
      <c r="AJ2949" s="1"/>
      <c r="AK2949" s="1"/>
      <c r="AL2949" s="49"/>
      <c r="AM2949" s="49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</row>
    <row r="2950" spans="1:121" x14ac:dyDescent="0.15">
      <c r="A2950" s="64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31"/>
      <c r="R2950" s="16"/>
      <c r="S2950" s="4"/>
      <c r="T2950" s="5"/>
      <c r="U2950" s="11"/>
      <c r="V2950" s="11"/>
      <c r="W2950" s="49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"/>
      <c r="AH2950" s="1"/>
      <c r="AI2950" s="1"/>
      <c r="AJ2950" s="1"/>
      <c r="AK2950" s="1"/>
      <c r="AL2950" s="49"/>
      <c r="AM2950" s="49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</row>
    <row r="2951" spans="1:121" x14ac:dyDescent="0.15">
      <c r="A2951" s="64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31"/>
      <c r="R2951" s="16"/>
      <c r="S2951" s="4"/>
      <c r="T2951" s="5"/>
      <c r="U2951" s="11"/>
      <c r="V2951" s="11"/>
      <c r="W2951" s="49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"/>
      <c r="AH2951" s="1"/>
      <c r="AI2951" s="1"/>
      <c r="AJ2951" s="1"/>
      <c r="AK2951" s="1"/>
      <c r="AL2951" s="49"/>
      <c r="AM2951" s="49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</row>
    <row r="2952" spans="1:121" x14ac:dyDescent="0.15">
      <c r="A2952" s="64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31"/>
      <c r="R2952" s="16"/>
      <c r="S2952" s="4"/>
      <c r="T2952" s="5"/>
      <c r="U2952" s="11"/>
      <c r="V2952" s="11"/>
      <c r="W2952" s="49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"/>
      <c r="AH2952" s="1"/>
      <c r="AI2952" s="1"/>
      <c r="AJ2952" s="1"/>
      <c r="AK2952" s="1"/>
      <c r="AL2952" s="49"/>
      <c r="AM2952" s="49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</row>
    <row r="2953" spans="1:121" x14ac:dyDescent="0.15">
      <c r="A2953" s="64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31"/>
      <c r="R2953" s="16"/>
      <c r="S2953" s="4"/>
      <c r="T2953" s="5"/>
      <c r="U2953" s="11"/>
      <c r="V2953" s="11"/>
      <c r="W2953" s="49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"/>
      <c r="AH2953" s="1"/>
      <c r="AI2953" s="1"/>
      <c r="AJ2953" s="1"/>
      <c r="AK2953" s="1"/>
      <c r="AL2953" s="49"/>
      <c r="AM2953" s="49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</row>
    <row r="2954" spans="1:121" x14ac:dyDescent="0.15">
      <c r="A2954" s="64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31"/>
      <c r="R2954" s="16"/>
      <c r="S2954" s="4"/>
      <c r="T2954" s="5"/>
      <c r="U2954" s="11"/>
      <c r="V2954" s="11"/>
      <c r="W2954" s="49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"/>
      <c r="AH2954" s="1"/>
      <c r="AI2954" s="1"/>
      <c r="AJ2954" s="1"/>
      <c r="AK2954" s="1"/>
      <c r="AL2954" s="49"/>
      <c r="AM2954" s="49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</row>
    <row r="2955" spans="1:121" x14ac:dyDescent="0.15">
      <c r="A2955" s="64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31"/>
      <c r="R2955" s="16"/>
      <c r="S2955" s="4"/>
      <c r="T2955" s="5"/>
      <c r="U2955" s="11"/>
      <c r="V2955" s="11"/>
      <c r="W2955" s="49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"/>
      <c r="AH2955" s="1"/>
      <c r="AI2955" s="1"/>
      <c r="AJ2955" s="1"/>
      <c r="AK2955" s="1"/>
      <c r="AL2955" s="49"/>
      <c r="AM2955" s="49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</row>
    <row r="2956" spans="1:121" x14ac:dyDescent="0.15">
      <c r="A2956" s="64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31"/>
      <c r="R2956" s="16"/>
      <c r="S2956" s="4"/>
      <c r="T2956" s="5"/>
      <c r="U2956" s="11"/>
      <c r="V2956" s="11"/>
      <c r="W2956" s="49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"/>
      <c r="AH2956" s="1"/>
      <c r="AI2956" s="1"/>
      <c r="AJ2956" s="1"/>
      <c r="AK2956" s="1"/>
      <c r="AL2956" s="49"/>
      <c r="AM2956" s="49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</row>
    <row r="2957" spans="1:121" x14ac:dyDescent="0.15">
      <c r="A2957" s="64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31"/>
      <c r="R2957" s="16"/>
      <c r="S2957" s="4"/>
      <c r="T2957" s="5"/>
      <c r="U2957" s="11"/>
      <c r="V2957" s="11"/>
      <c r="W2957" s="49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"/>
      <c r="AH2957" s="1"/>
      <c r="AI2957" s="1"/>
      <c r="AJ2957" s="1"/>
      <c r="AK2957" s="1"/>
      <c r="AL2957" s="49"/>
      <c r="AM2957" s="49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</row>
    <row r="2958" spans="1:121" x14ac:dyDescent="0.15">
      <c r="A2958" s="64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31"/>
      <c r="R2958" s="16"/>
      <c r="S2958" s="4"/>
      <c r="T2958" s="5"/>
      <c r="U2958" s="11"/>
      <c r="V2958" s="11"/>
      <c r="W2958" s="49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"/>
      <c r="AH2958" s="1"/>
      <c r="AI2958" s="1"/>
      <c r="AJ2958" s="1"/>
      <c r="AK2958" s="1"/>
      <c r="AL2958" s="49"/>
      <c r="AM2958" s="49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</row>
    <row r="2959" spans="1:121" x14ac:dyDescent="0.15">
      <c r="A2959" s="64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31"/>
      <c r="R2959" s="16"/>
      <c r="S2959" s="4"/>
      <c r="T2959" s="5"/>
      <c r="U2959" s="11"/>
      <c r="V2959" s="11"/>
      <c r="W2959" s="49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"/>
      <c r="AH2959" s="1"/>
      <c r="AI2959" s="1"/>
      <c r="AJ2959" s="1"/>
      <c r="AK2959" s="1"/>
      <c r="AL2959" s="49"/>
      <c r="AM2959" s="49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</row>
    <row r="2960" spans="1:121" x14ac:dyDescent="0.15">
      <c r="A2960" s="64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31"/>
      <c r="R2960" s="16"/>
      <c r="S2960" s="4"/>
      <c r="T2960" s="5"/>
      <c r="U2960" s="11"/>
      <c r="V2960" s="11"/>
      <c r="W2960" s="49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"/>
      <c r="AH2960" s="1"/>
      <c r="AI2960" s="1"/>
      <c r="AJ2960" s="1"/>
      <c r="AK2960" s="1"/>
      <c r="AL2960" s="49"/>
      <c r="AM2960" s="49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</row>
    <row r="2961" spans="1:121" x14ac:dyDescent="0.15">
      <c r="A2961" s="64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31"/>
      <c r="R2961" s="16"/>
      <c r="S2961" s="4"/>
      <c r="T2961" s="5"/>
      <c r="U2961" s="11"/>
      <c r="V2961" s="11"/>
      <c r="W2961" s="49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"/>
      <c r="AH2961" s="1"/>
      <c r="AI2961" s="1"/>
      <c r="AJ2961" s="1"/>
      <c r="AK2961" s="1"/>
      <c r="AL2961" s="49"/>
      <c r="AM2961" s="49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</row>
    <row r="2962" spans="1:121" x14ac:dyDescent="0.15">
      <c r="A2962" s="64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31"/>
      <c r="R2962" s="16"/>
      <c r="S2962" s="4"/>
      <c r="T2962" s="5"/>
      <c r="U2962" s="11"/>
      <c r="V2962" s="11"/>
      <c r="W2962" s="49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"/>
      <c r="AH2962" s="1"/>
      <c r="AI2962" s="1"/>
      <c r="AJ2962" s="1"/>
      <c r="AK2962" s="1"/>
      <c r="AL2962" s="49"/>
      <c r="AM2962" s="49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</row>
    <row r="2963" spans="1:121" x14ac:dyDescent="0.15">
      <c r="A2963" s="64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31"/>
      <c r="R2963" s="16"/>
      <c r="S2963" s="4"/>
      <c r="T2963" s="5"/>
      <c r="U2963" s="11"/>
      <c r="V2963" s="11"/>
      <c r="W2963" s="49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"/>
      <c r="AH2963" s="1"/>
      <c r="AI2963" s="1"/>
      <c r="AJ2963" s="1"/>
      <c r="AK2963" s="1"/>
      <c r="AL2963" s="49"/>
      <c r="AM2963" s="49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</row>
    <row r="2964" spans="1:121" x14ac:dyDescent="0.15">
      <c r="A2964" s="64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31"/>
      <c r="R2964" s="16"/>
      <c r="S2964" s="4"/>
      <c r="T2964" s="5"/>
      <c r="U2964" s="11"/>
      <c r="V2964" s="11"/>
      <c r="W2964" s="49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"/>
      <c r="AH2964" s="1"/>
      <c r="AI2964" s="1"/>
      <c r="AJ2964" s="1"/>
      <c r="AK2964" s="1"/>
      <c r="AL2964" s="49"/>
      <c r="AM2964" s="49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</row>
    <row r="2965" spans="1:121" x14ac:dyDescent="0.15">
      <c r="A2965" s="64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31"/>
      <c r="R2965" s="16"/>
      <c r="S2965" s="4"/>
      <c r="T2965" s="5"/>
      <c r="U2965" s="11"/>
      <c r="V2965" s="11"/>
      <c r="W2965" s="49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"/>
      <c r="AH2965" s="1"/>
      <c r="AI2965" s="1"/>
      <c r="AJ2965" s="1"/>
      <c r="AK2965" s="1"/>
      <c r="AL2965" s="49"/>
      <c r="AM2965" s="49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</row>
    <row r="2966" spans="1:121" x14ac:dyDescent="0.15">
      <c r="A2966" s="64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31"/>
      <c r="R2966" s="16"/>
      <c r="S2966" s="4"/>
      <c r="T2966" s="5"/>
      <c r="U2966" s="11"/>
      <c r="V2966" s="11"/>
      <c r="W2966" s="49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"/>
      <c r="AH2966" s="1"/>
      <c r="AI2966" s="1"/>
      <c r="AJ2966" s="1"/>
      <c r="AK2966" s="1"/>
      <c r="AL2966" s="49"/>
      <c r="AM2966" s="49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</row>
    <row r="2967" spans="1:121" x14ac:dyDescent="0.15">
      <c r="A2967" s="64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31"/>
      <c r="R2967" s="16"/>
      <c r="S2967" s="4"/>
      <c r="T2967" s="5"/>
      <c r="U2967" s="11"/>
      <c r="V2967" s="11"/>
      <c r="W2967" s="49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"/>
      <c r="AH2967" s="1"/>
      <c r="AI2967" s="1"/>
      <c r="AJ2967" s="1"/>
      <c r="AK2967" s="1"/>
      <c r="AL2967" s="49"/>
      <c r="AM2967" s="49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</row>
    <row r="2968" spans="1:121" x14ac:dyDescent="0.15">
      <c r="A2968" s="64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31"/>
      <c r="R2968" s="16"/>
      <c r="S2968" s="4"/>
      <c r="T2968" s="5"/>
      <c r="U2968" s="11"/>
      <c r="V2968" s="11"/>
      <c r="W2968" s="49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"/>
      <c r="AH2968" s="1"/>
      <c r="AI2968" s="1"/>
      <c r="AJ2968" s="1"/>
      <c r="AK2968" s="1"/>
      <c r="AL2968" s="49"/>
      <c r="AM2968" s="49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</row>
    <row r="2969" spans="1:121" x14ac:dyDescent="0.15">
      <c r="A2969" s="64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31"/>
      <c r="R2969" s="16"/>
      <c r="S2969" s="4"/>
      <c r="T2969" s="5"/>
      <c r="U2969" s="11"/>
      <c r="V2969" s="11"/>
      <c r="W2969" s="49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"/>
      <c r="AH2969" s="1"/>
      <c r="AI2969" s="1"/>
      <c r="AJ2969" s="1"/>
      <c r="AK2969" s="1"/>
      <c r="AL2969" s="49"/>
      <c r="AM2969" s="49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</row>
    <row r="2970" spans="1:121" x14ac:dyDescent="0.15">
      <c r="A2970" s="64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31"/>
      <c r="R2970" s="16"/>
      <c r="S2970" s="4"/>
      <c r="T2970" s="5"/>
      <c r="U2970" s="11"/>
      <c r="V2970" s="11"/>
      <c r="W2970" s="49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"/>
      <c r="AH2970" s="1"/>
      <c r="AI2970" s="1"/>
      <c r="AJ2970" s="1"/>
      <c r="AK2970" s="1"/>
      <c r="AL2970" s="49"/>
      <c r="AM2970" s="49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</row>
    <row r="2971" spans="1:121" x14ac:dyDescent="0.15">
      <c r="A2971" s="64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31"/>
      <c r="R2971" s="16"/>
      <c r="S2971" s="4"/>
      <c r="T2971" s="5"/>
      <c r="U2971" s="11"/>
      <c r="V2971" s="11"/>
      <c r="W2971" s="49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"/>
      <c r="AH2971" s="1"/>
      <c r="AI2971" s="1"/>
      <c r="AJ2971" s="1"/>
      <c r="AK2971" s="1"/>
      <c r="AL2971" s="49"/>
      <c r="AM2971" s="49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</row>
    <row r="2972" spans="1:121" x14ac:dyDescent="0.15">
      <c r="A2972" s="64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31"/>
      <c r="R2972" s="16"/>
      <c r="S2972" s="4"/>
      <c r="T2972" s="5"/>
      <c r="U2972" s="11"/>
      <c r="V2972" s="11"/>
      <c r="W2972" s="49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"/>
      <c r="AH2972" s="1"/>
      <c r="AI2972" s="1"/>
      <c r="AJ2972" s="1"/>
      <c r="AK2972" s="1"/>
      <c r="AL2972" s="49"/>
      <c r="AM2972" s="49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</row>
    <row r="2973" spans="1:121" x14ac:dyDescent="0.15">
      <c r="A2973" s="64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31"/>
      <c r="R2973" s="16"/>
      <c r="S2973" s="4"/>
      <c r="T2973" s="5"/>
      <c r="U2973" s="11"/>
      <c r="V2973" s="11"/>
      <c r="W2973" s="49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"/>
      <c r="AH2973" s="1"/>
      <c r="AI2973" s="1"/>
      <c r="AJ2973" s="1"/>
      <c r="AK2973" s="1"/>
      <c r="AL2973" s="49"/>
      <c r="AM2973" s="49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</row>
    <row r="2974" spans="1:121" x14ac:dyDescent="0.15">
      <c r="A2974" s="64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31"/>
      <c r="R2974" s="16"/>
      <c r="S2974" s="4"/>
      <c r="T2974" s="5"/>
      <c r="U2974" s="11"/>
      <c r="V2974" s="11"/>
      <c r="W2974" s="49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"/>
      <c r="AH2974" s="1"/>
      <c r="AI2974" s="1"/>
      <c r="AJ2974" s="1"/>
      <c r="AK2974" s="1"/>
      <c r="AL2974" s="49"/>
      <c r="AM2974" s="49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</row>
    <row r="2975" spans="1:121" x14ac:dyDescent="0.15">
      <c r="A2975" s="64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31"/>
      <c r="R2975" s="16"/>
      <c r="S2975" s="4"/>
      <c r="T2975" s="5"/>
      <c r="U2975" s="11"/>
      <c r="V2975" s="11"/>
      <c r="W2975" s="49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"/>
      <c r="AH2975" s="1"/>
      <c r="AI2975" s="1"/>
      <c r="AJ2975" s="1"/>
      <c r="AK2975" s="1"/>
      <c r="AL2975" s="49"/>
      <c r="AM2975" s="49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</row>
    <row r="2976" spans="1:121" x14ac:dyDescent="0.15">
      <c r="A2976" s="64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31"/>
      <c r="R2976" s="16"/>
      <c r="S2976" s="4"/>
      <c r="T2976" s="5"/>
      <c r="U2976" s="11"/>
      <c r="V2976" s="11"/>
      <c r="W2976" s="49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"/>
      <c r="AH2976" s="1"/>
      <c r="AI2976" s="1"/>
      <c r="AJ2976" s="1"/>
      <c r="AK2976" s="1"/>
      <c r="AL2976" s="49"/>
      <c r="AM2976" s="49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</row>
    <row r="2977" spans="1:121" x14ac:dyDescent="0.15">
      <c r="A2977" s="64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31"/>
      <c r="R2977" s="16"/>
      <c r="S2977" s="4"/>
      <c r="T2977" s="5"/>
      <c r="U2977" s="11"/>
      <c r="V2977" s="11"/>
      <c r="W2977" s="49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"/>
      <c r="AH2977" s="1"/>
      <c r="AI2977" s="1"/>
      <c r="AJ2977" s="1"/>
      <c r="AK2977" s="1"/>
      <c r="AL2977" s="49"/>
      <c r="AM2977" s="49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</row>
    <row r="2978" spans="1:121" x14ac:dyDescent="0.15">
      <c r="A2978" s="64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31"/>
      <c r="R2978" s="16"/>
      <c r="S2978" s="4"/>
      <c r="T2978" s="5"/>
      <c r="U2978" s="11"/>
      <c r="V2978" s="11"/>
      <c r="W2978" s="49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"/>
      <c r="AH2978" s="1"/>
      <c r="AI2978" s="1"/>
      <c r="AJ2978" s="1"/>
      <c r="AK2978" s="1"/>
      <c r="AL2978" s="49"/>
      <c r="AM2978" s="49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</row>
    <row r="2979" spans="1:121" x14ac:dyDescent="0.15">
      <c r="A2979" s="64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31"/>
      <c r="R2979" s="16"/>
      <c r="S2979" s="4"/>
      <c r="T2979" s="5"/>
      <c r="U2979" s="11"/>
      <c r="V2979" s="11"/>
      <c r="W2979" s="49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"/>
      <c r="AH2979" s="1"/>
      <c r="AI2979" s="1"/>
      <c r="AJ2979" s="1"/>
      <c r="AK2979" s="1"/>
      <c r="AL2979" s="49"/>
      <c r="AM2979" s="49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</row>
    <row r="2980" spans="1:121" x14ac:dyDescent="0.15">
      <c r="A2980" s="64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31"/>
      <c r="R2980" s="16"/>
      <c r="S2980" s="4"/>
      <c r="T2980" s="5"/>
      <c r="U2980" s="11"/>
      <c r="V2980" s="11"/>
      <c r="W2980" s="49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"/>
      <c r="AH2980" s="1"/>
      <c r="AI2980" s="1"/>
      <c r="AJ2980" s="1"/>
      <c r="AK2980" s="1"/>
      <c r="AL2980" s="49"/>
      <c r="AM2980" s="49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</row>
    <row r="2981" spans="1:121" x14ac:dyDescent="0.15">
      <c r="A2981" s="64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31"/>
      <c r="R2981" s="16"/>
      <c r="S2981" s="4"/>
      <c r="T2981" s="5"/>
      <c r="U2981" s="11"/>
      <c r="V2981" s="11"/>
      <c r="W2981" s="49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"/>
      <c r="AH2981" s="1"/>
      <c r="AI2981" s="1"/>
      <c r="AJ2981" s="1"/>
      <c r="AK2981" s="1"/>
      <c r="AL2981" s="49"/>
      <c r="AM2981" s="49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</row>
    <row r="2982" spans="1:121" x14ac:dyDescent="0.15">
      <c r="A2982" s="64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31"/>
      <c r="R2982" s="16"/>
      <c r="S2982" s="4"/>
      <c r="T2982" s="5"/>
      <c r="U2982" s="11"/>
      <c r="V2982" s="11"/>
      <c r="W2982" s="49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"/>
      <c r="AH2982" s="1"/>
      <c r="AI2982" s="1"/>
      <c r="AJ2982" s="1"/>
      <c r="AK2982" s="1"/>
      <c r="AL2982" s="49"/>
      <c r="AM2982" s="49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</row>
    <row r="2983" spans="1:121" x14ac:dyDescent="0.15">
      <c r="A2983" s="64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31"/>
      <c r="R2983" s="16"/>
      <c r="S2983" s="4"/>
      <c r="T2983" s="5"/>
      <c r="U2983" s="11"/>
      <c r="V2983" s="11"/>
      <c r="W2983" s="49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"/>
      <c r="AH2983" s="1"/>
      <c r="AI2983" s="1"/>
      <c r="AJ2983" s="1"/>
      <c r="AK2983" s="1"/>
      <c r="AL2983" s="49"/>
      <c r="AM2983" s="49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</row>
    <row r="2984" spans="1:121" x14ac:dyDescent="0.15">
      <c r="A2984" s="64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31"/>
      <c r="R2984" s="16"/>
      <c r="S2984" s="4"/>
      <c r="T2984" s="5"/>
      <c r="U2984" s="11"/>
      <c r="V2984" s="11"/>
      <c r="W2984" s="49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"/>
      <c r="AH2984" s="1"/>
      <c r="AI2984" s="1"/>
      <c r="AJ2984" s="1"/>
      <c r="AK2984" s="1"/>
      <c r="AL2984" s="49"/>
      <c r="AM2984" s="49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</row>
    <row r="2985" spans="1:121" x14ac:dyDescent="0.15">
      <c r="A2985" s="64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31"/>
      <c r="R2985" s="16"/>
      <c r="S2985" s="4"/>
      <c r="T2985" s="5"/>
      <c r="U2985" s="11"/>
      <c r="V2985" s="11"/>
      <c r="W2985" s="49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"/>
      <c r="AH2985" s="1"/>
      <c r="AI2985" s="1"/>
      <c r="AJ2985" s="1"/>
      <c r="AK2985" s="1"/>
      <c r="AL2985" s="49"/>
      <c r="AM2985" s="49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</row>
    <row r="2986" spans="1:121" x14ac:dyDescent="0.15">
      <c r="A2986" s="64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31"/>
      <c r="R2986" s="16"/>
      <c r="S2986" s="4"/>
      <c r="T2986" s="5"/>
      <c r="U2986" s="11"/>
      <c r="V2986" s="11"/>
      <c r="W2986" s="49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"/>
      <c r="AH2986" s="1"/>
      <c r="AI2986" s="1"/>
      <c r="AJ2986" s="1"/>
      <c r="AK2986" s="1"/>
      <c r="AL2986" s="49"/>
      <c r="AM2986" s="49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</row>
    <row r="2987" spans="1:121" x14ac:dyDescent="0.15">
      <c r="A2987" s="64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31"/>
      <c r="R2987" s="16"/>
      <c r="S2987" s="4"/>
      <c r="T2987" s="5"/>
      <c r="U2987" s="11"/>
      <c r="V2987" s="11"/>
      <c r="W2987" s="49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"/>
      <c r="AH2987" s="1"/>
      <c r="AI2987" s="1"/>
      <c r="AJ2987" s="1"/>
      <c r="AK2987" s="1"/>
      <c r="AL2987" s="49"/>
      <c r="AM2987" s="49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</row>
    <row r="2988" spans="1:121" x14ac:dyDescent="0.15">
      <c r="A2988" s="64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31"/>
      <c r="R2988" s="16"/>
      <c r="S2988" s="4"/>
      <c r="T2988" s="5"/>
      <c r="U2988" s="11"/>
      <c r="V2988" s="11"/>
      <c r="W2988" s="49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"/>
      <c r="AH2988" s="1"/>
      <c r="AI2988" s="1"/>
      <c r="AJ2988" s="1"/>
      <c r="AK2988" s="1"/>
      <c r="AL2988" s="49"/>
      <c r="AM2988" s="49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</row>
    <row r="2989" spans="1:121" x14ac:dyDescent="0.15">
      <c r="A2989" s="64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31"/>
      <c r="R2989" s="16"/>
      <c r="S2989" s="4"/>
      <c r="T2989" s="5"/>
      <c r="U2989" s="11"/>
      <c r="V2989" s="11"/>
      <c r="W2989" s="49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"/>
      <c r="AH2989" s="1"/>
      <c r="AI2989" s="1"/>
      <c r="AJ2989" s="1"/>
      <c r="AK2989" s="1"/>
      <c r="AL2989" s="49"/>
      <c r="AM2989" s="49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</row>
    <row r="2990" spans="1:121" x14ac:dyDescent="0.15">
      <c r="A2990" s="64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31"/>
      <c r="R2990" s="16"/>
      <c r="S2990" s="4"/>
      <c r="T2990" s="5"/>
      <c r="U2990" s="11"/>
      <c r="V2990" s="11"/>
      <c r="W2990" s="49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"/>
      <c r="AH2990" s="1"/>
      <c r="AI2990" s="1"/>
      <c r="AJ2990" s="1"/>
      <c r="AK2990" s="1"/>
      <c r="AL2990" s="49"/>
      <c r="AM2990" s="49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</row>
    <row r="2991" spans="1:121" x14ac:dyDescent="0.15">
      <c r="A2991" s="64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31"/>
      <c r="R2991" s="16"/>
      <c r="S2991" s="4"/>
      <c r="T2991" s="5"/>
      <c r="U2991" s="11"/>
      <c r="V2991" s="11"/>
      <c r="W2991" s="49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"/>
      <c r="AH2991" s="1"/>
      <c r="AI2991" s="1"/>
      <c r="AJ2991" s="1"/>
      <c r="AK2991" s="1"/>
      <c r="AL2991" s="49"/>
      <c r="AM2991" s="49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</row>
    <row r="2992" spans="1:121" x14ac:dyDescent="0.15">
      <c r="A2992" s="64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31"/>
      <c r="R2992" s="16"/>
      <c r="S2992" s="4"/>
      <c r="T2992" s="5"/>
      <c r="U2992" s="11"/>
      <c r="V2992" s="11"/>
      <c r="W2992" s="49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"/>
      <c r="AH2992" s="1"/>
      <c r="AI2992" s="1"/>
      <c r="AJ2992" s="1"/>
      <c r="AK2992" s="1"/>
      <c r="AL2992" s="49"/>
      <c r="AM2992" s="49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</row>
    <row r="2993" spans="1:121" x14ac:dyDescent="0.15">
      <c r="A2993" s="64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31"/>
      <c r="R2993" s="16"/>
      <c r="S2993" s="4"/>
      <c r="T2993" s="5"/>
      <c r="U2993" s="11"/>
      <c r="V2993" s="11"/>
      <c r="W2993" s="49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"/>
      <c r="AH2993" s="1"/>
      <c r="AI2993" s="1"/>
      <c r="AJ2993" s="1"/>
      <c r="AK2993" s="1"/>
      <c r="AL2993" s="49"/>
      <c r="AM2993" s="49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</row>
    <row r="2994" spans="1:121" x14ac:dyDescent="0.15">
      <c r="A2994" s="64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31"/>
      <c r="R2994" s="16"/>
      <c r="S2994" s="4"/>
      <c r="T2994" s="5"/>
      <c r="U2994" s="11"/>
      <c r="V2994" s="11"/>
      <c r="W2994" s="49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"/>
      <c r="AH2994" s="1"/>
      <c r="AI2994" s="1"/>
      <c r="AJ2994" s="1"/>
      <c r="AK2994" s="1"/>
      <c r="AL2994" s="49"/>
      <c r="AM2994" s="49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</row>
    <row r="2995" spans="1:121" x14ac:dyDescent="0.15">
      <c r="A2995" s="64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31"/>
      <c r="R2995" s="16"/>
      <c r="S2995" s="4"/>
      <c r="T2995" s="5"/>
      <c r="U2995" s="11"/>
      <c r="V2995" s="11"/>
      <c r="W2995" s="49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"/>
      <c r="AH2995" s="1"/>
      <c r="AI2995" s="1"/>
      <c r="AJ2995" s="1"/>
      <c r="AK2995" s="1"/>
      <c r="AL2995" s="49"/>
      <c r="AM2995" s="49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</row>
    <row r="2996" spans="1:121" x14ac:dyDescent="0.15">
      <c r="A2996" s="64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31"/>
      <c r="R2996" s="16"/>
      <c r="S2996" s="4"/>
      <c r="T2996" s="5"/>
      <c r="U2996" s="11"/>
      <c r="V2996" s="11"/>
      <c r="W2996" s="49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"/>
      <c r="AH2996" s="1"/>
      <c r="AI2996" s="1"/>
      <c r="AJ2996" s="1"/>
      <c r="AK2996" s="1"/>
      <c r="AL2996" s="49"/>
      <c r="AM2996" s="49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</row>
    <row r="2997" spans="1:121" x14ac:dyDescent="0.15">
      <c r="A2997" s="64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31"/>
      <c r="R2997" s="16"/>
      <c r="S2997" s="4"/>
      <c r="T2997" s="5"/>
      <c r="U2997" s="11"/>
      <c r="V2997" s="11"/>
      <c r="W2997" s="49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"/>
      <c r="AH2997" s="1"/>
      <c r="AI2997" s="1"/>
      <c r="AJ2997" s="1"/>
      <c r="AK2997" s="1"/>
      <c r="AL2997" s="49"/>
      <c r="AM2997" s="49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</row>
    <row r="2998" spans="1:121" x14ac:dyDescent="0.15">
      <c r="A2998" s="64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31"/>
      <c r="R2998" s="16"/>
      <c r="S2998" s="4"/>
      <c r="T2998" s="5"/>
      <c r="U2998" s="11"/>
      <c r="V2998" s="11"/>
      <c r="W2998" s="49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"/>
      <c r="AH2998" s="1"/>
      <c r="AI2998" s="1"/>
      <c r="AJ2998" s="1"/>
      <c r="AK2998" s="1"/>
      <c r="AL2998" s="49"/>
      <c r="AM2998" s="49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</row>
    <row r="2999" spans="1:121" x14ac:dyDescent="0.15">
      <c r="A2999" s="64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31"/>
      <c r="R2999" s="16"/>
      <c r="S2999" s="4"/>
      <c r="T2999" s="5"/>
      <c r="U2999" s="11"/>
      <c r="V2999" s="11"/>
      <c r="W2999" s="49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"/>
      <c r="AH2999" s="1"/>
      <c r="AI2999" s="1"/>
      <c r="AJ2999" s="1"/>
      <c r="AK2999" s="1"/>
      <c r="AL2999" s="49"/>
      <c r="AM2999" s="49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</row>
    <row r="3000" spans="1:121" x14ac:dyDescent="0.15">
      <c r="A3000" s="64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31"/>
      <c r="R3000" s="16"/>
      <c r="S3000" s="4"/>
      <c r="T3000" s="5"/>
      <c r="U3000" s="11"/>
      <c r="V3000" s="11"/>
      <c r="W3000" s="49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"/>
      <c r="AH3000" s="1"/>
      <c r="AI3000" s="1"/>
      <c r="AJ3000" s="1"/>
      <c r="AK3000" s="1"/>
      <c r="AL3000" s="49"/>
      <c r="AM3000" s="49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</row>
    <row r="3001" spans="1:121" x14ac:dyDescent="0.15">
      <c r="A3001" s="64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31"/>
      <c r="R3001" s="16"/>
      <c r="S3001" s="4"/>
      <c r="T3001" s="5"/>
      <c r="U3001" s="11"/>
      <c r="V3001" s="11"/>
      <c r="W3001" s="49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"/>
      <c r="AH3001" s="1"/>
      <c r="AI3001" s="1"/>
      <c r="AJ3001" s="1"/>
      <c r="AK3001" s="1"/>
      <c r="AL3001" s="49"/>
      <c r="AM3001" s="49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</row>
    <row r="3002" spans="1:121" x14ac:dyDescent="0.15">
      <c r="A3002" s="64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31"/>
      <c r="R3002" s="16"/>
      <c r="S3002" s="4"/>
      <c r="T3002" s="5"/>
      <c r="U3002" s="11"/>
      <c r="V3002" s="11"/>
      <c r="W3002" s="49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"/>
      <c r="AH3002" s="1"/>
      <c r="AI3002" s="1"/>
      <c r="AJ3002" s="1"/>
      <c r="AK3002" s="1"/>
      <c r="AL3002" s="49"/>
      <c r="AM3002" s="49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</row>
    <row r="3003" spans="1:121" x14ac:dyDescent="0.15">
      <c r="A3003" s="64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31"/>
      <c r="R3003" s="16"/>
      <c r="S3003" s="4"/>
      <c r="T3003" s="5"/>
      <c r="U3003" s="11"/>
      <c r="V3003" s="11"/>
      <c r="W3003" s="49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"/>
      <c r="AH3003" s="1"/>
      <c r="AI3003" s="1"/>
      <c r="AJ3003" s="1"/>
      <c r="AK3003" s="1"/>
      <c r="AL3003" s="49"/>
      <c r="AM3003" s="49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</row>
    <row r="3004" spans="1:121" x14ac:dyDescent="0.15">
      <c r="A3004" s="64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31"/>
      <c r="R3004" s="16"/>
      <c r="S3004" s="4"/>
      <c r="T3004" s="5"/>
      <c r="U3004" s="11"/>
      <c r="V3004" s="11"/>
      <c r="W3004" s="49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"/>
      <c r="AH3004" s="1"/>
      <c r="AI3004" s="1"/>
      <c r="AJ3004" s="1"/>
      <c r="AK3004" s="1"/>
      <c r="AL3004" s="49"/>
      <c r="AM3004" s="49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</row>
    <row r="3005" spans="1:121" x14ac:dyDescent="0.15">
      <c r="A3005" s="64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31"/>
      <c r="R3005" s="16"/>
      <c r="S3005" s="4"/>
      <c r="T3005" s="5"/>
      <c r="U3005" s="11"/>
      <c r="V3005" s="11"/>
      <c r="W3005" s="49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"/>
      <c r="AH3005" s="1"/>
      <c r="AI3005" s="1"/>
      <c r="AJ3005" s="1"/>
      <c r="AK3005" s="1"/>
      <c r="AL3005" s="49"/>
      <c r="AM3005" s="49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</row>
    <row r="3006" spans="1:121" x14ac:dyDescent="0.15">
      <c r="A3006" s="64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31"/>
      <c r="R3006" s="16"/>
      <c r="S3006" s="4"/>
      <c r="T3006" s="5"/>
      <c r="U3006" s="11"/>
      <c r="V3006" s="11"/>
      <c r="W3006" s="49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"/>
      <c r="AH3006" s="1"/>
      <c r="AI3006" s="1"/>
      <c r="AJ3006" s="1"/>
      <c r="AK3006" s="1"/>
      <c r="AL3006" s="49"/>
      <c r="AM3006" s="49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</row>
    <row r="3007" spans="1:121" x14ac:dyDescent="0.15">
      <c r="A3007" s="64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31"/>
      <c r="R3007" s="16"/>
      <c r="S3007" s="4"/>
      <c r="T3007" s="5"/>
      <c r="U3007" s="11"/>
      <c r="V3007" s="11"/>
      <c r="W3007" s="49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"/>
      <c r="AH3007" s="1"/>
      <c r="AI3007" s="1"/>
      <c r="AJ3007" s="1"/>
      <c r="AK3007" s="1"/>
      <c r="AL3007" s="49"/>
      <c r="AM3007" s="49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</row>
    <row r="3008" spans="1:121" x14ac:dyDescent="0.15">
      <c r="A3008" s="64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31"/>
      <c r="R3008" s="16"/>
      <c r="S3008" s="4"/>
      <c r="T3008" s="5"/>
      <c r="U3008" s="11"/>
      <c r="V3008" s="11"/>
      <c r="W3008" s="49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"/>
      <c r="AH3008" s="1"/>
      <c r="AI3008" s="1"/>
      <c r="AJ3008" s="1"/>
      <c r="AK3008" s="1"/>
      <c r="AL3008" s="49"/>
      <c r="AM3008" s="49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</row>
    <row r="3009" spans="1:121" x14ac:dyDescent="0.15">
      <c r="A3009" s="64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31"/>
      <c r="R3009" s="16"/>
      <c r="S3009" s="4"/>
      <c r="T3009" s="5"/>
      <c r="U3009" s="11"/>
      <c r="V3009" s="11"/>
      <c r="W3009" s="49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"/>
      <c r="AH3009" s="1"/>
      <c r="AI3009" s="1"/>
      <c r="AJ3009" s="1"/>
      <c r="AK3009" s="1"/>
      <c r="AL3009" s="49"/>
      <c r="AM3009" s="49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</row>
    <row r="3010" spans="1:121" x14ac:dyDescent="0.15">
      <c r="A3010" s="64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31"/>
      <c r="R3010" s="16"/>
      <c r="S3010" s="4"/>
      <c r="T3010" s="5"/>
      <c r="U3010" s="11"/>
      <c r="V3010" s="11"/>
      <c r="W3010" s="49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"/>
      <c r="AH3010" s="1"/>
      <c r="AI3010" s="1"/>
      <c r="AJ3010" s="1"/>
      <c r="AK3010" s="1"/>
      <c r="AL3010" s="49"/>
      <c r="AM3010" s="49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</row>
    <row r="3011" spans="1:121" x14ac:dyDescent="0.15">
      <c r="A3011" s="64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31"/>
      <c r="R3011" s="16"/>
      <c r="S3011" s="4"/>
      <c r="T3011" s="5"/>
      <c r="U3011" s="11"/>
      <c r="V3011" s="11"/>
      <c r="W3011" s="49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"/>
      <c r="AH3011" s="1"/>
      <c r="AI3011" s="1"/>
      <c r="AJ3011" s="1"/>
      <c r="AK3011" s="1"/>
      <c r="AL3011" s="49"/>
      <c r="AM3011" s="49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</row>
    <row r="3012" spans="1:121" x14ac:dyDescent="0.15">
      <c r="A3012" s="64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31"/>
      <c r="R3012" s="16"/>
      <c r="S3012" s="4"/>
      <c r="T3012" s="5"/>
      <c r="U3012" s="11"/>
      <c r="V3012" s="11"/>
      <c r="W3012" s="49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"/>
      <c r="AH3012" s="1"/>
      <c r="AI3012" s="1"/>
      <c r="AJ3012" s="1"/>
      <c r="AK3012" s="1"/>
      <c r="AL3012" s="49"/>
      <c r="AM3012" s="49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</row>
    <row r="3013" spans="1:121" x14ac:dyDescent="0.15">
      <c r="A3013" s="64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31"/>
      <c r="R3013" s="16"/>
      <c r="S3013" s="4"/>
      <c r="T3013" s="5"/>
      <c r="U3013" s="11"/>
      <c r="V3013" s="11"/>
      <c r="W3013" s="49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"/>
      <c r="AH3013" s="1"/>
      <c r="AI3013" s="1"/>
      <c r="AJ3013" s="1"/>
      <c r="AK3013" s="1"/>
      <c r="AL3013" s="49"/>
      <c r="AM3013" s="49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</row>
    <row r="3014" spans="1:121" x14ac:dyDescent="0.15">
      <c r="A3014" s="64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31"/>
      <c r="R3014" s="16"/>
      <c r="S3014" s="4"/>
      <c r="T3014" s="5"/>
      <c r="U3014" s="11"/>
      <c r="V3014" s="11"/>
      <c r="W3014" s="49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"/>
      <c r="AH3014" s="1"/>
      <c r="AI3014" s="1"/>
      <c r="AJ3014" s="1"/>
      <c r="AK3014" s="1"/>
      <c r="AL3014" s="49"/>
      <c r="AM3014" s="49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</row>
    <row r="3015" spans="1:121" x14ac:dyDescent="0.15">
      <c r="A3015" s="64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31"/>
      <c r="R3015" s="16"/>
      <c r="S3015" s="4"/>
      <c r="T3015" s="5"/>
      <c r="U3015" s="11"/>
      <c r="V3015" s="11"/>
      <c r="W3015" s="49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"/>
      <c r="AH3015" s="1"/>
      <c r="AI3015" s="1"/>
      <c r="AJ3015" s="1"/>
      <c r="AK3015" s="1"/>
      <c r="AL3015" s="49"/>
      <c r="AM3015" s="49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</row>
    <row r="3016" spans="1:121" x14ac:dyDescent="0.15">
      <c r="A3016" s="64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31"/>
      <c r="R3016" s="16"/>
      <c r="S3016" s="4"/>
      <c r="T3016" s="5"/>
      <c r="U3016" s="11"/>
      <c r="V3016" s="11"/>
      <c r="W3016" s="49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"/>
      <c r="AH3016" s="1"/>
      <c r="AI3016" s="1"/>
      <c r="AJ3016" s="1"/>
      <c r="AK3016" s="1"/>
      <c r="AL3016" s="49"/>
      <c r="AM3016" s="49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</row>
    <row r="3017" spans="1:121" x14ac:dyDescent="0.15">
      <c r="A3017" s="64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31"/>
      <c r="R3017" s="16"/>
      <c r="S3017" s="4"/>
      <c r="T3017" s="5"/>
      <c r="U3017" s="11"/>
      <c r="V3017" s="11"/>
      <c r="W3017" s="49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"/>
      <c r="AH3017" s="1"/>
      <c r="AI3017" s="1"/>
      <c r="AJ3017" s="1"/>
      <c r="AK3017" s="1"/>
      <c r="AL3017" s="49"/>
      <c r="AM3017" s="49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</row>
    <row r="3018" spans="1:121" x14ac:dyDescent="0.15">
      <c r="A3018" s="64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31"/>
      <c r="R3018" s="16"/>
      <c r="S3018" s="4"/>
      <c r="T3018" s="5"/>
      <c r="U3018" s="11"/>
      <c r="V3018" s="11"/>
      <c r="W3018" s="49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"/>
      <c r="AH3018" s="1"/>
      <c r="AI3018" s="1"/>
      <c r="AJ3018" s="1"/>
      <c r="AK3018" s="1"/>
      <c r="AL3018" s="49"/>
      <c r="AM3018" s="49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</row>
    <row r="3019" spans="1:121" x14ac:dyDescent="0.15">
      <c r="A3019" s="64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31"/>
      <c r="R3019" s="16"/>
      <c r="S3019" s="4"/>
      <c r="T3019" s="5"/>
      <c r="U3019" s="11"/>
      <c r="V3019" s="11"/>
      <c r="W3019" s="49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"/>
      <c r="AH3019" s="1"/>
      <c r="AI3019" s="1"/>
      <c r="AJ3019" s="1"/>
      <c r="AK3019" s="1"/>
      <c r="AL3019" s="49"/>
      <c r="AM3019" s="49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</row>
    <row r="3020" spans="1:121" x14ac:dyDescent="0.15">
      <c r="A3020" s="64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31"/>
      <c r="R3020" s="16"/>
      <c r="S3020" s="4"/>
      <c r="T3020" s="5"/>
      <c r="U3020" s="11"/>
      <c r="V3020" s="11"/>
      <c r="W3020" s="49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"/>
      <c r="AH3020" s="1"/>
      <c r="AI3020" s="1"/>
      <c r="AJ3020" s="1"/>
      <c r="AK3020" s="1"/>
      <c r="AL3020" s="49"/>
      <c r="AM3020" s="49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</row>
    <row r="3021" spans="1:121" x14ac:dyDescent="0.15">
      <c r="A3021" s="64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31"/>
      <c r="R3021" s="16"/>
      <c r="S3021" s="4"/>
      <c r="T3021" s="5"/>
      <c r="U3021" s="11"/>
      <c r="V3021" s="11"/>
      <c r="W3021" s="49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"/>
      <c r="AH3021" s="1"/>
      <c r="AI3021" s="1"/>
      <c r="AJ3021" s="1"/>
      <c r="AK3021" s="1"/>
      <c r="AL3021" s="49"/>
      <c r="AM3021" s="49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</row>
    <row r="3022" spans="1:121" x14ac:dyDescent="0.15">
      <c r="A3022" s="64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31"/>
      <c r="R3022" s="16"/>
      <c r="S3022" s="4"/>
      <c r="T3022" s="5"/>
      <c r="U3022" s="11"/>
      <c r="V3022" s="11"/>
      <c r="W3022" s="49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"/>
      <c r="AH3022" s="1"/>
      <c r="AI3022" s="1"/>
      <c r="AJ3022" s="1"/>
      <c r="AK3022" s="1"/>
      <c r="AL3022" s="49"/>
      <c r="AM3022" s="49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</row>
    <row r="3023" spans="1:121" x14ac:dyDescent="0.15">
      <c r="A3023" s="64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31"/>
      <c r="R3023" s="16"/>
      <c r="S3023" s="4"/>
      <c r="T3023" s="5"/>
      <c r="U3023" s="11"/>
      <c r="V3023" s="11"/>
      <c r="W3023" s="49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"/>
      <c r="AH3023" s="1"/>
      <c r="AI3023" s="1"/>
      <c r="AJ3023" s="1"/>
      <c r="AK3023" s="1"/>
      <c r="AL3023" s="49"/>
      <c r="AM3023" s="49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</row>
    <row r="3024" spans="1:121" x14ac:dyDescent="0.15">
      <c r="A3024" s="64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31"/>
      <c r="R3024" s="16"/>
      <c r="S3024" s="4"/>
      <c r="T3024" s="5"/>
      <c r="U3024" s="11"/>
      <c r="V3024" s="11"/>
      <c r="W3024" s="49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"/>
      <c r="AH3024" s="1"/>
      <c r="AI3024" s="1"/>
      <c r="AJ3024" s="1"/>
      <c r="AK3024" s="1"/>
      <c r="AL3024" s="49"/>
      <c r="AM3024" s="49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</row>
    <row r="3025" spans="1:121" x14ac:dyDescent="0.15">
      <c r="A3025" s="64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31"/>
      <c r="R3025" s="16"/>
      <c r="S3025" s="4"/>
      <c r="T3025" s="5"/>
      <c r="U3025" s="11"/>
      <c r="V3025" s="11"/>
      <c r="W3025" s="49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"/>
      <c r="AH3025" s="1"/>
      <c r="AI3025" s="1"/>
      <c r="AJ3025" s="1"/>
      <c r="AK3025" s="1"/>
      <c r="AL3025" s="49"/>
      <c r="AM3025" s="49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</row>
    <row r="3026" spans="1:121" x14ac:dyDescent="0.15">
      <c r="A3026" s="64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31"/>
      <c r="R3026" s="16"/>
      <c r="S3026" s="4"/>
      <c r="T3026" s="5"/>
      <c r="U3026" s="11"/>
      <c r="V3026" s="11"/>
      <c r="W3026" s="49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"/>
      <c r="AH3026" s="1"/>
      <c r="AI3026" s="1"/>
      <c r="AJ3026" s="1"/>
      <c r="AK3026" s="1"/>
      <c r="AL3026" s="49"/>
      <c r="AM3026" s="49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</row>
    <row r="3027" spans="1:121" x14ac:dyDescent="0.15">
      <c r="A3027" s="64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31"/>
      <c r="R3027" s="16"/>
      <c r="S3027" s="4"/>
      <c r="T3027" s="5"/>
      <c r="U3027" s="11"/>
      <c r="V3027" s="11"/>
      <c r="W3027" s="49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"/>
      <c r="AH3027" s="1"/>
      <c r="AI3027" s="1"/>
      <c r="AJ3027" s="1"/>
      <c r="AK3027" s="1"/>
      <c r="AL3027" s="49"/>
      <c r="AM3027" s="49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</row>
    <row r="3028" spans="1:121" x14ac:dyDescent="0.15">
      <c r="A3028" s="64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31"/>
      <c r="R3028" s="16"/>
      <c r="S3028" s="4"/>
      <c r="T3028" s="5"/>
      <c r="U3028" s="11"/>
      <c r="V3028" s="11"/>
      <c r="W3028" s="49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"/>
      <c r="AH3028" s="1"/>
      <c r="AI3028" s="1"/>
      <c r="AJ3028" s="1"/>
      <c r="AK3028" s="1"/>
      <c r="AL3028" s="49"/>
      <c r="AM3028" s="49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</row>
    <row r="3029" spans="1:121" x14ac:dyDescent="0.15">
      <c r="A3029" s="64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31"/>
      <c r="R3029" s="16"/>
      <c r="S3029" s="4"/>
      <c r="T3029" s="5"/>
      <c r="U3029" s="11"/>
      <c r="V3029" s="11"/>
      <c r="W3029" s="49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"/>
      <c r="AH3029" s="1"/>
      <c r="AI3029" s="1"/>
      <c r="AJ3029" s="1"/>
      <c r="AK3029" s="1"/>
      <c r="AL3029" s="49"/>
      <c r="AM3029" s="49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</row>
    <row r="3030" spans="1:121" x14ac:dyDescent="0.15">
      <c r="A3030" s="64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31"/>
      <c r="R3030" s="16"/>
      <c r="S3030" s="4"/>
      <c r="T3030" s="5"/>
      <c r="U3030" s="11"/>
      <c r="V3030" s="11"/>
      <c r="W3030" s="49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"/>
      <c r="AH3030" s="1"/>
      <c r="AI3030" s="1"/>
      <c r="AJ3030" s="1"/>
      <c r="AK3030" s="1"/>
      <c r="AL3030" s="49"/>
      <c r="AM3030" s="49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</row>
    <row r="3031" spans="1:121" x14ac:dyDescent="0.15">
      <c r="A3031" s="64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31"/>
      <c r="R3031" s="16"/>
      <c r="S3031" s="4"/>
      <c r="T3031" s="5"/>
      <c r="U3031" s="11"/>
      <c r="V3031" s="11"/>
      <c r="W3031" s="49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"/>
      <c r="AH3031" s="1"/>
      <c r="AI3031" s="1"/>
      <c r="AJ3031" s="1"/>
      <c r="AK3031" s="1"/>
      <c r="AL3031" s="49"/>
      <c r="AM3031" s="49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</row>
    <row r="3032" spans="1:121" x14ac:dyDescent="0.15">
      <c r="A3032" s="64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31"/>
      <c r="R3032" s="16"/>
      <c r="S3032" s="4"/>
      <c r="T3032" s="5"/>
      <c r="U3032" s="11"/>
      <c r="V3032" s="11"/>
      <c r="W3032" s="49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"/>
      <c r="AH3032" s="1"/>
      <c r="AI3032" s="1"/>
      <c r="AJ3032" s="1"/>
      <c r="AK3032" s="1"/>
      <c r="AL3032" s="49"/>
      <c r="AM3032" s="49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</row>
    <row r="3033" spans="1:121" x14ac:dyDescent="0.15">
      <c r="A3033" s="64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31"/>
      <c r="R3033" s="16"/>
      <c r="S3033" s="4"/>
      <c r="T3033" s="5"/>
      <c r="U3033" s="11"/>
      <c r="V3033" s="11"/>
      <c r="W3033" s="49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"/>
      <c r="AH3033" s="1"/>
      <c r="AI3033" s="1"/>
      <c r="AJ3033" s="1"/>
      <c r="AK3033" s="1"/>
      <c r="AL3033" s="49"/>
      <c r="AM3033" s="49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</row>
    <row r="3034" spans="1:121" x14ac:dyDescent="0.15">
      <c r="A3034" s="64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31"/>
      <c r="R3034" s="16"/>
      <c r="S3034" s="4"/>
      <c r="T3034" s="5"/>
      <c r="U3034" s="11"/>
      <c r="V3034" s="11"/>
      <c r="W3034" s="49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"/>
      <c r="AH3034" s="1"/>
      <c r="AI3034" s="1"/>
      <c r="AJ3034" s="1"/>
      <c r="AK3034" s="1"/>
      <c r="AL3034" s="49"/>
      <c r="AM3034" s="49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</row>
    <row r="3035" spans="1:121" x14ac:dyDescent="0.15">
      <c r="A3035" s="64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31"/>
      <c r="R3035" s="16"/>
      <c r="S3035" s="4"/>
      <c r="T3035" s="5"/>
      <c r="U3035" s="11"/>
      <c r="V3035" s="11"/>
      <c r="W3035" s="49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"/>
      <c r="AH3035" s="1"/>
      <c r="AI3035" s="1"/>
      <c r="AJ3035" s="1"/>
      <c r="AK3035" s="1"/>
      <c r="AL3035" s="49"/>
      <c r="AM3035" s="49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</row>
    <row r="3036" spans="1:121" x14ac:dyDescent="0.15">
      <c r="A3036" s="64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31"/>
      <c r="R3036" s="16"/>
      <c r="S3036" s="4"/>
      <c r="T3036" s="5"/>
      <c r="U3036" s="11"/>
      <c r="V3036" s="11"/>
      <c r="W3036" s="49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"/>
      <c r="AH3036" s="1"/>
      <c r="AI3036" s="1"/>
      <c r="AJ3036" s="1"/>
      <c r="AK3036" s="1"/>
      <c r="AL3036" s="49"/>
      <c r="AM3036" s="49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</row>
    <row r="3037" spans="1:121" x14ac:dyDescent="0.15">
      <c r="A3037" s="64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31"/>
      <c r="R3037" s="16"/>
      <c r="S3037" s="4"/>
      <c r="T3037" s="5"/>
      <c r="U3037" s="11"/>
      <c r="V3037" s="11"/>
      <c r="W3037" s="49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"/>
      <c r="AH3037" s="1"/>
      <c r="AI3037" s="1"/>
      <c r="AJ3037" s="1"/>
      <c r="AK3037" s="1"/>
      <c r="AL3037" s="49"/>
      <c r="AM3037" s="49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</row>
    <row r="3038" spans="1:121" x14ac:dyDescent="0.15">
      <c r="A3038" s="64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31"/>
      <c r="R3038" s="16"/>
      <c r="S3038" s="4"/>
      <c r="T3038" s="5"/>
      <c r="U3038" s="11"/>
      <c r="V3038" s="11"/>
      <c r="W3038" s="49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"/>
      <c r="AH3038" s="1"/>
      <c r="AI3038" s="1"/>
      <c r="AJ3038" s="1"/>
      <c r="AK3038" s="1"/>
      <c r="AL3038" s="49"/>
      <c r="AM3038" s="49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</row>
    <row r="3039" spans="1:121" x14ac:dyDescent="0.15">
      <c r="A3039" s="64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31"/>
      <c r="R3039" s="16"/>
      <c r="S3039" s="4"/>
      <c r="T3039" s="5"/>
      <c r="U3039" s="11"/>
      <c r="V3039" s="11"/>
      <c r="W3039" s="49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"/>
      <c r="AH3039" s="1"/>
      <c r="AI3039" s="1"/>
      <c r="AJ3039" s="1"/>
      <c r="AK3039" s="1"/>
      <c r="AL3039" s="49"/>
      <c r="AM3039" s="49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</row>
    <row r="3040" spans="1:121" x14ac:dyDescent="0.15">
      <c r="A3040" s="64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31"/>
      <c r="R3040" s="16"/>
      <c r="S3040" s="4"/>
      <c r="T3040" s="5"/>
      <c r="U3040" s="11"/>
      <c r="V3040" s="11"/>
      <c r="W3040" s="49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"/>
      <c r="AH3040" s="1"/>
      <c r="AI3040" s="1"/>
      <c r="AJ3040" s="1"/>
      <c r="AK3040" s="1"/>
      <c r="AL3040" s="49"/>
      <c r="AM3040" s="49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</row>
    <row r="3041" spans="1:121" x14ac:dyDescent="0.15">
      <c r="A3041" s="64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31"/>
      <c r="R3041" s="16"/>
      <c r="S3041" s="4"/>
      <c r="T3041" s="5"/>
      <c r="U3041" s="11"/>
      <c r="V3041" s="11"/>
      <c r="W3041" s="49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"/>
      <c r="AH3041" s="1"/>
      <c r="AI3041" s="1"/>
      <c r="AJ3041" s="1"/>
      <c r="AK3041" s="1"/>
      <c r="AL3041" s="49"/>
      <c r="AM3041" s="49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</row>
    <row r="3042" spans="1:121" x14ac:dyDescent="0.15">
      <c r="A3042" s="64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31"/>
      <c r="R3042" s="16"/>
      <c r="S3042" s="4"/>
      <c r="T3042" s="5"/>
      <c r="U3042" s="11"/>
      <c r="V3042" s="11"/>
      <c r="W3042" s="49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"/>
      <c r="AH3042" s="1"/>
      <c r="AI3042" s="1"/>
      <c r="AJ3042" s="1"/>
      <c r="AK3042" s="1"/>
      <c r="AL3042" s="49"/>
      <c r="AM3042" s="49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</row>
    <row r="3043" spans="1:121" x14ac:dyDescent="0.15">
      <c r="A3043" s="64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31"/>
      <c r="R3043" s="16"/>
      <c r="S3043" s="4"/>
      <c r="T3043" s="5"/>
      <c r="U3043" s="11"/>
      <c r="V3043" s="11"/>
      <c r="W3043" s="49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"/>
      <c r="AH3043" s="1"/>
      <c r="AI3043" s="1"/>
      <c r="AJ3043" s="1"/>
      <c r="AK3043" s="1"/>
      <c r="AL3043" s="49"/>
      <c r="AM3043" s="49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</row>
    <row r="3044" spans="1:121" x14ac:dyDescent="0.15">
      <c r="A3044" s="64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31"/>
      <c r="R3044" s="16"/>
      <c r="S3044" s="4"/>
      <c r="T3044" s="5"/>
      <c r="U3044" s="11"/>
      <c r="V3044" s="11"/>
      <c r="W3044" s="49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"/>
      <c r="AH3044" s="1"/>
      <c r="AI3044" s="1"/>
      <c r="AJ3044" s="1"/>
      <c r="AK3044" s="1"/>
      <c r="AL3044" s="49"/>
      <c r="AM3044" s="49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</row>
    <row r="3045" spans="1:121" x14ac:dyDescent="0.15">
      <c r="A3045" s="64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31"/>
      <c r="R3045" s="16"/>
      <c r="S3045" s="4"/>
      <c r="T3045" s="5"/>
      <c r="U3045" s="11"/>
      <c r="V3045" s="11"/>
      <c r="W3045" s="49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"/>
      <c r="AH3045" s="1"/>
      <c r="AI3045" s="1"/>
      <c r="AJ3045" s="1"/>
      <c r="AK3045" s="1"/>
      <c r="AL3045" s="49"/>
      <c r="AM3045" s="49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</row>
    <row r="3046" spans="1:121" x14ac:dyDescent="0.15">
      <c r="A3046" s="64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31"/>
      <c r="R3046" s="16"/>
      <c r="S3046" s="4"/>
      <c r="T3046" s="5"/>
      <c r="U3046" s="11"/>
      <c r="V3046" s="11"/>
      <c r="W3046" s="49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"/>
      <c r="AH3046" s="1"/>
      <c r="AI3046" s="1"/>
      <c r="AJ3046" s="1"/>
      <c r="AK3046" s="1"/>
      <c r="AL3046" s="49"/>
      <c r="AM3046" s="49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</row>
    <row r="3047" spans="1:121" x14ac:dyDescent="0.15">
      <c r="A3047" s="64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31"/>
      <c r="R3047" s="16"/>
      <c r="S3047" s="4"/>
      <c r="T3047" s="5"/>
      <c r="U3047" s="11"/>
      <c r="V3047" s="11"/>
      <c r="W3047" s="49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"/>
      <c r="AH3047" s="1"/>
      <c r="AI3047" s="1"/>
      <c r="AJ3047" s="1"/>
      <c r="AK3047" s="1"/>
      <c r="AL3047" s="49"/>
      <c r="AM3047" s="49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</row>
    <row r="3048" spans="1:121" x14ac:dyDescent="0.15">
      <c r="A3048" s="64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31"/>
      <c r="R3048" s="16"/>
      <c r="S3048" s="4"/>
      <c r="T3048" s="5"/>
      <c r="U3048" s="11"/>
      <c r="V3048" s="11"/>
      <c r="W3048" s="49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"/>
      <c r="AH3048" s="1"/>
      <c r="AI3048" s="1"/>
      <c r="AJ3048" s="1"/>
      <c r="AK3048" s="1"/>
      <c r="AL3048" s="49"/>
      <c r="AM3048" s="49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</row>
    <row r="3049" spans="1:121" x14ac:dyDescent="0.15">
      <c r="A3049" s="64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31"/>
      <c r="R3049" s="16"/>
      <c r="S3049" s="4"/>
      <c r="T3049" s="5"/>
      <c r="U3049" s="11"/>
      <c r="V3049" s="11"/>
      <c r="W3049" s="49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"/>
      <c r="AH3049" s="1"/>
      <c r="AI3049" s="1"/>
      <c r="AJ3049" s="1"/>
      <c r="AK3049" s="1"/>
      <c r="AL3049" s="49"/>
      <c r="AM3049" s="49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</row>
    <row r="3050" spans="1:121" x14ac:dyDescent="0.15">
      <c r="A3050" s="64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31"/>
      <c r="R3050" s="16"/>
      <c r="S3050" s="4"/>
      <c r="T3050" s="5"/>
      <c r="U3050" s="11"/>
      <c r="V3050" s="11"/>
      <c r="W3050" s="49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"/>
      <c r="AH3050" s="1"/>
      <c r="AI3050" s="1"/>
      <c r="AJ3050" s="1"/>
      <c r="AK3050" s="1"/>
      <c r="AL3050" s="49"/>
      <c r="AM3050" s="49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</row>
    <row r="3051" spans="1:121" x14ac:dyDescent="0.15">
      <c r="A3051" s="64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31"/>
      <c r="R3051" s="16"/>
      <c r="S3051" s="4"/>
      <c r="T3051" s="5"/>
      <c r="U3051" s="11"/>
      <c r="V3051" s="11"/>
      <c r="W3051" s="49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"/>
      <c r="AH3051" s="1"/>
      <c r="AI3051" s="1"/>
      <c r="AJ3051" s="1"/>
      <c r="AK3051" s="1"/>
      <c r="AL3051" s="49"/>
      <c r="AM3051" s="49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</row>
    <row r="3052" spans="1:121" x14ac:dyDescent="0.15">
      <c r="A3052" s="64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31"/>
      <c r="R3052" s="16"/>
      <c r="S3052" s="4"/>
      <c r="T3052" s="5"/>
      <c r="U3052" s="11"/>
      <c r="V3052" s="11"/>
      <c r="W3052" s="49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"/>
      <c r="AH3052" s="1"/>
      <c r="AI3052" s="1"/>
      <c r="AJ3052" s="1"/>
      <c r="AK3052" s="1"/>
      <c r="AL3052" s="49"/>
      <c r="AM3052" s="49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</row>
    <row r="3053" spans="1:121" x14ac:dyDescent="0.15">
      <c r="A3053" s="64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31"/>
      <c r="R3053" s="16"/>
      <c r="S3053" s="4"/>
      <c r="T3053" s="5"/>
      <c r="U3053" s="11"/>
      <c r="V3053" s="11"/>
      <c r="W3053" s="49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"/>
      <c r="AH3053" s="1"/>
      <c r="AI3053" s="1"/>
      <c r="AJ3053" s="1"/>
      <c r="AK3053" s="1"/>
      <c r="AL3053" s="49"/>
      <c r="AM3053" s="49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</row>
    <row r="3054" spans="1:121" x14ac:dyDescent="0.15">
      <c r="A3054" s="64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31"/>
      <c r="R3054" s="16"/>
      <c r="S3054" s="4"/>
      <c r="T3054" s="5"/>
      <c r="U3054" s="11"/>
      <c r="V3054" s="11"/>
      <c r="W3054" s="49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"/>
      <c r="AH3054" s="1"/>
      <c r="AI3054" s="1"/>
      <c r="AJ3054" s="1"/>
      <c r="AK3054" s="1"/>
      <c r="AL3054" s="49"/>
      <c r="AM3054" s="49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</row>
    <row r="3055" spans="1:121" x14ac:dyDescent="0.15">
      <c r="A3055" s="64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31"/>
      <c r="R3055" s="16"/>
      <c r="S3055" s="4"/>
      <c r="T3055" s="5"/>
      <c r="U3055" s="11"/>
      <c r="V3055" s="11"/>
      <c r="W3055" s="49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"/>
      <c r="AH3055" s="1"/>
      <c r="AI3055" s="1"/>
      <c r="AJ3055" s="1"/>
      <c r="AK3055" s="1"/>
      <c r="AL3055" s="49"/>
      <c r="AM3055" s="49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</row>
    <row r="3056" spans="1:121" x14ac:dyDescent="0.15">
      <c r="A3056" s="64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31"/>
      <c r="R3056" s="16"/>
      <c r="S3056" s="4"/>
      <c r="T3056" s="5"/>
      <c r="U3056" s="11"/>
      <c r="V3056" s="11"/>
      <c r="W3056" s="49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"/>
      <c r="AH3056" s="1"/>
      <c r="AI3056" s="1"/>
      <c r="AJ3056" s="1"/>
      <c r="AK3056" s="1"/>
      <c r="AL3056" s="49"/>
      <c r="AM3056" s="49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</row>
    <row r="3057" spans="1:121" x14ac:dyDescent="0.15">
      <c r="A3057" s="64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31"/>
      <c r="R3057" s="16"/>
      <c r="S3057" s="4"/>
      <c r="T3057" s="5"/>
      <c r="U3057" s="11"/>
      <c r="V3057" s="11"/>
      <c r="W3057" s="49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"/>
      <c r="AH3057" s="1"/>
      <c r="AI3057" s="1"/>
      <c r="AJ3057" s="1"/>
      <c r="AK3057" s="1"/>
      <c r="AL3057" s="49"/>
      <c r="AM3057" s="49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</row>
    <row r="3058" spans="1:121" x14ac:dyDescent="0.15">
      <c r="A3058" s="64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31"/>
      <c r="R3058" s="16"/>
      <c r="S3058" s="4"/>
      <c r="T3058" s="5"/>
      <c r="U3058" s="11"/>
      <c r="V3058" s="11"/>
      <c r="W3058" s="49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"/>
      <c r="AH3058" s="1"/>
      <c r="AI3058" s="1"/>
      <c r="AJ3058" s="1"/>
      <c r="AK3058" s="1"/>
      <c r="AL3058" s="49"/>
      <c r="AM3058" s="49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</row>
    <row r="3059" spans="1:121" x14ac:dyDescent="0.15">
      <c r="A3059" s="64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31"/>
      <c r="R3059" s="16"/>
      <c r="S3059" s="4"/>
      <c r="T3059" s="5"/>
      <c r="U3059" s="11"/>
      <c r="V3059" s="11"/>
      <c r="W3059" s="49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"/>
      <c r="AH3059" s="1"/>
      <c r="AI3059" s="1"/>
      <c r="AJ3059" s="1"/>
      <c r="AK3059" s="1"/>
      <c r="AL3059" s="49"/>
      <c r="AM3059" s="49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</row>
    <row r="3060" spans="1:121" x14ac:dyDescent="0.15">
      <c r="A3060" s="64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31"/>
      <c r="R3060" s="16"/>
      <c r="S3060" s="4"/>
      <c r="T3060" s="5"/>
      <c r="U3060" s="11"/>
      <c r="V3060" s="11"/>
      <c r="W3060" s="49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"/>
      <c r="AH3060" s="1"/>
      <c r="AI3060" s="1"/>
      <c r="AJ3060" s="1"/>
      <c r="AK3060" s="1"/>
      <c r="AL3060" s="49"/>
      <c r="AM3060" s="49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</row>
    <row r="3061" spans="1:121" x14ac:dyDescent="0.15">
      <c r="A3061" s="64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31"/>
      <c r="R3061" s="16"/>
      <c r="S3061" s="4"/>
      <c r="T3061" s="5"/>
      <c r="U3061" s="11"/>
      <c r="V3061" s="11"/>
      <c r="W3061" s="49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"/>
      <c r="AH3061" s="1"/>
      <c r="AI3061" s="1"/>
      <c r="AJ3061" s="1"/>
      <c r="AK3061" s="1"/>
      <c r="AL3061" s="49"/>
      <c r="AM3061" s="49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</row>
    <row r="3062" spans="1:121" x14ac:dyDescent="0.15">
      <c r="A3062" s="64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31"/>
      <c r="R3062" s="16"/>
      <c r="S3062" s="4"/>
      <c r="T3062" s="5"/>
      <c r="U3062" s="11"/>
      <c r="V3062" s="11"/>
      <c r="W3062" s="49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"/>
      <c r="AH3062" s="1"/>
      <c r="AI3062" s="1"/>
      <c r="AJ3062" s="1"/>
      <c r="AK3062" s="1"/>
      <c r="AL3062" s="49"/>
      <c r="AM3062" s="49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</row>
    <row r="3063" spans="1:121" x14ac:dyDescent="0.15">
      <c r="A3063" s="64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31"/>
      <c r="R3063" s="16"/>
      <c r="S3063" s="4"/>
      <c r="T3063" s="5"/>
      <c r="U3063" s="11"/>
      <c r="V3063" s="11"/>
      <c r="W3063" s="49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"/>
      <c r="AH3063" s="1"/>
      <c r="AI3063" s="1"/>
      <c r="AJ3063" s="1"/>
      <c r="AK3063" s="1"/>
      <c r="AL3063" s="49"/>
      <c r="AM3063" s="49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</row>
    <row r="3064" spans="1:121" x14ac:dyDescent="0.15">
      <c r="A3064" s="64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31"/>
      <c r="R3064" s="16"/>
      <c r="S3064" s="4"/>
      <c r="T3064" s="5"/>
      <c r="U3064" s="11"/>
      <c r="V3064" s="11"/>
      <c r="W3064" s="49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"/>
      <c r="AH3064" s="1"/>
      <c r="AI3064" s="1"/>
      <c r="AJ3064" s="1"/>
      <c r="AK3064" s="1"/>
      <c r="AL3064" s="49"/>
      <c r="AM3064" s="49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</row>
    <row r="3065" spans="1:121" x14ac:dyDescent="0.15">
      <c r="A3065" s="64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31"/>
      <c r="R3065" s="16"/>
      <c r="S3065" s="4"/>
      <c r="T3065" s="5"/>
      <c r="U3065" s="11"/>
      <c r="V3065" s="11"/>
      <c r="W3065" s="49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"/>
      <c r="AH3065" s="1"/>
      <c r="AI3065" s="1"/>
      <c r="AJ3065" s="1"/>
      <c r="AK3065" s="1"/>
      <c r="AL3065" s="49"/>
      <c r="AM3065" s="49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</row>
    <row r="3066" spans="1:121" x14ac:dyDescent="0.15">
      <c r="A3066" s="64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31"/>
      <c r="R3066" s="16"/>
      <c r="S3066" s="4"/>
      <c r="T3066" s="5"/>
      <c r="U3066" s="11"/>
      <c r="V3066" s="11"/>
      <c r="W3066" s="49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"/>
      <c r="AH3066" s="1"/>
      <c r="AI3066" s="1"/>
      <c r="AJ3066" s="1"/>
      <c r="AK3066" s="1"/>
      <c r="AL3066" s="49"/>
      <c r="AM3066" s="49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</row>
    <row r="3067" spans="1:121" x14ac:dyDescent="0.15">
      <c r="A3067" s="64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31"/>
      <c r="R3067" s="16"/>
      <c r="S3067" s="4"/>
      <c r="T3067" s="5"/>
      <c r="U3067" s="11"/>
      <c r="V3067" s="11"/>
      <c r="W3067" s="49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"/>
      <c r="AH3067" s="1"/>
      <c r="AI3067" s="1"/>
      <c r="AJ3067" s="1"/>
      <c r="AK3067" s="1"/>
      <c r="AL3067" s="49"/>
      <c r="AM3067" s="49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</row>
    <row r="3068" spans="1:121" x14ac:dyDescent="0.15">
      <c r="A3068" s="64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31"/>
      <c r="R3068" s="16"/>
      <c r="S3068" s="4"/>
      <c r="T3068" s="5"/>
      <c r="U3068" s="11"/>
      <c r="V3068" s="11"/>
      <c r="W3068" s="49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"/>
      <c r="AH3068" s="1"/>
      <c r="AI3068" s="1"/>
      <c r="AJ3068" s="1"/>
      <c r="AK3068" s="1"/>
      <c r="AL3068" s="49"/>
      <c r="AM3068" s="49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</row>
    <row r="3069" spans="1:121" x14ac:dyDescent="0.15">
      <c r="A3069" s="64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31"/>
      <c r="R3069" s="16"/>
      <c r="S3069" s="4"/>
      <c r="T3069" s="5"/>
      <c r="U3069" s="11"/>
      <c r="V3069" s="11"/>
      <c r="W3069" s="49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"/>
      <c r="AH3069" s="1"/>
      <c r="AI3069" s="1"/>
      <c r="AJ3069" s="1"/>
      <c r="AK3069" s="1"/>
      <c r="AL3069" s="49"/>
      <c r="AM3069" s="49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</row>
    <row r="3070" spans="1:121" x14ac:dyDescent="0.15">
      <c r="A3070" s="64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31"/>
      <c r="R3070" s="16"/>
      <c r="S3070" s="4"/>
      <c r="T3070" s="5"/>
      <c r="U3070" s="11"/>
      <c r="V3070" s="11"/>
      <c r="W3070" s="49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"/>
      <c r="AH3070" s="1"/>
      <c r="AI3070" s="1"/>
      <c r="AJ3070" s="1"/>
      <c r="AK3070" s="1"/>
      <c r="AL3070" s="49"/>
      <c r="AM3070" s="49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</row>
    <row r="3071" spans="1:121" x14ac:dyDescent="0.15">
      <c r="A3071" s="64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31"/>
      <c r="R3071" s="16"/>
      <c r="S3071" s="4"/>
      <c r="T3071" s="5"/>
      <c r="U3071" s="11"/>
      <c r="V3071" s="11"/>
      <c r="W3071" s="49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"/>
      <c r="AH3071" s="1"/>
      <c r="AI3071" s="1"/>
      <c r="AJ3071" s="1"/>
      <c r="AK3071" s="1"/>
      <c r="AL3071" s="49"/>
      <c r="AM3071" s="49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</row>
    <row r="3072" spans="1:121" x14ac:dyDescent="0.15">
      <c r="A3072" s="64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31"/>
      <c r="R3072" s="16"/>
      <c r="S3072" s="4"/>
      <c r="T3072" s="5"/>
      <c r="U3072" s="11"/>
      <c r="V3072" s="11"/>
      <c r="W3072" s="49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"/>
      <c r="AH3072" s="1"/>
      <c r="AI3072" s="1"/>
      <c r="AJ3072" s="1"/>
      <c r="AK3072" s="1"/>
      <c r="AL3072" s="49"/>
      <c r="AM3072" s="49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</row>
    <row r="3073" spans="1:121" x14ac:dyDescent="0.15">
      <c r="A3073" s="64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31"/>
      <c r="R3073" s="16"/>
      <c r="S3073" s="4"/>
      <c r="T3073" s="5"/>
      <c r="U3073" s="11"/>
      <c r="V3073" s="11"/>
      <c r="W3073" s="49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"/>
      <c r="AH3073" s="1"/>
      <c r="AI3073" s="1"/>
      <c r="AJ3073" s="1"/>
      <c r="AK3073" s="1"/>
      <c r="AL3073" s="49"/>
      <c r="AM3073" s="49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</row>
    <row r="3074" spans="1:121" x14ac:dyDescent="0.15">
      <c r="A3074" s="64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31"/>
      <c r="R3074" s="16"/>
      <c r="S3074" s="4"/>
      <c r="T3074" s="5"/>
      <c r="U3074" s="11"/>
      <c r="V3074" s="11"/>
      <c r="W3074" s="49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"/>
      <c r="AH3074" s="1"/>
      <c r="AI3074" s="1"/>
      <c r="AJ3074" s="1"/>
      <c r="AK3074" s="1"/>
      <c r="AL3074" s="49"/>
      <c r="AM3074" s="49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</row>
    <row r="3075" spans="1:121" x14ac:dyDescent="0.15">
      <c r="A3075" s="64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31"/>
      <c r="R3075" s="16"/>
      <c r="S3075" s="4"/>
      <c r="T3075" s="5"/>
      <c r="U3075" s="11"/>
      <c r="V3075" s="11"/>
      <c r="W3075" s="49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"/>
      <c r="AH3075" s="1"/>
      <c r="AI3075" s="1"/>
      <c r="AJ3075" s="1"/>
      <c r="AK3075" s="1"/>
      <c r="AL3075" s="49"/>
      <c r="AM3075" s="49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</row>
    <row r="3076" spans="1:121" x14ac:dyDescent="0.15">
      <c r="A3076" s="64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31"/>
      <c r="R3076" s="16"/>
      <c r="S3076" s="4"/>
      <c r="T3076" s="5"/>
      <c r="U3076" s="11"/>
      <c r="V3076" s="11"/>
      <c r="W3076" s="49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"/>
      <c r="AH3076" s="1"/>
      <c r="AI3076" s="1"/>
      <c r="AJ3076" s="1"/>
      <c r="AK3076" s="1"/>
      <c r="AL3076" s="49"/>
      <c r="AM3076" s="49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</row>
    <row r="3077" spans="1:121" x14ac:dyDescent="0.15">
      <c r="A3077" s="64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31"/>
      <c r="R3077" s="16"/>
      <c r="S3077" s="4"/>
      <c r="T3077" s="5"/>
      <c r="U3077" s="11"/>
      <c r="V3077" s="11"/>
      <c r="W3077" s="49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"/>
      <c r="AH3077" s="1"/>
      <c r="AI3077" s="1"/>
      <c r="AJ3077" s="1"/>
      <c r="AK3077" s="1"/>
      <c r="AL3077" s="49"/>
      <c r="AM3077" s="49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</row>
    <row r="3078" spans="1:121" x14ac:dyDescent="0.15">
      <c r="A3078" s="64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31"/>
      <c r="R3078" s="16"/>
      <c r="S3078" s="4"/>
      <c r="T3078" s="5"/>
      <c r="U3078" s="11"/>
      <c r="V3078" s="11"/>
      <c r="W3078" s="49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"/>
      <c r="AH3078" s="1"/>
      <c r="AI3078" s="1"/>
      <c r="AJ3078" s="1"/>
      <c r="AK3078" s="1"/>
      <c r="AL3078" s="49"/>
      <c r="AM3078" s="49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</row>
    <row r="3079" spans="1:121" x14ac:dyDescent="0.15">
      <c r="A3079" s="64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31"/>
      <c r="R3079" s="16"/>
      <c r="S3079" s="4"/>
      <c r="T3079" s="5"/>
      <c r="U3079" s="11"/>
      <c r="V3079" s="11"/>
      <c r="W3079" s="49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"/>
      <c r="AH3079" s="1"/>
      <c r="AI3079" s="1"/>
      <c r="AJ3079" s="1"/>
      <c r="AK3079" s="1"/>
      <c r="AL3079" s="49"/>
      <c r="AM3079" s="49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</row>
    <row r="3080" spans="1:121" x14ac:dyDescent="0.15">
      <c r="A3080" s="64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31"/>
      <c r="R3080" s="16"/>
      <c r="S3080" s="4"/>
      <c r="T3080" s="5"/>
      <c r="U3080" s="11"/>
      <c r="V3080" s="11"/>
      <c r="W3080" s="49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"/>
      <c r="AH3080" s="1"/>
      <c r="AI3080" s="1"/>
      <c r="AJ3080" s="1"/>
      <c r="AK3080" s="1"/>
      <c r="AL3080" s="49"/>
      <c r="AM3080" s="49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</row>
    <row r="3081" spans="1:121" x14ac:dyDescent="0.15">
      <c r="A3081" s="64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31"/>
      <c r="R3081" s="16"/>
      <c r="S3081" s="4"/>
      <c r="T3081" s="5"/>
      <c r="U3081" s="11"/>
      <c r="V3081" s="11"/>
      <c r="W3081" s="49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"/>
      <c r="AH3081" s="1"/>
      <c r="AI3081" s="1"/>
      <c r="AJ3081" s="1"/>
      <c r="AK3081" s="1"/>
      <c r="AL3081" s="49"/>
      <c r="AM3081" s="49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</row>
    <row r="3082" spans="1:121" x14ac:dyDescent="0.15">
      <c r="A3082" s="64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31"/>
      <c r="R3082" s="16"/>
      <c r="S3082" s="4"/>
      <c r="T3082" s="5"/>
      <c r="U3082" s="11"/>
      <c r="V3082" s="11"/>
      <c r="W3082" s="49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"/>
      <c r="AH3082" s="1"/>
      <c r="AI3082" s="1"/>
      <c r="AJ3082" s="1"/>
      <c r="AK3082" s="1"/>
      <c r="AL3082" s="49"/>
      <c r="AM3082" s="49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</row>
    <row r="3083" spans="1:121" x14ac:dyDescent="0.15">
      <c r="A3083" s="64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31"/>
      <c r="R3083" s="16"/>
      <c r="S3083" s="4"/>
      <c r="T3083" s="5"/>
      <c r="U3083" s="11"/>
      <c r="V3083" s="11"/>
      <c r="W3083" s="49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"/>
      <c r="AH3083" s="1"/>
      <c r="AI3083" s="1"/>
      <c r="AJ3083" s="1"/>
      <c r="AK3083" s="1"/>
      <c r="AL3083" s="49"/>
      <c r="AM3083" s="49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</row>
    <row r="3084" spans="1:121" x14ac:dyDescent="0.15">
      <c r="A3084" s="64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31"/>
      <c r="R3084" s="16"/>
      <c r="S3084" s="4"/>
      <c r="T3084" s="5"/>
      <c r="U3084" s="11"/>
      <c r="V3084" s="11"/>
      <c r="W3084" s="49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"/>
      <c r="AH3084" s="1"/>
      <c r="AI3084" s="1"/>
      <c r="AJ3084" s="1"/>
      <c r="AK3084" s="1"/>
      <c r="AL3084" s="49"/>
      <c r="AM3084" s="49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</row>
    <row r="3085" spans="1:121" x14ac:dyDescent="0.15">
      <c r="A3085" s="64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31"/>
      <c r="R3085" s="16"/>
      <c r="S3085" s="4"/>
      <c r="T3085" s="5"/>
      <c r="U3085" s="11"/>
      <c r="V3085" s="11"/>
      <c r="W3085" s="49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"/>
      <c r="AH3085" s="1"/>
      <c r="AI3085" s="1"/>
      <c r="AJ3085" s="1"/>
      <c r="AK3085" s="1"/>
      <c r="AL3085" s="49"/>
      <c r="AM3085" s="49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</row>
    <row r="3086" spans="1:121" x14ac:dyDescent="0.15">
      <c r="A3086" s="64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31"/>
      <c r="R3086" s="16"/>
      <c r="S3086" s="4"/>
      <c r="T3086" s="5"/>
      <c r="U3086" s="11"/>
      <c r="V3086" s="11"/>
      <c r="W3086" s="49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"/>
      <c r="AH3086" s="1"/>
      <c r="AI3086" s="1"/>
      <c r="AJ3086" s="1"/>
      <c r="AK3086" s="1"/>
      <c r="AL3086" s="49"/>
      <c r="AM3086" s="49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</row>
    <row r="3087" spans="1:121" x14ac:dyDescent="0.15">
      <c r="A3087" s="64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31"/>
      <c r="R3087" s="16"/>
      <c r="S3087" s="4"/>
      <c r="T3087" s="5"/>
      <c r="U3087" s="11"/>
      <c r="V3087" s="11"/>
      <c r="W3087" s="49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"/>
      <c r="AH3087" s="1"/>
      <c r="AI3087" s="1"/>
      <c r="AJ3087" s="1"/>
      <c r="AK3087" s="1"/>
      <c r="AL3087" s="49"/>
      <c r="AM3087" s="49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</row>
    <row r="3088" spans="1:121" x14ac:dyDescent="0.15">
      <c r="A3088" s="64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31"/>
      <c r="R3088" s="16"/>
      <c r="S3088" s="4"/>
      <c r="T3088" s="5"/>
      <c r="U3088" s="11"/>
      <c r="V3088" s="11"/>
      <c r="W3088" s="49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"/>
      <c r="AH3088" s="1"/>
      <c r="AI3088" s="1"/>
      <c r="AJ3088" s="1"/>
      <c r="AK3088" s="1"/>
      <c r="AL3088" s="49"/>
      <c r="AM3088" s="49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</row>
    <row r="3089" spans="1:121" x14ac:dyDescent="0.15">
      <c r="A3089" s="64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31"/>
      <c r="R3089" s="16"/>
      <c r="S3089" s="4"/>
      <c r="T3089" s="5"/>
      <c r="U3089" s="11"/>
      <c r="V3089" s="11"/>
      <c r="W3089" s="49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"/>
      <c r="AH3089" s="1"/>
      <c r="AI3089" s="1"/>
      <c r="AJ3089" s="1"/>
      <c r="AK3089" s="1"/>
      <c r="AL3089" s="49"/>
      <c r="AM3089" s="49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</row>
    <row r="3090" spans="1:121" x14ac:dyDescent="0.15">
      <c r="A3090" s="64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31"/>
      <c r="R3090" s="16"/>
      <c r="S3090" s="4"/>
      <c r="T3090" s="5"/>
      <c r="U3090" s="11"/>
      <c r="V3090" s="11"/>
      <c r="W3090" s="49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"/>
      <c r="AH3090" s="1"/>
      <c r="AI3090" s="1"/>
      <c r="AJ3090" s="1"/>
      <c r="AK3090" s="1"/>
      <c r="AL3090" s="49"/>
      <c r="AM3090" s="49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</row>
    <row r="3091" spans="1:121" x14ac:dyDescent="0.15">
      <c r="A3091" s="64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31"/>
      <c r="R3091" s="16"/>
      <c r="S3091" s="4"/>
      <c r="T3091" s="5"/>
      <c r="U3091" s="11"/>
      <c r="V3091" s="11"/>
      <c r="W3091" s="49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"/>
      <c r="AH3091" s="1"/>
      <c r="AI3091" s="1"/>
      <c r="AJ3091" s="1"/>
      <c r="AK3091" s="1"/>
      <c r="AL3091" s="49"/>
      <c r="AM3091" s="49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</row>
    <row r="3092" spans="1:121" x14ac:dyDescent="0.15">
      <c r="A3092" s="64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31"/>
      <c r="R3092" s="16"/>
      <c r="S3092" s="4"/>
      <c r="T3092" s="5"/>
      <c r="U3092" s="11"/>
      <c r="V3092" s="11"/>
      <c r="W3092" s="49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"/>
      <c r="AH3092" s="1"/>
      <c r="AI3092" s="1"/>
      <c r="AJ3092" s="1"/>
      <c r="AK3092" s="1"/>
      <c r="AL3092" s="49"/>
      <c r="AM3092" s="49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</row>
    <row r="3093" spans="1:121" x14ac:dyDescent="0.15">
      <c r="A3093" s="64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31"/>
      <c r="R3093" s="16"/>
      <c r="S3093" s="4"/>
      <c r="T3093" s="5"/>
      <c r="U3093" s="11"/>
      <c r="V3093" s="11"/>
      <c r="W3093" s="49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"/>
      <c r="AH3093" s="1"/>
      <c r="AI3093" s="1"/>
      <c r="AJ3093" s="1"/>
      <c r="AK3093" s="1"/>
      <c r="AL3093" s="49"/>
      <c r="AM3093" s="49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</row>
    <row r="3094" spans="1:121" x14ac:dyDescent="0.15">
      <c r="A3094" s="64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31"/>
      <c r="R3094" s="16"/>
      <c r="S3094" s="4"/>
      <c r="T3094" s="5"/>
      <c r="U3094" s="11"/>
      <c r="V3094" s="11"/>
      <c r="W3094" s="49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"/>
      <c r="AH3094" s="1"/>
      <c r="AI3094" s="1"/>
      <c r="AJ3094" s="1"/>
      <c r="AK3094" s="1"/>
      <c r="AL3094" s="49"/>
      <c r="AM3094" s="49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</row>
    <row r="3095" spans="1:121" x14ac:dyDescent="0.15">
      <c r="A3095" s="64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31"/>
      <c r="R3095" s="16"/>
      <c r="S3095" s="4"/>
      <c r="T3095" s="5"/>
      <c r="U3095" s="11"/>
      <c r="V3095" s="11"/>
      <c r="W3095" s="49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"/>
      <c r="AH3095" s="1"/>
      <c r="AI3095" s="1"/>
      <c r="AJ3095" s="1"/>
      <c r="AK3095" s="1"/>
      <c r="AL3095" s="49"/>
      <c r="AM3095" s="49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</row>
    <row r="3096" spans="1:121" x14ac:dyDescent="0.15">
      <c r="A3096" s="64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31"/>
      <c r="R3096" s="16"/>
      <c r="S3096" s="4"/>
      <c r="T3096" s="5"/>
      <c r="U3096" s="11"/>
      <c r="V3096" s="11"/>
      <c r="W3096" s="49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"/>
      <c r="AH3096" s="1"/>
      <c r="AI3096" s="1"/>
      <c r="AJ3096" s="1"/>
      <c r="AK3096" s="1"/>
      <c r="AL3096" s="49"/>
      <c r="AM3096" s="49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</row>
    <row r="3097" spans="1:121" x14ac:dyDescent="0.15">
      <c r="A3097" s="64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31"/>
      <c r="R3097" s="16"/>
      <c r="S3097" s="4"/>
      <c r="T3097" s="5"/>
      <c r="U3097" s="11"/>
      <c r="V3097" s="11"/>
      <c r="W3097" s="49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"/>
      <c r="AH3097" s="1"/>
      <c r="AI3097" s="1"/>
      <c r="AJ3097" s="1"/>
      <c r="AK3097" s="1"/>
      <c r="AL3097" s="49"/>
      <c r="AM3097" s="49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</row>
    <row r="3098" spans="1:121" x14ac:dyDescent="0.15">
      <c r="A3098" s="64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31"/>
      <c r="R3098" s="16"/>
      <c r="S3098" s="4"/>
      <c r="T3098" s="5"/>
      <c r="U3098" s="11"/>
      <c r="V3098" s="11"/>
      <c r="W3098" s="49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"/>
      <c r="AH3098" s="1"/>
      <c r="AI3098" s="1"/>
      <c r="AJ3098" s="1"/>
      <c r="AK3098" s="1"/>
      <c r="AL3098" s="49"/>
      <c r="AM3098" s="49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</row>
    <row r="3099" spans="1:121" x14ac:dyDescent="0.15">
      <c r="A3099" s="64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31"/>
      <c r="R3099" s="16"/>
      <c r="S3099" s="4"/>
      <c r="T3099" s="5"/>
      <c r="U3099" s="11"/>
      <c r="V3099" s="11"/>
      <c r="W3099" s="49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"/>
      <c r="AH3099" s="1"/>
      <c r="AI3099" s="1"/>
      <c r="AJ3099" s="1"/>
      <c r="AK3099" s="1"/>
      <c r="AL3099" s="49"/>
      <c r="AM3099" s="49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</row>
    <row r="3100" spans="1:121" x14ac:dyDescent="0.15">
      <c r="A3100" s="64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31"/>
      <c r="R3100" s="16"/>
      <c r="S3100" s="4"/>
      <c r="T3100" s="5"/>
      <c r="U3100" s="11"/>
      <c r="V3100" s="11"/>
      <c r="W3100" s="49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"/>
      <c r="AH3100" s="1"/>
      <c r="AI3100" s="1"/>
      <c r="AJ3100" s="1"/>
      <c r="AK3100" s="1"/>
      <c r="AL3100" s="49"/>
      <c r="AM3100" s="49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</row>
    <row r="3101" spans="1:121" x14ac:dyDescent="0.15">
      <c r="A3101" s="64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31"/>
      <c r="R3101" s="16"/>
      <c r="S3101" s="4"/>
      <c r="T3101" s="5"/>
      <c r="U3101" s="11"/>
      <c r="V3101" s="11"/>
      <c r="W3101" s="49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"/>
      <c r="AH3101" s="1"/>
      <c r="AI3101" s="1"/>
      <c r="AJ3101" s="1"/>
      <c r="AK3101" s="1"/>
      <c r="AL3101" s="49"/>
      <c r="AM3101" s="49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</row>
    <row r="3102" spans="1:121" x14ac:dyDescent="0.15">
      <c r="A3102" s="64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31"/>
      <c r="R3102" s="16"/>
      <c r="S3102" s="4"/>
      <c r="T3102" s="5"/>
      <c r="U3102" s="11"/>
      <c r="V3102" s="11"/>
      <c r="W3102" s="49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"/>
      <c r="AH3102" s="1"/>
      <c r="AI3102" s="1"/>
      <c r="AJ3102" s="1"/>
      <c r="AK3102" s="1"/>
      <c r="AL3102" s="49"/>
      <c r="AM3102" s="49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</row>
    <row r="3103" spans="1:121" x14ac:dyDescent="0.15">
      <c r="A3103" s="64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31"/>
      <c r="R3103" s="16"/>
      <c r="S3103" s="4"/>
      <c r="T3103" s="5"/>
      <c r="U3103" s="11"/>
      <c r="V3103" s="11"/>
      <c r="W3103" s="49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"/>
      <c r="AH3103" s="1"/>
      <c r="AI3103" s="1"/>
      <c r="AJ3103" s="1"/>
      <c r="AK3103" s="1"/>
      <c r="AL3103" s="49"/>
      <c r="AM3103" s="49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</row>
    <row r="3104" spans="1:121" x14ac:dyDescent="0.15">
      <c r="A3104" s="64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31"/>
      <c r="R3104" s="16"/>
      <c r="S3104" s="4"/>
      <c r="T3104" s="5"/>
      <c r="U3104" s="11"/>
      <c r="V3104" s="11"/>
      <c r="W3104" s="49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"/>
      <c r="AH3104" s="1"/>
      <c r="AI3104" s="1"/>
      <c r="AJ3104" s="1"/>
      <c r="AK3104" s="1"/>
      <c r="AL3104" s="49"/>
      <c r="AM3104" s="49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</row>
    <row r="3105" spans="1:121" x14ac:dyDescent="0.15">
      <c r="A3105" s="64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31"/>
      <c r="R3105" s="16"/>
      <c r="S3105" s="4"/>
      <c r="T3105" s="5"/>
      <c r="U3105" s="11"/>
      <c r="V3105" s="11"/>
      <c r="W3105" s="49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"/>
      <c r="AH3105" s="1"/>
      <c r="AI3105" s="1"/>
      <c r="AJ3105" s="1"/>
      <c r="AK3105" s="1"/>
      <c r="AL3105" s="49"/>
      <c r="AM3105" s="49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</row>
    <row r="3106" spans="1:121" x14ac:dyDescent="0.15">
      <c r="A3106" s="64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31"/>
      <c r="R3106" s="16"/>
      <c r="S3106" s="4"/>
      <c r="T3106" s="5"/>
      <c r="U3106" s="11"/>
      <c r="V3106" s="11"/>
      <c r="W3106" s="49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"/>
      <c r="AH3106" s="1"/>
      <c r="AI3106" s="1"/>
      <c r="AJ3106" s="1"/>
      <c r="AK3106" s="1"/>
      <c r="AL3106" s="49"/>
      <c r="AM3106" s="49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</row>
    <row r="3107" spans="1:121" x14ac:dyDescent="0.15">
      <c r="A3107" s="64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31"/>
      <c r="R3107" s="16"/>
      <c r="S3107" s="4"/>
      <c r="T3107" s="5"/>
      <c r="U3107" s="11"/>
      <c r="V3107" s="11"/>
      <c r="W3107" s="49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"/>
      <c r="AH3107" s="1"/>
      <c r="AI3107" s="1"/>
      <c r="AJ3107" s="1"/>
      <c r="AK3107" s="1"/>
      <c r="AL3107" s="49"/>
      <c r="AM3107" s="49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</row>
    <row r="3108" spans="1:121" x14ac:dyDescent="0.15">
      <c r="A3108" s="64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31"/>
      <c r="R3108" s="16"/>
      <c r="S3108" s="4"/>
      <c r="T3108" s="5"/>
      <c r="U3108" s="11"/>
      <c r="V3108" s="11"/>
      <c r="W3108" s="49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"/>
      <c r="AH3108" s="1"/>
      <c r="AI3108" s="1"/>
      <c r="AJ3108" s="1"/>
      <c r="AK3108" s="1"/>
      <c r="AL3108" s="49"/>
      <c r="AM3108" s="49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</row>
    <row r="3109" spans="1:121" x14ac:dyDescent="0.15">
      <c r="A3109" s="64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31"/>
      <c r="R3109" s="16"/>
      <c r="S3109" s="4"/>
      <c r="T3109" s="5"/>
      <c r="U3109" s="11"/>
      <c r="V3109" s="11"/>
      <c r="W3109" s="49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"/>
      <c r="AH3109" s="1"/>
      <c r="AI3109" s="1"/>
      <c r="AJ3109" s="1"/>
      <c r="AK3109" s="1"/>
      <c r="AL3109" s="49"/>
      <c r="AM3109" s="49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</row>
    <row r="3110" spans="1:121" x14ac:dyDescent="0.15">
      <c r="A3110" s="64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31"/>
      <c r="R3110" s="16"/>
      <c r="S3110" s="4"/>
      <c r="T3110" s="5"/>
      <c r="U3110" s="11"/>
      <c r="V3110" s="11"/>
      <c r="W3110" s="49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"/>
      <c r="AH3110" s="1"/>
      <c r="AI3110" s="1"/>
      <c r="AJ3110" s="1"/>
      <c r="AK3110" s="1"/>
      <c r="AL3110" s="49"/>
      <c r="AM3110" s="49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</row>
    <row r="3111" spans="1:121" x14ac:dyDescent="0.15">
      <c r="A3111" s="64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31"/>
      <c r="R3111" s="16"/>
      <c r="S3111" s="4"/>
      <c r="T3111" s="5"/>
      <c r="U3111" s="11"/>
      <c r="V3111" s="11"/>
      <c r="W3111" s="49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"/>
      <c r="AH3111" s="1"/>
      <c r="AI3111" s="1"/>
      <c r="AJ3111" s="1"/>
      <c r="AK3111" s="1"/>
      <c r="AL3111" s="49"/>
      <c r="AM3111" s="49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</row>
    <row r="3112" spans="1:121" x14ac:dyDescent="0.15">
      <c r="A3112" s="64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31"/>
      <c r="R3112" s="16"/>
      <c r="S3112" s="4"/>
      <c r="T3112" s="5"/>
      <c r="U3112" s="11"/>
      <c r="V3112" s="11"/>
      <c r="W3112" s="49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"/>
      <c r="AH3112" s="1"/>
      <c r="AI3112" s="1"/>
      <c r="AJ3112" s="1"/>
      <c r="AK3112" s="1"/>
      <c r="AL3112" s="49"/>
      <c r="AM3112" s="49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</row>
    <row r="3113" spans="1:121" x14ac:dyDescent="0.15">
      <c r="A3113" s="64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31"/>
      <c r="R3113" s="16"/>
      <c r="S3113" s="4"/>
      <c r="T3113" s="5"/>
      <c r="U3113" s="11"/>
      <c r="V3113" s="11"/>
      <c r="W3113" s="49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"/>
      <c r="AH3113" s="1"/>
      <c r="AI3113" s="1"/>
      <c r="AJ3113" s="1"/>
      <c r="AK3113" s="1"/>
      <c r="AL3113" s="49"/>
      <c r="AM3113" s="49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</row>
    <row r="3114" spans="1:121" x14ac:dyDescent="0.15">
      <c r="A3114" s="64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31"/>
      <c r="R3114" s="16"/>
      <c r="S3114" s="4"/>
      <c r="T3114" s="5"/>
      <c r="U3114" s="11"/>
      <c r="V3114" s="11"/>
      <c r="W3114" s="49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"/>
      <c r="AH3114" s="1"/>
      <c r="AI3114" s="1"/>
      <c r="AJ3114" s="1"/>
      <c r="AK3114" s="1"/>
      <c r="AL3114" s="49"/>
      <c r="AM3114" s="49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</row>
    <row r="3115" spans="1:121" x14ac:dyDescent="0.15">
      <c r="A3115" s="64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31"/>
      <c r="R3115" s="16"/>
      <c r="S3115" s="4"/>
      <c r="T3115" s="5"/>
      <c r="U3115" s="11"/>
      <c r="V3115" s="11"/>
      <c r="W3115" s="49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"/>
      <c r="AH3115" s="1"/>
      <c r="AI3115" s="1"/>
      <c r="AJ3115" s="1"/>
      <c r="AK3115" s="1"/>
      <c r="AL3115" s="49"/>
      <c r="AM3115" s="49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</row>
    <row r="3116" spans="1:121" x14ac:dyDescent="0.15">
      <c r="A3116" s="64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31"/>
      <c r="R3116" s="16"/>
      <c r="S3116" s="4"/>
      <c r="T3116" s="5"/>
      <c r="U3116" s="47"/>
      <c r="V3116" s="47"/>
      <c r="W3116" s="57"/>
      <c r="X3116" s="38"/>
      <c r="Y3116" s="41"/>
      <c r="Z3116" s="47"/>
      <c r="AA3116" s="38"/>
      <c r="AB3116" s="38"/>
      <c r="AC3116" s="38"/>
      <c r="AD3116" s="47"/>
      <c r="AE3116" s="39"/>
      <c r="AF3116" s="47"/>
      <c r="AG3116" s="41"/>
      <c r="AH3116" s="41"/>
      <c r="AI3116" s="41"/>
      <c r="AJ3116" s="41"/>
      <c r="AK3116" s="41"/>
      <c r="AL3116" s="57"/>
      <c r="AM3116" s="57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  <c r="CH3116" s="41"/>
      <c r="CI3116" s="41"/>
      <c r="CJ3116" s="41"/>
      <c r="CK3116" s="41"/>
      <c r="CL3116" s="41"/>
      <c r="CM3116" s="41"/>
      <c r="CN3116" s="41"/>
      <c r="CO3116" s="41"/>
      <c r="CP3116" s="41"/>
      <c r="CQ3116" s="41"/>
      <c r="CR3116" s="41"/>
      <c r="CS3116" s="41"/>
      <c r="CT3116" s="41"/>
      <c r="CU3116" s="41"/>
      <c r="CV3116" s="41"/>
      <c r="CW3116" s="41"/>
      <c r="CX3116" s="41"/>
      <c r="CY3116" s="41"/>
      <c r="CZ3116" s="41"/>
      <c r="DA3116" s="41"/>
      <c r="DB3116" s="41"/>
      <c r="DC3116" s="41"/>
      <c r="DD3116" s="41"/>
      <c r="DE3116" s="41"/>
      <c r="DF3116" s="41"/>
      <c r="DG3116" s="41"/>
      <c r="DH3116" s="41"/>
      <c r="DI3116" s="41"/>
      <c r="DJ3116" s="41"/>
      <c r="DK3116" s="41"/>
      <c r="DL3116" s="41"/>
      <c r="DM3116" s="41"/>
      <c r="DN3116" s="41"/>
      <c r="DO3116" s="41"/>
      <c r="DP3116" s="41"/>
      <c r="DQ3116" s="41"/>
    </row>
    <row r="3117" spans="1:121" x14ac:dyDescent="0.15">
      <c r="A3117" s="64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31"/>
      <c r="R3117" s="16"/>
      <c r="S3117" s="4"/>
      <c r="T3117" s="5"/>
      <c r="U3117" s="11"/>
      <c r="V3117" s="11"/>
      <c r="W3117" s="49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"/>
      <c r="AH3117" s="1"/>
      <c r="AI3117" s="1"/>
      <c r="AJ3117" s="1"/>
      <c r="AK3117" s="1"/>
      <c r="AL3117" s="49"/>
      <c r="AM3117" s="49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</row>
    <row r="3118" spans="1:121" x14ac:dyDescent="0.15">
      <c r="A3118" s="64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31"/>
      <c r="R3118" s="16"/>
      <c r="S3118" s="4"/>
      <c r="T3118" s="5"/>
      <c r="U3118" s="47"/>
      <c r="V3118" s="47"/>
      <c r="W3118" s="57"/>
      <c r="X3118" s="38"/>
      <c r="Y3118" s="41"/>
      <c r="Z3118" s="47"/>
      <c r="AA3118" s="38"/>
      <c r="AB3118" s="38"/>
      <c r="AC3118" s="38"/>
      <c r="AD3118" s="47"/>
      <c r="AE3118" s="39"/>
      <c r="AF3118" s="47"/>
      <c r="AG3118" s="41"/>
      <c r="AH3118" s="41"/>
      <c r="AI3118" s="41"/>
      <c r="AJ3118" s="41"/>
      <c r="AK3118" s="41"/>
      <c r="AL3118" s="57"/>
      <c r="AM3118" s="57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  <c r="CH3118" s="41"/>
      <c r="CI3118" s="41"/>
      <c r="CJ3118" s="41"/>
      <c r="CK3118" s="41"/>
      <c r="CL3118" s="41"/>
      <c r="CM3118" s="41"/>
      <c r="CN3118" s="41"/>
      <c r="CO3118" s="41"/>
      <c r="CP3118" s="41"/>
      <c r="CQ3118" s="41"/>
      <c r="CR3118" s="41"/>
      <c r="CS3118" s="41"/>
      <c r="CT3118" s="41"/>
      <c r="CU3118" s="41"/>
      <c r="CV3118" s="41"/>
      <c r="CW3118" s="41"/>
      <c r="CX3118" s="41"/>
      <c r="CY3118" s="41"/>
      <c r="CZ3118" s="41"/>
      <c r="DA3118" s="41"/>
      <c r="DB3118" s="41"/>
      <c r="DC3118" s="41"/>
      <c r="DD3118" s="41"/>
      <c r="DE3118" s="41"/>
      <c r="DF3118" s="41"/>
      <c r="DG3118" s="41"/>
      <c r="DH3118" s="41"/>
      <c r="DI3118" s="41"/>
      <c r="DJ3118" s="41"/>
      <c r="DK3118" s="41"/>
      <c r="DL3118" s="41"/>
      <c r="DM3118" s="41"/>
      <c r="DN3118" s="41"/>
      <c r="DO3118" s="41"/>
      <c r="DP3118" s="41"/>
      <c r="DQ3118" s="41"/>
    </row>
    <row r="3119" spans="1:121" x14ac:dyDescent="0.15">
      <c r="A3119" s="64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31"/>
      <c r="R3119" s="16"/>
      <c r="S3119" s="4"/>
      <c r="T3119" s="5"/>
      <c r="U3119" s="11"/>
      <c r="V3119" s="11"/>
      <c r="W3119" s="49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"/>
      <c r="AH3119" s="1"/>
      <c r="AI3119" s="1"/>
      <c r="AJ3119" s="1"/>
      <c r="AK3119" s="1"/>
      <c r="AL3119" s="49"/>
      <c r="AM3119" s="49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</row>
    <row r="3120" spans="1:121" x14ac:dyDescent="0.15">
      <c r="A3120" s="64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31"/>
      <c r="R3120" s="16"/>
      <c r="S3120" s="4"/>
      <c r="T3120" s="5"/>
      <c r="U3120" s="11"/>
      <c r="V3120" s="11"/>
      <c r="W3120" s="49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"/>
      <c r="AH3120" s="1"/>
      <c r="AI3120" s="1"/>
      <c r="AJ3120" s="1"/>
      <c r="AK3120" s="1"/>
      <c r="AL3120" s="49"/>
      <c r="AM3120" s="49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</row>
    <row r="3121" spans="1:121" x14ac:dyDescent="0.15">
      <c r="A3121" s="64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31"/>
      <c r="R3121" s="16"/>
      <c r="S3121" s="4"/>
      <c r="T3121" s="5"/>
      <c r="U3121" s="11"/>
      <c r="V3121" s="11"/>
      <c r="W3121" s="49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"/>
      <c r="AH3121" s="1"/>
      <c r="AI3121" s="1"/>
      <c r="AJ3121" s="1"/>
      <c r="AK3121" s="1"/>
      <c r="AL3121" s="49"/>
      <c r="AM3121" s="49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</row>
    <row r="3122" spans="1:121" x14ac:dyDescent="0.15">
      <c r="A3122" s="64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31"/>
      <c r="R3122" s="16"/>
      <c r="S3122" s="4"/>
      <c r="T3122" s="5"/>
      <c r="U3122" s="11"/>
      <c r="V3122" s="11"/>
      <c r="W3122" s="49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"/>
      <c r="AH3122" s="1"/>
      <c r="AI3122" s="1"/>
      <c r="AJ3122" s="1"/>
      <c r="AK3122" s="1"/>
      <c r="AL3122" s="49"/>
      <c r="AM3122" s="49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</row>
    <row r="3123" spans="1:121" x14ac:dyDescent="0.15">
      <c r="A3123" s="64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31"/>
      <c r="R3123" s="16"/>
      <c r="S3123" s="4"/>
      <c r="T3123" s="5"/>
      <c r="U3123" s="11"/>
      <c r="V3123" s="11"/>
      <c r="W3123" s="49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"/>
      <c r="AH3123" s="1"/>
      <c r="AI3123" s="1"/>
      <c r="AJ3123" s="1"/>
      <c r="AK3123" s="1"/>
      <c r="AL3123" s="49"/>
      <c r="AM3123" s="49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</row>
    <row r="3124" spans="1:121" x14ac:dyDescent="0.15">
      <c r="A3124" s="64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31"/>
      <c r="R3124" s="16"/>
      <c r="S3124" s="4"/>
      <c r="T3124" s="5"/>
      <c r="U3124" s="11"/>
      <c r="V3124" s="11"/>
      <c r="W3124" s="49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"/>
      <c r="AH3124" s="1"/>
      <c r="AI3124" s="1"/>
      <c r="AJ3124" s="1"/>
      <c r="AK3124" s="1"/>
      <c r="AL3124" s="49"/>
      <c r="AM3124" s="49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</row>
    <row r="3125" spans="1:121" x14ac:dyDescent="0.15">
      <c r="A3125" s="64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31"/>
      <c r="R3125" s="16"/>
      <c r="S3125" s="4"/>
      <c r="T3125" s="5"/>
      <c r="U3125" s="11"/>
      <c r="V3125" s="11"/>
      <c r="W3125" s="49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"/>
      <c r="AH3125" s="1"/>
      <c r="AI3125" s="1"/>
      <c r="AJ3125" s="1"/>
      <c r="AK3125" s="1"/>
      <c r="AL3125" s="49"/>
      <c r="AM3125" s="49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</row>
    <row r="3126" spans="1:121" x14ac:dyDescent="0.15">
      <c r="A3126" s="64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31"/>
      <c r="R3126" s="16"/>
      <c r="S3126" s="4"/>
      <c r="T3126" s="5"/>
      <c r="U3126" s="11"/>
      <c r="V3126" s="11"/>
      <c r="W3126" s="49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"/>
      <c r="AH3126" s="1"/>
      <c r="AI3126" s="1"/>
      <c r="AJ3126" s="1"/>
      <c r="AK3126" s="1"/>
      <c r="AL3126" s="49"/>
      <c r="AM3126" s="49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</row>
    <row r="3127" spans="1:121" x14ac:dyDescent="0.15">
      <c r="A3127" s="64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31"/>
      <c r="R3127" s="16"/>
      <c r="S3127" s="4"/>
      <c r="T3127" s="5"/>
      <c r="U3127" s="11"/>
      <c r="V3127" s="11"/>
      <c r="W3127" s="49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"/>
      <c r="AH3127" s="1"/>
      <c r="AI3127" s="1"/>
      <c r="AJ3127" s="1"/>
      <c r="AK3127" s="1"/>
      <c r="AL3127" s="49"/>
      <c r="AM3127" s="49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</row>
    <row r="3128" spans="1:121" x14ac:dyDescent="0.15">
      <c r="A3128" s="64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31"/>
      <c r="R3128" s="16"/>
      <c r="S3128" s="4"/>
      <c r="T3128" s="5"/>
      <c r="U3128" s="11"/>
      <c r="V3128" s="11"/>
      <c r="W3128" s="49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"/>
      <c r="AH3128" s="1"/>
      <c r="AI3128" s="1"/>
      <c r="AJ3128" s="1"/>
      <c r="AK3128" s="1"/>
      <c r="AL3128" s="49"/>
      <c r="AM3128" s="49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</row>
    <row r="3129" spans="1:121" x14ac:dyDescent="0.15">
      <c r="A3129" s="64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31"/>
      <c r="R3129" s="16"/>
      <c r="S3129" s="4"/>
      <c r="T3129" s="5"/>
      <c r="U3129" s="11"/>
      <c r="V3129" s="11"/>
      <c r="W3129" s="49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"/>
      <c r="AH3129" s="1"/>
      <c r="AI3129" s="1"/>
      <c r="AJ3129" s="1"/>
      <c r="AK3129" s="1"/>
      <c r="AL3129" s="49"/>
      <c r="AM3129" s="49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</row>
    <row r="3130" spans="1:121" x14ac:dyDescent="0.15">
      <c r="A3130" s="64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31"/>
      <c r="R3130" s="16"/>
      <c r="S3130" s="4"/>
      <c r="T3130" s="5"/>
      <c r="U3130" s="11"/>
      <c r="V3130" s="11"/>
      <c r="W3130" s="49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"/>
      <c r="AH3130" s="1"/>
      <c r="AI3130" s="1"/>
      <c r="AJ3130" s="1"/>
      <c r="AK3130" s="1"/>
      <c r="AL3130" s="49"/>
      <c r="AM3130" s="49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</row>
    <row r="3131" spans="1:121" x14ac:dyDescent="0.15">
      <c r="A3131" s="64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31"/>
      <c r="R3131" s="16"/>
      <c r="S3131" s="4"/>
      <c r="T3131" s="5"/>
      <c r="U3131" s="11"/>
      <c r="V3131" s="11"/>
      <c r="W3131" s="49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"/>
      <c r="AH3131" s="1"/>
      <c r="AI3131" s="1"/>
      <c r="AJ3131" s="1"/>
      <c r="AK3131" s="1"/>
      <c r="AL3131" s="49"/>
      <c r="AM3131" s="49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</row>
    <row r="3132" spans="1:121" x14ac:dyDescent="0.15">
      <c r="A3132" s="64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31"/>
      <c r="R3132" s="16"/>
      <c r="S3132" s="4"/>
      <c r="T3132" s="5"/>
      <c r="U3132" s="11"/>
      <c r="V3132" s="11"/>
      <c r="W3132" s="49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"/>
      <c r="AH3132" s="1"/>
      <c r="AI3132" s="1"/>
      <c r="AJ3132" s="1"/>
      <c r="AK3132" s="1"/>
      <c r="AL3132" s="49"/>
      <c r="AM3132" s="49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</row>
    <row r="3133" spans="1:121" x14ac:dyDescent="0.15">
      <c r="A3133" s="64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31"/>
      <c r="R3133" s="16"/>
      <c r="S3133" s="4"/>
      <c r="T3133" s="5"/>
      <c r="U3133" s="11"/>
      <c r="V3133" s="11"/>
      <c r="W3133" s="49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"/>
      <c r="AH3133" s="1"/>
      <c r="AI3133" s="1"/>
      <c r="AJ3133" s="1"/>
      <c r="AK3133" s="1"/>
      <c r="AL3133" s="49"/>
      <c r="AM3133" s="49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</row>
    <row r="3134" spans="1:121" x14ac:dyDescent="0.15">
      <c r="A3134" s="64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31"/>
      <c r="R3134" s="16"/>
      <c r="S3134" s="4"/>
      <c r="T3134" s="5"/>
      <c r="U3134" s="11"/>
      <c r="V3134" s="11"/>
      <c r="W3134" s="49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"/>
      <c r="AH3134" s="1"/>
      <c r="AI3134" s="1"/>
      <c r="AJ3134" s="1"/>
      <c r="AK3134" s="1"/>
      <c r="AL3134" s="49"/>
      <c r="AM3134" s="49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</row>
    <row r="3135" spans="1:121" x14ac:dyDescent="0.15">
      <c r="A3135" s="64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31"/>
      <c r="R3135" s="16"/>
      <c r="S3135" s="4"/>
      <c r="T3135" s="5"/>
      <c r="U3135" s="11"/>
      <c r="V3135" s="11"/>
      <c r="W3135" s="49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"/>
      <c r="AH3135" s="1"/>
      <c r="AI3135" s="1"/>
      <c r="AJ3135" s="1"/>
      <c r="AK3135" s="1"/>
      <c r="AL3135" s="49"/>
      <c r="AM3135" s="49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</row>
    <row r="3136" spans="1:121" x14ac:dyDescent="0.15">
      <c r="A3136" s="64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31"/>
      <c r="R3136" s="16"/>
      <c r="S3136" s="4"/>
      <c r="T3136" s="5"/>
      <c r="U3136" s="11"/>
      <c r="V3136" s="11"/>
      <c r="W3136" s="49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"/>
      <c r="AH3136" s="1"/>
      <c r="AI3136" s="1"/>
      <c r="AJ3136" s="1"/>
      <c r="AK3136" s="1"/>
      <c r="AL3136" s="49"/>
      <c r="AM3136" s="49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</row>
    <row r="3137" spans="1:121" x14ac:dyDescent="0.15">
      <c r="A3137" s="64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31"/>
      <c r="R3137" s="16"/>
      <c r="S3137" s="4"/>
      <c r="T3137" s="5"/>
      <c r="U3137" s="11"/>
      <c r="V3137" s="11"/>
      <c r="W3137" s="49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"/>
      <c r="AH3137" s="1"/>
      <c r="AI3137" s="1"/>
      <c r="AJ3137" s="1"/>
      <c r="AK3137" s="1"/>
      <c r="AL3137" s="49"/>
      <c r="AM3137" s="49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</row>
    <row r="3138" spans="1:121" x14ac:dyDescent="0.15">
      <c r="A3138" s="64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31"/>
      <c r="R3138" s="16"/>
      <c r="S3138" s="4"/>
      <c r="T3138" s="5"/>
      <c r="U3138" s="11"/>
      <c r="V3138" s="11"/>
      <c r="W3138" s="49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"/>
      <c r="AH3138" s="1"/>
      <c r="AI3138" s="1"/>
      <c r="AJ3138" s="1"/>
      <c r="AK3138" s="1"/>
      <c r="AL3138" s="49"/>
      <c r="AM3138" s="49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</row>
    <row r="3139" spans="1:121" x14ac:dyDescent="0.15">
      <c r="A3139" s="64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31"/>
      <c r="R3139" s="16"/>
      <c r="S3139" s="4"/>
      <c r="T3139" s="5"/>
      <c r="U3139" s="11"/>
      <c r="V3139" s="11"/>
      <c r="W3139" s="49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"/>
      <c r="AH3139" s="1"/>
      <c r="AI3139" s="1"/>
      <c r="AJ3139" s="1"/>
      <c r="AK3139" s="1"/>
      <c r="AL3139" s="49"/>
      <c r="AM3139" s="49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</row>
    <row r="3140" spans="1:121" x14ac:dyDescent="0.15">
      <c r="A3140" s="64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31"/>
      <c r="R3140" s="16"/>
      <c r="S3140" s="4"/>
      <c r="T3140" s="5"/>
      <c r="U3140" s="11"/>
      <c r="V3140" s="11"/>
      <c r="W3140" s="49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"/>
      <c r="AH3140" s="1"/>
      <c r="AI3140" s="1"/>
      <c r="AJ3140" s="1"/>
      <c r="AK3140" s="1"/>
      <c r="AL3140" s="49"/>
      <c r="AM3140" s="49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</row>
    <row r="3141" spans="1:121" x14ac:dyDescent="0.15">
      <c r="A3141" s="64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31"/>
      <c r="R3141" s="16"/>
      <c r="S3141" s="4"/>
      <c r="T3141" s="5"/>
      <c r="U3141" s="11"/>
      <c r="V3141" s="11"/>
      <c r="W3141" s="49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"/>
      <c r="AH3141" s="1"/>
      <c r="AI3141" s="1"/>
      <c r="AJ3141" s="1"/>
      <c r="AK3141" s="1"/>
      <c r="AL3141" s="49"/>
      <c r="AM3141" s="49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</row>
    <row r="3142" spans="1:121" x14ac:dyDescent="0.15">
      <c r="A3142" s="64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31"/>
      <c r="R3142" s="16"/>
      <c r="S3142" s="4"/>
      <c r="T3142" s="5"/>
      <c r="U3142" s="11"/>
      <c r="V3142" s="11"/>
      <c r="W3142" s="49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"/>
      <c r="AH3142" s="1"/>
      <c r="AI3142" s="1"/>
      <c r="AJ3142" s="1"/>
      <c r="AK3142" s="1"/>
      <c r="AL3142" s="49"/>
      <c r="AM3142" s="49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</row>
    <row r="3143" spans="1:121" x14ac:dyDescent="0.15">
      <c r="A3143" s="64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31"/>
      <c r="R3143" s="16"/>
      <c r="S3143" s="4"/>
      <c r="T3143" s="5"/>
      <c r="U3143" s="11"/>
      <c r="V3143" s="11"/>
      <c r="W3143" s="49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"/>
      <c r="AH3143" s="1"/>
      <c r="AI3143" s="1"/>
      <c r="AJ3143" s="1"/>
      <c r="AK3143" s="1"/>
      <c r="AL3143" s="49"/>
      <c r="AM3143" s="49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</row>
    <row r="3144" spans="1:121" x14ac:dyDescent="0.15">
      <c r="A3144" s="64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31"/>
      <c r="R3144" s="16"/>
      <c r="S3144" s="4"/>
      <c r="T3144" s="5"/>
      <c r="U3144" s="11"/>
      <c r="V3144" s="11"/>
      <c r="W3144" s="49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"/>
      <c r="AH3144" s="1"/>
      <c r="AI3144" s="1"/>
      <c r="AJ3144" s="1"/>
      <c r="AK3144" s="1"/>
      <c r="AL3144" s="49"/>
      <c r="AM3144" s="49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</row>
    <row r="3145" spans="1:121" x14ac:dyDescent="0.15">
      <c r="A3145" s="64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31"/>
      <c r="R3145" s="16"/>
      <c r="S3145" s="4"/>
      <c r="T3145" s="5"/>
      <c r="U3145" s="11"/>
      <c r="V3145" s="11"/>
      <c r="W3145" s="49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"/>
      <c r="AH3145" s="1"/>
      <c r="AI3145" s="1"/>
      <c r="AJ3145" s="1"/>
      <c r="AK3145" s="1"/>
      <c r="AL3145" s="49"/>
      <c r="AM3145" s="49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</row>
    <row r="3146" spans="1:121" x14ac:dyDescent="0.15">
      <c r="A3146" s="64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31"/>
      <c r="R3146" s="16"/>
      <c r="S3146" s="4"/>
      <c r="T3146" s="5"/>
      <c r="U3146" s="11"/>
      <c r="V3146" s="11"/>
      <c r="W3146" s="49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"/>
      <c r="AH3146" s="1"/>
      <c r="AI3146" s="1"/>
      <c r="AJ3146" s="1"/>
      <c r="AK3146" s="1"/>
      <c r="AL3146" s="49"/>
      <c r="AM3146" s="49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</row>
    <row r="3147" spans="1:121" x14ac:dyDescent="0.15">
      <c r="A3147" s="64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31"/>
      <c r="R3147" s="16"/>
      <c r="S3147" s="4"/>
      <c r="T3147" s="5"/>
      <c r="U3147" s="11"/>
      <c r="V3147" s="11"/>
      <c r="W3147" s="49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"/>
      <c r="AH3147" s="1"/>
      <c r="AI3147" s="1"/>
      <c r="AJ3147" s="1"/>
      <c r="AK3147" s="1"/>
      <c r="AL3147" s="49"/>
      <c r="AM3147" s="49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</row>
    <row r="3148" spans="1:121" x14ac:dyDescent="0.15">
      <c r="A3148" s="64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31"/>
      <c r="R3148" s="16"/>
      <c r="S3148" s="4"/>
      <c r="T3148" s="5"/>
      <c r="U3148" s="11"/>
      <c r="V3148" s="11"/>
      <c r="W3148" s="49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"/>
      <c r="AH3148" s="1"/>
      <c r="AI3148" s="1"/>
      <c r="AJ3148" s="1"/>
      <c r="AK3148" s="1"/>
      <c r="AL3148" s="49"/>
      <c r="AM3148" s="49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</row>
    <row r="3149" spans="1:121" x14ac:dyDescent="0.15">
      <c r="A3149" s="64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31"/>
      <c r="R3149" s="16"/>
      <c r="S3149" s="4"/>
      <c r="T3149" s="5"/>
      <c r="U3149" s="11"/>
      <c r="V3149" s="11"/>
      <c r="W3149" s="49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"/>
      <c r="AH3149" s="1"/>
      <c r="AI3149" s="1"/>
      <c r="AJ3149" s="1"/>
      <c r="AK3149" s="1"/>
      <c r="AL3149" s="49"/>
      <c r="AM3149" s="49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</row>
    <row r="3150" spans="1:121" x14ac:dyDescent="0.15">
      <c r="A3150" s="64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31"/>
      <c r="R3150" s="16"/>
      <c r="S3150" s="4"/>
      <c r="T3150" s="5"/>
      <c r="U3150" s="11"/>
      <c r="V3150" s="11"/>
      <c r="W3150" s="49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"/>
      <c r="AH3150" s="1"/>
      <c r="AI3150" s="1"/>
      <c r="AJ3150" s="1"/>
      <c r="AK3150" s="1"/>
      <c r="AL3150" s="49"/>
      <c r="AM3150" s="49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</row>
    <row r="3151" spans="1:121" x14ac:dyDescent="0.15">
      <c r="A3151" s="64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31"/>
      <c r="R3151" s="16"/>
      <c r="S3151" s="4"/>
      <c r="T3151" s="5"/>
      <c r="U3151" s="11"/>
      <c r="V3151" s="11"/>
      <c r="W3151" s="49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"/>
      <c r="AH3151" s="1"/>
      <c r="AI3151" s="1"/>
      <c r="AJ3151" s="1"/>
      <c r="AK3151" s="1"/>
      <c r="AL3151" s="49"/>
      <c r="AM3151" s="49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</row>
    <row r="3152" spans="1:121" x14ac:dyDescent="0.15">
      <c r="A3152" s="64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31"/>
      <c r="R3152" s="16"/>
      <c r="S3152" s="4"/>
      <c r="T3152" s="5"/>
      <c r="U3152" s="11"/>
      <c r="V3152" s="11"/>
      <c r="W3152" s="49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"/>
      <c r="AH3152" s="1"/>
      <c r="AI3152" s="1"/>
      <c r="AJ3152" s="1"/>
      <c r="AK3152" s="1"/>
      <c r="AL3152" s="49"/>
      <c r="AM3152" s="49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</row>
    <row r="3153" spans="1:121" x14ac:dyDescent="0.15">
      <c r="A3153" s="64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31"/>
      <c r="R3153" s="16"/>
      <c r="S3153" s="4"/>
      <c r="T3153" s="5"/>
      <c r="U3153" s="11"/>
      <c r="V3153" s="11"/>
      <c r="W3153" s="49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"/>
      <c r="AH3153" s="1"/>
      <c r="AI3153" s="1"/>
      <c r="AJ3153" s="1"/>
      <c r="AK3153" s="1"/>
      <c r="AL3153" s="49"/>
      <c r="AM3153" s="49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</row>
    <row r="3154" spans="1:121" x14ac:dyDescent="0.15">
      <c r="A3154" s="64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31"/>
      <c r="R3154" s="16"/>
      <c r="S3154" s="4"/>
      <c r="T3154" s="5"/>
      <c r="U3154" s="11"/>
      <c r="V3154" s="11"/>
      <c r="W3154" s="49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"/>
      <c r="AH3154" s="1"/>
      <c r="AI3154" s="1"/>
      <c r="AJ3154" s="1"/>
      <c r="AK3154" s="1"/>
      <c r="AL3154" s="49"/>
      <c r="AM3154" s="49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</row>
    <row r="3155" spans="1:121" x14ac:dyDescent="0.15">
      <c r="A3155" s="64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31"/>
      <c r="R3155" s="16"/>
      <c r="S3155" s="4"/>
      <c r="T3155" s="5"/>
      <c r="U3155" s="11"/>
      <c r="V3155" s="11"/>
      <c r="W3155" s="49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"/>
      <c r="AH3155" s="1"/>
      <c r="AI3155" s="1"/>
      <c r="AJ3155" s="1"/>
      <c r="AK3155" s="1"/>
      <c r="AL3155" s="49"/>
      <c r="AM3155" s="49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</row>
    <row r="3156" spans="1:121" x14ac:dyDescent="0.15">
      <c r="A3156" s="64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31"/>
      <c r="R3156" s="16"/>
      <c r="S3156" s="4"/>
      <c r="T3156" s="5"/>
      <c r="U3156" s="11"/>
      <c r="V3156" s="11"/>
      <c r="W3156" s="49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"/>
      <c r="AH3156" s="1"/>
      <c r="AI3156" s="1"/>
      <c r="AJ3156" s="1"/>
      <c r="AK3156" s="1"/>
      <c r="AL3156" s="49"/>
      <c r="AM3156" s="49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</row>
    <row r="3157" spans="1:121" x14ac:dyDescent="0.15">
      <c r="A3157" s="64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31"/>
      <c r="R3157" s="16"/>
      <c r="S3157" s="4"/>
      <c r="T3157" s="5"/>
      <c r="U3157" s="11"/>
      <c r="V3157" s="11"/>
      <c r="W3157" s="49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"/>
      <c r="AH3157" s="1"/>
      <c r="AI3157" s="1"/>
      <c r="AJ3157" s="1"/>
      <c r="AK3157" s="1"/>
      <c r="AL3157" s="49"/>
      <c r="AM3157" s="49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</row>
    <row r="3158" spans="1:121" x14ac:dyDescent="0.15">
      <c r="A3158" s="64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31"/>
      <c r="R3158" s="16"/>
      <c r="S3158" s="4"/>
      <c r="T3158" s="5"/>
      <c r="U3158" s="11"/>
      <c r="V3158" s="11"/>
      <c r="W3158" s="49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"/>
      <c r="AH3158" s="1"/>
      <c r="AI3158" s="1"/>
      <c r="AJ3158" s="1"/>
      <c r="AK3158" s="1"/>
      <c r="AL3158" s="49"/>
      <c r="AM3158" s="49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</row>
    <row r="3159" spans="1:121" x14ac:dyDescent="0.15">
      <c r="A3159" s="64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31"/>
      <c r="R3159" s="16"/>
      <c r="S3159" s="4"/>
      <c r="T3159" s="5"/>
      <c r="U3159" s="11"/>
      <c r="V3159" s="11"/>
      <c r="W3159" s="49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"/>
      <c r="AH3159" s="1"/>
      <c r="AI3159" s="1"/>
      <c r="AJ3159" s="1"/>
      <c r="AK3159" s="1"/>
      <c r="AL3159" s="49"/>
      <c r="AM3159" s="49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</row>
    <row r="3160" spans="1:121" x14ac:dyDescent="0.15">
      <c r="A3160" s="64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31"/>
      <c r="R3160" s="16"/>
      <c r="S3160" s="4"/>
      <c r="T3160" s="5"/>
      <c r="U3160" s="11"/>
      <c r="V3160" s="11"/>
      <c r="W3160" s="49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"/>
      <c r="AH3160" s="1"/>
      <c r="AI3160" s="1"/>
      <c r="AJ3160" s="1"/>
      <c r="AK3160" s="1"/>
      <c r="AL3160" s="49"/>
      <c r="AM3160" s="49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</row>
    <row r="3161" spans="1:121" x14ac:dyDescent="0.15">
      <c r="A3161" s="64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31"/>
      <c r="R3161" s="16"/>
      <c r="S3161" s="4"/>
      <c r="T3161" s="5"/>
      <c r="U3161" s="11"/>
      <c r="V3161" s="11"/>
      <c r="W3161" s="49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"/>
      <c r="AH3161" s="1"/>
      <c r="AI3161" s="1"/>
      <c r="AJ3161" s="1"/>
      <c r="AK3161" s="1"/>
      <c r="AL3161" s="49"/>
      <c r="AM3161" s="49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</row>
    <row r="3162" spans="1:121" x14ac:dyDescent="0.15">
      <c r="A3162" s="64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31"/>
      <c r="R3162" s="16"/>
      <c r="S3162" s="4"/>
      <c r="T3162" s="5"/>
      <c r="U3162" s="11"/>
      <c r="V3162" s="11"/>
      <c r="W3162" s="49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"/>
      <c r="AH3162" s="1"/>
      <c r="AI3162" s="1"/>
      <c r="AJ3162" s="1"/>
      <c r="AK3162" s="1"/>
      <c r="AL3162" s="49"/>
      <c r="AM3162" s="49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</row>
    <row r="3163" spans="1:121" x14ac:dyDescent="0.15">
      <c r="A3163" s="64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31"/>
      <c r="R3163" s="16"/>
      <c r="S3163" s="4"/>
      <c r="T3163" s="5"/>
      <c r="U3163" s="11"/>
      <c r="V3163" s="11"/>
      <c r="W3163" s="49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"/>
      <c r="AH3163" s="1"/>
      <c r="AI3163" s="1"/>
      <c r="AJ3163" s="1"/>
      <c r="AK3163" s="1"/>
      <c r="AL3163" s="49"/>
      <c r="AM3163" s="49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</row>
    <row r="3164" spans="1:121" x14ac:dyDescent="0.15">
      <c r="A3164" s="64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31"/>
      <c r="R3164" s="16"/>
      <c r="S3164" s="4"/>
      <c r="T3164" s="5"/>
      <c r="U3164" s="11"/>
      <c r="V3164" s="11"/>
      <c r="W3164" s="49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"/>
      <c r="AH3164" s="1"/>
      <c r="AI3164" s="1"/>
      <c r="AJ3164" s="1"/>
      <c r="AK3164" s="1"/>
      <c r="AL3164" s="49"/>
      <c r="AM3164" s="49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</row>
    <row r="3165" spans="1:121" x14ac:dyDescent="0.15">
      <c r="A3165" s="64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31"/>
      <c r="R3165" s="16"/>
      <c r="S3165" s="4"/>
      <c r="T3165" s="5"/>
      <c r="U3165" s="11"/>
      <c r="V3165" s="11"/>
      <c r="W3165" s="49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"/>
      <c r="AH3165" s="1"/>
      <c r="AI3165" s="1"/>
      <c r="AJ3165" s="1"/>
      <c r="AK3165" s="1"/>
      <c r="AL3165" s="49"/>
      <c r="AM3165" s="49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</row>
    <row r="3166" spans="1:121" x14ac:dyDescent="0.15">
      <c r="A3166" s="64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31"/>
      <c r="R3166" s="16"/>
      <c r="S3166" s="4"/>
      <c r="T3166" s="5"/>
      <c r="U3166" s="11"/>
      <c r="V3166" s="11"/>
      <c r="W3166" s="49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"/>
      <c r="AH3166" s="1"/>
      <c r="AI3166" s="1"/>
      <c r="AJ3166" s="1"/>
      <c r="AK3166" s="1"/>
      <c r="AL3166" s="49"/>
      <c r="AM3166" s="49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</row>
    <row r="3167" spans="1:121" x14ac:dyDescent="0.15">
      <c r="A3167" s="64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31"/>
      <c r="R3167" s="16"/>
      <c r="S3167" s="4"/>
      <c r="T3167" s="5"/>
      <c r="U3167" s="11"/>
      <c r="V3167" s="11"/>
      <c r="W3167" s="49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"/>
      <c r="AH3167" s="1"/>
      <c r="AI3167" s="1"/>
      <c r="AJ3167" s="1"/>
      <c r="AK3167" s="1"/>
      <c r="AL3167" s="49"/>
      <c r="AM3167" s="49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</row>
    <row r="3168" spans="1:121" x14ac:dyDescent="0.15">
      <c r="A3168" s="64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31"/>
      <c r="R3168" s="16"/>
      <c r="S3168" s="4"/>
      <c r="T3168" s="5"/>
      <c r="U3168" s="11"/>
      <c r="V3168" s="11"/>
      <c r="W3168" s="49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"/>
      <c r="AH3168" s="1"/>
      <c r="AI3168" s="1"/>
      <c r="AJ3168" s="1"/>
      <c r="AK3168" s="1"/>
      <c r="AL3168" s="49"/>
      <c r="AM3168" s="49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</row>
    <row r="3169" spans="1:121" x14ac:dyDescent="0.15">
      <c r="A3169" s="64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31"/>
      <c r="R3169" s="16"/>
      <c r="S3169" s="4"/>
      <c r="T3169" s="5"/>
      <c r="U3169" s="11"/>
      <c r="V3169" s="11"/>
      <c r="W3169" s="49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"/>
      <c r="AH3169" s="1"/>
      <c r="AI3169" s="1"/>
      <c r="AJ3169" s="1"/>
      <c r="AK3169" s="1"/>
      <c r="AL3169" s="49"/>
      <c r="AM3169" s="49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</row>
    <row r="3170" spans="1:121" x14ac:dyDescent="0.15">
      <c r="A3170" s="64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31"/>
      <c r="R3170" s="16"/>
      <c r="S3170" s="4"/>
      <c r="T3170" s="5"/>
      <c r="U3170" s="11"/>
      <c r="V3170" s="11"/>
      <c r="W3170" s="49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"/>
      <c r="AH3170" s="1"/>
      <c r="AI3170" s="1"/>
      <c r="AJ3170" s="1"/>
      <c r="AK3170" s="1"/>
      <c r="AL3170" s="49"/>
      <c r="AM3170" s="49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</row>
    <row r="3171" spans="1:121" x14ac:dyDescent="0.15">
      <c r="A3171" s="64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31"/>
      <c r="R3171" s="16"/>
      <c r="S3171" s="4"/>
      <c r="T3171" s="5"/>
      <c r="U3171" s="11"/>
      <c r="V3171" s="11"/>
      <c r="W3171" s="49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"/>
      <c r="AH3171" s="1"/>
      <c r="AI3171" s="1"/>
      <c r="AJ3171" s="1"/>
      <c r="AK3171" s="1"/>
      <c r="AL3171" s="49"/>
      <c r="AM3171" s="49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</row>
    <row r="3172" spans="1:121" x14ac:dyDescent="0.15">
      <c r="A3172" s="64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31"/>
      <c r="R3172" s="16"/>
      <c r="S3172" s="4"/>
      <c r="T3172" s="5"/>
      <c r="U3172" s="11"/>
      <c r="V3172" s="11"/>
      <c r="W3172" s="49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"/>
      <c r="AH3172" s="1"/>
      <c r="AI3172" s="1"/>
      <c r="AJ3172" s="1"/>
      <c r="AK3172" s="1"/>
      <c r="AL3172" s="49"/>
      <c r="AM3172" s="49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</row>
    <row r="3173" spans="1:121" x14ac:dyDescent="0.15">
      <c r="A3173" s="64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31"/>
      <c r="R3173" s="16"/>
      <c r="S3173" s="4"/>
      <c r="T3173" s="5"/>
      <c r="U3173" s="11"/>
      <c r="V3173" s="11"/>
      <c r="W3173" s="49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"/>
      <c r="AH3173" s="1"/>
      <c r="AI3173" s="1"/>
      <c r="AJ3173" s="1"/>
      <c r="AK3173" s="1"/>
      <c r="AL3173" s="49"/>
      <c r="AM3173" s="49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</row>
    <row r="3174" spans="1:121" x14ac:dyDescent="0.15">
      <c r="A3174" s="64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31"/>
      <c r="R3174" s="16"/>
      <c r="S3174" s="4"/>
      <c r="T3174" s="5"/>
      <c r="U3174" s="11"/>
      <c r="V3174" s="11"/>
      <c r="W3174" s="49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"/>
      <c r="AH3174" s="1"/>
      <c r="AI3174" s="1"/>
      <c r="AJ3174" s="1"/>
      <c r="AK3174" s="1"/>
      <c r="AL3174" s="49"/>
      <c r="AM3174" s="49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</row>
    <row r="3175" spans="1:121" x14ac:dyDescent="0.15">
      <c r="A3175" s="64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31"/>
      <c r="R3175" s="16"/>
      <c r="S3175" s="4"/>
      <c r="T3175" s="5"/>
      <c r="U3175" s="11"/>
      <c r="V3175" s="11"/>
      <c r="W3175" s="49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"/>
      <c r="AH3175" s="1"/>
      <c r="AI3175" s="1"/>
      <c r="AJ3175" s="1"/>
      <c r="AK3175" s="1"/>
      <c r="AL3175" s="49"/>
      <c r="AM3175" s="49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</row>
    <row r="3176" spans="1:121" x14ac:dyDescent="0.15">
      <c r="A3176" s="64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31"/>
      <c r="R3176" s="16"/>
      <c r="S3176" s="4"/>
      <c r="T3176" s="5"/>
      <c r="U3176" s="11"/>
      <c r="V3176" s="11"/>
      <c r="W3176" s="49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"/>
      <c r="AH3176" s="1"/>
      <c r="AI3176" s="1"/>
      <c r="AJ3176" s="1"/>
      <c r="AK3176" s="1"/>
      <c r="AL3176" s="49"/>
      <c r="AM3176" s="49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</row>
    <row r="3177" spans="1:121" x14ac:dyDescent="0.15">
      <c r="A3177" s="64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31"/>
      <c r="R3177" s="16"/>
      <c r="S3177" s="4"/>
      <c r="T3177" s="5"/>
      <c r="U3177" s="11"/>
      <c r="V3177" s="11"/>
      <c r="W3177" s="49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"/>
      <c r="AH3177" s="1"/>
      <c r="AI3177" s="1"/>
      <c r="AJ3177" s="1"/>
      <c r="AK3177" s="1"/>
      <c r="AL3177" s="49"/>
      <c r="AM3177" s="49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</row>
    <row r="3178" spans="1:121" x14ac:dyDescent="0.15">
      <c r="A3178" s="64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31"/>
      <c r="R3178" s="16"/>
      <c r="S3178" s="4"/>
      <c r="T3178" s="5"/>
      <c r="U3178" s="11"/>
      <c r="V3178" s="11"/>
      <c r="W3178" s="49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"/>
      <c r="AH3178" s="1"/>
      <c r="AI3178" s="1"/>
      <c r="AJ3178" s="1"/>
      <c r="AK3178" s="1"/>
      <c r="AL3178" s="49"/>
      <c r="AM3178" s="49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</row>
    <row r="3179" spans="1:121" x14ac:dyDescent="0.15">
      <c r="A3179" s="64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31"/>
      <c r="R3179" s="16"/>
      <c r="S3179" s="4"/>
      <c r="T3179" s="5"/>
      <c r="U3179" s="11"/>
      <c r="V3179" s="11"/>
      <c r="W3179" s="49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"/>
      <c r="AH3179" s="1"/>
      <c r="AI3179" s="1"/>
      <c r="AJ3179" s="1"/>
      <c r="AK3179" s="1"/>
      <c r="AL3179" s="49"/>
      <c r="AM3179" s="49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</row>
    <row r="3180" spans="1:121" x14ac:dyDescent="0.15">
      <c r="A3180" s="64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31"/>
      <c r="R3180" s="16"/>
      <c r="S3180" s="4"/>
      <c r="T3180" s="5"/>
      <c r="U3180" s="11"/>
      <c r="V3180" s="11"/>
      <c r="W3180" s="49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"/>
      <c r="AH3180" s="1"/>
      <c r="AI3180" s="1"/>
      <c r="AJ3180" s="1"/>
      <c r="AK3180" s="1"/>
      <c r="AL3180" s="49"/>
      <c r="AM3180" s="49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</row>
    <row r="3181" spans="1:121" x14ac:dyDescent="0.15">
      <c r="A3181" s="64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31"/>
      <c r="R3181" s="16"/>
      <c r="S3181" s="4"/>
      <c r="T3181" s="5"/>
      <c r="U3181" s="11"/>
      <c r="V3181" s="11"/>
      <c r="W3181" s="49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"/>
      <c r="AH3181" s="1"/>
      <c r="AI3181" s="1"/>
      <c r="AJ3181" s="1"/>
      <c r="AK3181" s="1"/>
      <c r="AL3181" s="49"/>
      <c r="AM3181" s="49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</row>
    <row r="3182" spans="1:121" x14ac:dyDescent="0.15">
      <c r="A3182" s="64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31"/>
      <c r="R3182" s="16"/>
      <c r="S3182" s="4"/>
      <c r="T3182" s="5"/>
      <c r="U3182" s="11"/>
      <c r="V3182" s="11"/>
      <c r="W3182" s="49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"/>
      <c r="AH3182" s="1"/>
      <c r="AI3182" s="1"/>
      <c r="AJ3182" s="1"/>
      <c r="AK3182" s="1"/>
      <c r="AL3182" s="49"/>
      <c r="AM3182" s="49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</row>
    <row r="3183" spans="1:121" x14ac:dyDescent="0.15">
      <c r="A3183" s="64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31"/>
      <c r="R3183" s="16"/>
      <c r="S3183" s="4"/>
      <c r="T3183" s="5"/>
      <c r="U3183" s="11"/>
      <c r="V3183" s="11"/>
      <c r="W3183" s="49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"/>
      <c r="AH3183" s="1"/>
      <c r="AI3183" s="1"/>
      <c r="AJ3183" s="1"/>
      <c r="AK3183" s="1"/>
      <c r="AL3183" s="49"/>
      <c r="AM3183" s="49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</row>
    <row r="3184" spans="1:121" x14ac:dyDescent="0.15">
      <c r="A3184" s="64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31"/>
      <c r="R3184" s="16"/>
      <c r="S3184" s="4"/>
      <c r="T3184" s="5"/>
      <c r="U3184" s="11"/>
      <c r="V3184" s="11"/>
      <c r="W3184" s="49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"/>
      <c r="AH3184" s="1"/>
      <c r="AI3184" s="1"/>
      <c r="AJ3184" s="1"/>
      <c r="AK3184" s="1"/>
      <c r="AL3184" s="49"/>
      <c r="AM3184" s="49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</row>
    <row r="3185" spans="1:121" x14ac:dyDescent="0.15">
      <c r="A3185" s="64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31"/>
      <c r="R3185" s="16"/>
      <c r="S3185" s="4"/>
      <c r="T3185" s="5"/>
      <c r="U3185" s="11"/>
      <c r="V3185" s="11"/>
      <c r="W3185" s="49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"/>
      <c r="AH3185" s="1"/>
      <c r="AI3185" s="1"/>
      <c r="AJ3185" s="1"/>
      <c r="AK3185" s="1"/>
      <c r="AL3185" s="49"/>
      <c r="AM3185" s="49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</row>
    <row r="3186" spans="1:121" x14ac:dyDescent="0.15">
      <c r="A3186" s="64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31"/>
      <c r="R3186" s="16"/>
      <c r="S3186" s="4"/>
      <c r="T3186" s="5"/>
      <c r="U3186" s="11"/>
      <c r="V3186" s="11"/>
      <c r="W3186" s="49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"/>
      <c r="AH3186" s="1"/>
      <c r="AI3186" s="1"/>
      <c r="AJ3186" s="1"/>
      <c r="AK3186" s="1"/>
      <c r="AL3186" s="49"/>
      <c r="AM3186" s="49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</row>
    <row r="3187" spans="1:121" x14ac:dyDescent="0.15">
      <c r="A3187" s="64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31"/>
      <c r="R3187" s="16"/>
      <c r="S3187" s="4"/>
      <c r="T3187" s="5"/>
      <c r="U3187" s="11"/>
      <c r="V3187" s="11"/>
      <c r="W3187" s="49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"/>
      <c r="AH3187" s="1"/>
      <c r="AI3187" s="1"/>
      <c r="AJ3187" s="1"/>
      <c r="AK3187" s="1"/>
      <c r="AL3187" s="49"/>
      <c r="AM3187" s="49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</row>
    <row r="3188" spans="1:121" x14ac:dyDescent="0.15">
      <c r="A3188" s="64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31"/>
      <c r="R3188" s="16"/>
      <c r="S3188" s="4"/>
      <c r="T3188" s="5"/>
      <c r="U3188" s="11"/>
      <c r="V3188" s="11"/>
      <c r="W3188" s="49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"/>
      <c r="AH3188" s="1"/>
      <c r="AI3188" s="1"/>
      <c r="AJ3188" s="1"/>
      <c r="AK3188" s="1"/>
      <c r="AL3188" s="49"/>
      <c r="AM3188" s="49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</row>
    <row r="3189" spans="1:121" x14ac:dyDescent="0.15">
      <c r="A3189" s="64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31"/>
      <c r="R3189" s="16"/>
      <c r="S3189" s="4"/>
      <c r="T3189" s="5"/>
      <c r="U3189" s="11"/>
      <c r="V3189" s="11"/>
      <c r="W3189" s="49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"/>
      <c r="AH3189" s="1"/>
      <c r="AI3189" s="1"/>
      <c r="AJ3189" s="1"/>
      <c r="AK3189" s="1"/>
      <c r="AL3189" s="49"/>
      <c r="AM3189" s="49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</row>
    <row r="3190" spans="1:121" x14ac:dyDescent="0.15">
      <c r="A3190" s="64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31"/>
      <c r="R3190" s="16"/>
      <c r="S3190" s="4"/>
      <c r="T3190" s="5"/>
      <c r="U3190" s="11"/>
      <c r="V3190" s="11"/>
      <c r="W3190" s="49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"/>
      <c r="AH3190" s="1"/>
      <c r="AI3190" s="1"/>
      <c r="AJ3190" s="1"/>
      <c r="AK3190" s="1"/>
      <c r="AL3190" s="49"/>
      <c r="AM3190" s="49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</row>
    <row r="3191" spans="1:121" x14ac:dyDescent="0.15">
      <c r="A3191" s="64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31"/>
      <c r="R3191" s="16"/>
      <c r="S3191" s="4"/>
      <c r="T3191" s="5"/>
      <c r="U3191" s="11"/>
      <c r="V3191" s="11"/>
      <c r="W3191" s="49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"/>
      <c r="AH3191" s="1"/>
      <c r="AI3191" s="1"/>
      <c r="AJ3191" s="1"/>
      <c r="AK3191" s="1"/>
      <c r="AL3191" s="49"/>
      <c r="AM3191" s="49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</row>
    <row r="3192" spans="1:121" x14ac:dyDescent="0.15">
      <c r="A3192" s="64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31"/>
      <c r="R3192" s="16"/>
      <c r="S3192" s="4"/>
      <c r="T3192" s="5"/>
      <c r="U3192" s="11"/>
      <c r="V3192" s="11"/>
      <c r="W3192" s="49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"/>
      <c r="AH3192" s="1"/>
      <c r="AI3192" s="1"/>
      <c r="AJ3192" s="1"/>
      <c r="AK3192" s="1"/>
      <c r="AL3192" s="49"/>
      <c r="AM3192" s="49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</row>
    <row r="3193" spans="1:121" x14ac:dyDescent="0.15">
      <c r="A3193" s="64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31"/>
      <c r="R3193" s="16"/>
      <c r="S3193" s="4"/>
      <c r="T3193" s="5"/>
      <c r="U3193" s="11"/>
      <c r="V3193" s="11"/>
      <c r="W3193" s="49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"/>
      <c r="AH3193" s="1"/>
      <c r="AI3193" s="1"/>
      <c r="AJ3193" s="1"/>
      <c r="AK3193" s="1"/>
      <c r="AL3193" s="49"/>
      <c r="AM3193" s="49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</row>
    <row r="3194" spans="1:121" x14ac:dyDescent="0.15">
      <c r="A3194" s="64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31"/>
      <c r="R3194" s="16"/>
      <c r="S3194" s="4"/>
      <c r="T3194" s="5"/>
      <c r="U3194" s="11"/>
      <c r="V3194" s="11"/>
      <c r="W3194" s="49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"/>
      <c r="AH3194" s="1"/>
      <c r="AI3194" s="1"/>
      <c r="AJ3194" s="1"/>
      <c r="AK3194" s="1"/>
      <c r="AL3194" s="49"/>
      <c r="AM3194" s="49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</row>
    <row r="3195" spans="1:121" x14ac:dyDescent="0.15">
      <c r="A3195" s="64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31"/>
      <c r="R3195" s="16"/>
      <c r="S3195" s="4"/>
      <c r="T3195" s="5"/>
      <c r="U3195" s="11"/>
      <c r="V3195" s="11"/>
      <c r="W3195" s="49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"/>
      <c r="AH3195" s="1"/>
      <c r="AI3195" s="1"/>
      <c r="AJ3195" s="1"/>
      <c r="AK3195" s="1"/>
      <c r="AL3195" s="49"/>
      <c r="AM3195" s="49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</row>
    <row r="3196" spans="1:121" x14ac:dyDescent="0.15">
      <c r="A3196" s="64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31"/>
      <c r="R3196" s="16"/>
      <c r="S3196" s="4"/>
      <c r="T3196" s="5"/>
      <c r="U3196" s="11"/>
      <c r="V3196" s="11"/>
      <c r="W3196" s="49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"/>
      <c r="AH3196" s="1"/>
      <c r="AI3196" s="1"/>
      <c r="AJ3196" s="1"/>
      <c r="AK3196" s="1"/>
      <c r="AL3196" s="49"/>
      <c r="AM3196" s="49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</row>
    <row r="3197" spans="1:121" x14ac:dyDescent="0.15">
      <c r="A3197" s="64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31"/>
      <c r="R3197" s="16"/>
      <c r="S3197" s="4"/>
      <c r="T3197" s="5"/>
      <c r="U3197" s="11"/>
      <c r="V3197" s="11"/>
      <c r="W3197" s="49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"/>
      <c r="AH3197" s="1"/>
      <c r="AI3197" s="1"/>
      <c r="AJ3197" s="1"/>
      <c r="AK3197" s="1"/>
      <c r="AL3197" s="49"/>
      <c r="AM3197" s="49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</row>
    <row r="3198" spans="1:121" x14ac:dyDescent="0.15">
      <c r="A3198" s="64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31"/>
      <c r="R3198" s="16"/>
      <c r="S3198" s="4"/>
      <c r="T3198" s="5"/>
      <c r="U3198" s="11"/>
      <c r="V3198" s="11"/>
      <c r="W3198" s="49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"/>
      <c r="AH3198" s="1"/>
      <c r="AI3198" s="1"/>
      <c r="AJ3198" s="1"/>
      <c r="AK3198" s="1"/>
      <c r="AL3198" s="49"/>
      <c r="AM3198" s="49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</row>
    <row r="3199" spans="1:121" x14ac:dyDescent="0.15">
      <c r="A3199" s="64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31"/>
      <c r="R3199" s="16"/>
      <c r="S3199" s="4"/>
      <c r="T3199" s="5"/>
      <c r="U3199" s="11"/>
      <c r="V3199" s="11"/>
      <c r="W3199" s="49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"/>
      <c r="AH3199" s="1"/>
      <c r="AI3199" s="1"/>
      <c r="AJ3199" s="1"/>
      <c r="AK3199" s="1"/>
      <c r="AL3199" s="49"/>
      <c r="AM3199" s="49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</row>
    <row r="3200" spans="1:121" x14ac:dyDescent="0.15">
      <c r="A3200" s="64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31"/>
      <c r="R3200" s="16"/>
      <c r="S3200" s="4"/>
      <c r="T3200" s="5"/>
      <c r="U3200" s="11"/>
      <c r="V3200" s="11"/>
      <c r="W3200" s="49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"/>
      <c r="AH3200" s="1"/>
      <c r="AI3200" s="1"/>
      <c r="AJ3200" s="1"/>
      <c r="AK3200" s="1"/>
      <c r="AL3200" s="49"/>
      <c r="AM3200" s="49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</row>
    <row r="3201" spans="1:121" x14ac:dyDescent="0.15">
      <c r="A3201" s="64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31"/>
      <c r="R3201" s="16"/>
      <c r="S3201" s="4"/>
      <c r="T3201" s="5"/>
      <c r="U3201" s="11"/>
      <c r="V3201" s="11"/>
      <c r="W3201" s="49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"/>
      <c r="AH3201" s="1"/>
      <c r="AI3201" s="1"/>
      <c r="AJ3201" s="1"/>
      <c r="AK3201" s="1"/>
      <c r="AL3201" s="49"/>
      <c r="AM3201" s="49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</row>
    <row r="3202" spans="1:121" x14ac:dyDescent="0.15">
      <c r="A3202" s="64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31"/>
      <c r="R3202" s="16"/>
      <c r="S3202" s="4"/>
      <c r="T3202" s="5"/>
      <c r="U3202" s="11"/>
      <c r="V3202" s="11"/>
      <c r="W3202" s="49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"/>
      <c r="AH3202" s="1"/>
      <c r="AI3202" s="1"/>
      <c r="AJ3202" s="1"/>
      <c r="AK3202" s="1"/>
      <c r="AL3202" s="49"/>
      <c r="AM3202" s="49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</row>
    <row r="3203" spans="1:121" x14ac:dyDescent="0.15">
      <c r="A3203" s="64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31"/>
      <c r="R3203" s="16"/>
      <c r="S3203" s="4"/>
      <c r="T3203" s="5"/>
      <c r="U3203" s="11"/>
      <c r="V3203" s="11"/>
      <c r="W3203" s="49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"/>
      <c r="AH3203" s="1"/>
      <c r="AI3203" s="1"/>
      <c r="AJ3203" s="1"/>
      <c r="AK3203" s="1"/>
      <c r="AL3203" s="49"/>
      <c r="AM3203" s="49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</row>
    <row r="3204" spans="1:121" x14ac:dyDescent="0.15">
      <c r="A3204" s="64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31"/>
      <c r="R3204" s="16"/>
      <c r="S3204" s="4"/>
      <c r="T3204" s="5"/>
      <c r="U3204" s="11"/>
      <c r="V3204" s="11"/>
      <c r="W3204" s="49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"/>
      <c r="AH3204" s="1"/>
      <c r="AI3204" s="1"/>
      <c r="AJ3204" s="1"/>
      <c r="AK3204" s="1"/>
      <c r="AL3204" s="49"/>
      <c r="AM3204" s="49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</row>
    <row r="3205" spans="1:121" x14ac:dyDescent="0.15">
      <c r="A3205" s="64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31"/>
      <c r="R3205" s="16"/>
      <c r="S3205" s="4"/>
      <c r="T3205" s="5"/>
      <c r="U3205" s="11"/>
      <c r="V3205" s="11"/>
      <c r="W3205" s="49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"/>
      <c r="AH3205" s="1"/>
      <c r="AI3205" s="1"/>
      <c r="AJ3205" s="1"/>
      <c r="AK3205" s="1"/>
      <c r="AL3205" s="49"/>
      <c r="AM3205" s="49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</row>
    <row r="3206" spans="1:121" x14ac:dyDescent="0.15">
      <c r="A3206" s="64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31"/>
      <c r="R3206" s="16"/>
      <c r="S3206" s="4"/>
      <c r="T3206" s="5"/>
      <c r="U3206" s="11"/>
      <c r="V3206" s="11"/>
      <c r="W3206" s="49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"/>
      <c r="AH3206" s="1"/>
      <c r="AI3206" s="1"/>
      <c r="AJ3206" s="1"/>
      <c r="AK3206" s="1"/>
      <c r="AL3206" s="49"/>
      <c r="AM3206" s="49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</row>
    <row r="3207" spans="1:121" x14ac:dyDescent="0.15">
      <c r="A3207" s="64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31"/>
      <c r="R3207" s="16"/>
      <c r="S3207" s="4"/>
      <c r="T3207" s="5"/>
      <c r="U3207" s="11"/>
      <c r="V3207" s="11"/>
      <c r="W3207" s="49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"/>
      <c r="AH3207" s="1"/>
      <c r="AI3207" s="1"/>
      <c r="AJ3207" s="1"/>
      <c r="AK3207" s="1"/>
      <c r="AL3207" s="49"/>
      <c r="AM3207" s="49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</row>
    <row r="3208" spans="1:121" x14ac:dyDescent="0.15">
      <c r="A3208" s="64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31"/>
      <c r="R3208" s="16"/>
      <c r="S3208" s="4"/>
      <c r="T3208" s="5"/>
      <c r="U3208" s="11"/>
      <c r="V3208" s="11"/>
      <c r="W3208" s="49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"/>
      <c r="AH3208" s="1"/>
      <c r="AI3208" s="1"/>
      <c r="AJ3208" s="1"/>
      <c r="AK3208" s="1"/>
      <c r="AL3208" s="49"/>
      <c r="AM3208" s="49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</row>
    <row r="3209" spans="1:121" x14ac:dyDescent="0.15">
      <c r="A3209" s="64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31"/>
      <c r="R3209" s="16"/>
      <c r="S3209" s="4"/>
      <c r="T3209" s="5"/>
      <c r="U3209" s="11"/>
      <c r="V3209" s="11"/>
      <c r="W3209" s="49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"/>
      <c r="AH3209" s="1"/>
      <c r="AI3209" s="1"/>
      <c r="AJ3209" s="1"/>
      <c r="AK3209" s="1"/>
      <c r="AL3209" s="49"/>
      <c r="AM3209" s="49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</row>
    <row r="3210" spans="1:121" x14ac:dyDescent="0.15">
      <c r="A3210" s="64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31"/>
      <c r="R3210" s="16"/>
      <c r="S3210" s="4"/>
      <c r="T3210" s="5"/>
      <c r="U3210" s="11"/>
      <c r="V3210" s="11"/>
      <c r="W3210" s="49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"/>
      <c r="AH3210" s="1"/>
      <c r="AI3210" s="1"/>
      <c r="AJ3210" s="1"/>
      <c r="AK3210" s="1"/>
      <c r="AL3210" s="49"/>
      <c r="AM3210" s="49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</row>
    <row r="3211" spans="1:121" x14ac:dyDescent="0.15">
      <c r="A3211" s="64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31"/>
      <c r="R3211" s="16"/>
      <c r="S3211" s="4"/>
      <c r="T3211" s="5"/>
      <c r="U3211" s="11"/>
      <c r="V3211" s="11"/>
      <c r="W3211" s="49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"/>
      <c r="AH3211" s="1"/>
      <c r="AI3211" s="1"/>
      <c r="AJ3211" s="1"/>
      <c r="AK3211" s="1"/>
      <c r="AL3211" s="49"/>
      <c r="AM3211" s="49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</row>
    <row r="3212" spans="1:121" x14ac:dyDescent="0.15">
      <c r="A3212" s="64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31"/>
      <c r="R3212" s="16"/>
      <c r="S3212" s="4"/>
      <c r="T3212" s="5"/>
      <c r="U3212" s="11"/>
      <c r="V3212" s="11"/>
      <c r="W3212" s="49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"/>
      <c r="AH3212" s="1"/>
      <c r="AI3212" s="1"/>
      <c r="AJ3212" s="1"/>
      <c r="AK3212" s="1"/>
      <c r="AL3212" s="49"/>
      <c r="AM3212" s="49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</row>
    <row r="3213" spans="1:121" x14ac:dyDescent="0.15">
      <c r="A3213" s="64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31"/>
      <c r="R3213" s="16"/>
      <c r="S3213" s="4"/>
      <c r="T3213" s="5"/>
      <c r="U3213" s="11"/>
      <c r="V3213" s="11"/>
      <c r="W3213" s="49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"/>
      <c r="AH3213" s="1"/>
      <c r="AI3213" s="1"/>
      <c r="AJ3213" s="1"/>
      <c r="AK3213" s="1"/>
      <c r="AL3213" s="49"/>
      <c r="AM3213" s="49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</row>
    <row r="3214" spans="1:121" x14ac:dyDescent="0.15">
      <c r="A3214" s="64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31"/>
      <c r="R3214" s="16"/>
      <c r="S3214" s="4"/>
      <c r="T3214" s="5"/>
      <c r="U3214" s="11"/>
      <c r="V3214" s="11"/>
      <c r="W3214" s="49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"/>
      <c r="AH3214" s="1"/>
      <c r="AI3214" s="1"/>
      <c r="AJ3214" s="1"/>
      <c r="AK3214" s="1"/>
      <c r="AL3214" s="49"/>
      <c r="AM3214" s="49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</row>
    <row r="3215" spans="1:121" x14ac:dyDescent="0.15">
      <c r="A3215" s="64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31"/>
      <c r="R3215" s="16"/>
      <c r="S3215" s="4"/>
      <c r="T3215" s="5"/>
      <c r="U3215" s="11"/>
      <c r="V3215" s="11"/>
      <c r="W3215" s="49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"/>
      <c r="AH3215" s="1"/>
      <c r="AI3215" s="1"/>
      <c r="AJ3215" s="1"/>
      <c r="AK3215" s="1"/>
      <c r="AL3215" s="49"/>
      <c r="AM3215" s="49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</row>
    <row r="3216" spans="1:121" x14ac:dyDescent="0.15">
      <c r="A3216" s="64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31"/>
      <c r="R3216" s="16"/>
      <c r="S3216" s="4"/>
      <c r="T3216" s="5"/>
      <c r="U3216" s="11"/>
      <c r="V3216" s="11"/>
      <c r="W3216" s="49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"/>
      <c r="AH3216" s="1"/>
      <c r="AI3216" s="1"/>
      <c r="AJ3216" s="1"/>
      <c r="AK3216" s="1"/>
      <c r="AL3216" s="49"/>
      <c r="AM3216" s="49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</row>
    <row r="3217" spans="1:121" x14ac:dyDescent="0.15">
      <c r="A3217" s="64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31"/>
      <c r="R3217" s="16"/>
      <c r="S3217" s="4"/>
      <c r="T3217" s="5"/>
      <c r="U3217" s="11"/>
      <c r="V3217" s="11"/>
      <c r="W3217" s="49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"/>
      <c r="AH3217" s="1"/>
      <c r="AI3217" s="1"/>
      <c r="AJ3217" s="1"/>
      <c r="AK3217" s="1"/>
      <c r="AL3217" s="49"/>
      <c r="AM3217" s="49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</row>
    <row r="3218" spans="1:121" x14ac:dyDescent="0.15">
      <c r="A3218" s="64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31"/>
      <c r="R3218" s="16"/>
      <c r="S3218" s="4"/>
      <c r="T3218" s="5"/>
      <c r="U3218" s="11"/>
      <c r="V3218" s="11"/>
      <c r="W3218" s="49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"/>
      <c r="AH3218" s="1"/>
      <c r="AI3218" s="1"/>
      <c r="AJ3218" s="1"/>
      <c r="AK3218" s="1"/>
      <c r="AL3218" s="49"/>
      <c r="AM3218" s="49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</row>
    <row r="3219" spans="1:121" x14ac:dyDescent="0.15">
      <c r="A3219" s="64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31"/>
      <c r="R3219" s="16"/>
      <c r="S3219" s="4"/>
      <c r="T3219" s="5"/>
      <c r="U3219" s="11"/>
      <c r="V3219" s="11"/>
      <c r="W3219" s="49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"/>
      <c r="AH3219" s="1"/>
      <c r="AI3219" s="1"/>
      <c r="AJ3219" s="1"/>
      <c r="AK3219" s="1"/>
      <c r="AL3219" s="49"/>
      <c r="AM3219" s="49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</row>
    <row r="3220" spans="1:121" x14ac:dyDescent="0.15">
      <c r="A3220" s="64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31"/>
      <c r="R3220" s="16"/>
      <c r="S3220" s="4"/>
      <c r="T3220" s="5"/>
      <c r="U3220" s="11"/>
      <c r="V3220" s="11"/>
      <c r="W3220" s="49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"/>
      <c r="AH3220" s="1"/>
      <c r="AI3220" s="1"/>
      <c r="AJ3220" s="1"/>
      <c r="AK3220" s="1"/>
      <c r="AL3220" s="49"/>
      <c r="AM3220" s="49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</row>
    <row r="3221" spans="1:121" x14ac:dyDescent="0.15">
      <c r="A3221" s="64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31"/>
      <c r="R3221" s="16"/>
      <c r="S3221" s="4"/>
      <c r="T3221" s="5"/>
      <c r="U3221" s="11"/>
      <c r="V3221" s="11"/>
      <c r="W3221" s="49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"/>
      <c r="AH3221" s="1"/>
      <c r="AI3221" s="1"/>
      <c r="AJ3221" s="1"/>
      <c r="AK3221" s="1"/>
      <c r="AL3221" s="49"/>
      <c r="AM3221" s="49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</row>
    <row r="3222" spans="1:121" x14ac:dyDescent="0.15">
      <c r="A3222" s="64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31"/>
      <c r="R3222" s="16"/>
      <c r="S3222" s="4"/>
      <c r="T3222" s="5"/>
      <c r="U3222" s="11"/>
      <c r="V3222" s="11"/>
      <c r="W3222" s="49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"/>
      <c r="AH3222" s="1"/>
      <c r="AI3222" s="1"/>
      <c r="AJ3222" s="1"/>
      <c r="AK3222" s="1"/>
      <c r="AL3222" s="49"/>
      <c r="AM3222" s="49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</row>
    <row r="3223" spans="1:121" x14ac:dyDescent="0.15">
      <c r="A3223" s="64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31"/>
      <c r="R3223" s="16"/>
      <c r="S3223" s="4"/>
      <c r="T3223" s="5"/>
      <c r="U3223" s="11"/>
      <c r="V3223" s="11"/>
      <c r="W3223" s="49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"/>
      <c r="AH3223" s="1"/>
      <c r="AI3223" s="1"/>
      <c r="AJ3223" s="1"/>
      <c r="AK3223" s="1"/>
      <c r="AL3223" s="49"/>
      <c r="AM3223" s="49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</row>
    <row r="3224" spans="1:121" x14ac:dyDescent="0.15">
      <c r="A3224" s="64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31"/>
      <c r="R3224" s="16"/>
      <c r="S3224" s="4"/>
      <c r="T3224" s="5"/>
      <c r="U3224" s="11"/>
      <c r="V3224" s="11"/>
      <c r="W3224" s="49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"/>
      <c r="AH3224" s="1"/>
      <c r="AI3224" s="1"/>
      <c r="AJ3224" s="1"/>
      <c r="AK3224" s="1"/>
      <c r="AL3224" s="49"/>
      <c r="AM3224" s="49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</row>
    <row r="3225" spans="1:121" x14ac:dyDescent="0.15">
      <c r="A3225" s="64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31"/>
      <c r="R3225" s="16"/>
      <c r="S3225" s="4"/>
      <c r="T3225" s="5"/>
      <c r="U3225" s="11"/>
      <c r="V3225" s="11"/>
      <c r="W3225" s="49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"/>
      <c r="AH3225" s="1"/>
      <c r="AI3225" s="1"/>
      <c r="AJ3225" s="1"/>
      <c r="AK3225" s="1"/>
      <c r="AL3225" s="49"/>
      <c r="AM3225" s="49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</row>
    <row r="3226" spans="1:121" x14ac:dyDescent="0.15">
      <c r="A3226" s="64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31"/>
      <c r="R3226" s="16"/>
      <c r="S3226" s="4"/>
      <c r="T3226" s="5"/>
      <c r="U3226" s="11"/>
      <c r="V3226" s="11"/>
      <c r="W3226" s="49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"/>
      <c r="AH3226" s="1"/>
      <c r="AI3226" s="1"/>
      <c r="AJ3226" s="1"/>
      <c r="AK3226" s="1"/>
      <c r="AL3226" s="49"/>
      <c r="AM3226" s="49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</row>
    <row r="3227" spans="1:121" x14ac:dyDescent="0.15">
      <c r="A3227" s="64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31"/>
      <c r="R3227" s="16"/>
      <c r="S3227" s="4"/>
      <c r="T3227" s="5"/>
      <c r="U3227" s="11"/>
      <c r="V3227" s="11"/>
      <c r="W3227" s="49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"/>
      <c r="AH3227" s="1"/>
      <c r="AI3227" s="1"/>
      <c r="AJ3227" s="1"/>
      <c r="AK3227" s="1"/>
      <c r="AL3227" s="49"/>
      <c r="AM3227" s="49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</row>
    <row r="3228" spans="1:121" x14ac:dyDescent="0.15">
      <c r="A3228" s="64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31"/>
      <c r="R3228" s="16"/>
      <c r="S3228" s="4"/>
      <c r="T3228" s="5"/>
      <c r="U3228" s="11"/>
      <c r="V3228" s="11"/>
      <c r="W3228" s="49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"/>
      <c r="AH3228" s="1"/>
      <c r="AI3228" s="1"/>
      <c r="AJ3228" s="1"/>
      <c r="AK3228" s="1"/>
      <c r="AL3228" s="49"/>
      <c r="AM3228" s="49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</row>
    <row r="3229" spans="1:121" x14ac:dyDescent="0.15">
      <c r="A3229" s="64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31"/>
      <c r="R3229" s="16"/>
      <c r="S3229" s="4"/>
      <c r="T3229" s="5"/>
      <c r="U3229" s="11"/>
      <c r="V3229" s="11"/>
      <c r="W3229" s="49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"/>
      <c r="AH3229" s="1"/>
      <c r="AI3229" s="1"/>
      <c r="AJ3229" s="1"/>
      <c r="AK3229" s="1"/>
      <c r="AL3229" s="49"/>
      <c r="AM3229" s="49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</row>
    <row r="3230" spans="1:121" x14ac:dyDescent="0.15">
      <c r="A3230" s="64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31"/>
      <c r="R3230" s="16"/>
      <c r="S3230" s="4"/>
      <c r="T3230" s="5"/>
      <c r="U3230" s="11"/>
      <c r="V3230" s="11"/>
      <c r="W3230" s="49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"/>
      <c r="AH3230" s="1"/>
      <c r="AI3230" s="1"/>
      <c r="AJ3230" s="1"/>
      <c r="AK3230" s="1"/>
      <c r="AL3230" s="49"/>
      <c r="AM3230" s="49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</row>
    <row r="3231" spans="1:121" x14ac:dyDescent="0.15">
      <c r="A3231" s="64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31"/>
      <c r="R3231" s="16"/>
      <c r="S3231" s="4"/>
      <c r="T3231" s="5"/>
      <c r="U3231" s="11"/>
      <c r="V3231" s="11"/>
      <c r="W3231" s="49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"/>
      <c r="AH3231" s="1"/>
      <c r="AI3231" s="1"/>
      <c r="AJ3231" s="1"/>
      <c r="AK3231" s="1"/>
      <c r="AL3231" s="49"/>
      <c r="AM3231" s="49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</row>
    <row r="3232" spans="1:121" x14ac:dyDescent="0.15">
      <c r="A3232" s="64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31"/>
      <c r="R3232" s="16"/>
      <c r="S3232" s="4"/>
      <c r="T3232" s="5"/>
      <c r="U3232" s="11"/>
      <c r="V3232" s="11"/>
      <c r="W3232" s="49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"/>
      <c r="AH3232" s="1"/>
      <c r="AI3232" s="1"/>
      <c r="AJ3232" s="1"/>
      <c r="AK3232" s="1"/>
      <c r="AL3232" s="49"/>
      <c r="AM3232" s="49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</row>
    <row r="3233" spans="1:121" x14ac:dyDescent="0.15">
      <c r="A3233" s="64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31"/>
      <c r="R3233" s="16"/>
      <c r="S3233" s="4"/>
      <c r="T3233" s="5"/>
      <c r="U3233" s="11"/>
      <c r="V3233" s="11"/>
      <c r="W3233" s="49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"/>
      <c r="AH3233" s="1"/>
      <c r="AI3233" s="1"/>
      <c r="AJ3233" s="1"/>
      <c r="AK3233" s="1"/>
      <c r="AL3233" s="49"/>
      <c r="AM3233" s="49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</row>
    <row r="3234" spans="1:121" x14ac:dyDescent="0.15">
      <c r="A3234" s="64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31"/>
      <c r="R3234" s="16"/>
      <c r="S3234" s="4"/>
      <c r="T3234" s="5"/>
      <c r="U3234" s="11"/>
      <c r="V3234" s="11"/>
      <c r="W3234" s="49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"/>
      <c r="AH3234" s="1"/>
      <c r="AI3234" s="1"/>
      <c r="AJ3234" s="1"/>
      <c r="AK3234" s="1"/>
      <c r="AL3234" s="49"/>
      <c r="AM3234" s="49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</row>
    <row r="3235" spans="1:121" x14ac:dyDescent="0.15">
      <c r="A3235" s="64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31"/>
      <c r="R3235" s="16"/>
      <c r="S3235" s="4"/>
      <c r="T3235" s="5"/>
      <c r="U3235" s="11"/>
      <c r="V3235" s="11"/>
      <c r="W3235" s="49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"/>
      <c r="AH3235" s="1"/>
      <c r="AI3235" s="1"/>
      <c r="AJ3235" s="1"/>
      <c r="AK3235" s="1"/>
      <c r="AL3235" s="49"/>
      <c r="AM3235" s="49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</row>
    <row r="3236" spans="1:121" x14ac:dyDescent="0.15">
      <c r="A3236" s="64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31"/>
      <c r="R3236" s="16"/>
      <c r="S3236" s="4"/>
      <c r="T3236" s="5"/>
      <c r="U3236" s="11"/>
      <c r="V3236" s="11"/>
      <c r="W3236" s="49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"/>
      <c r="AH3236" s="1"/>
      <c r="AI3236" s="1"/>
      <c r="AJ3236" s="1"/>
      <c r="AK3236" s="1"/>
      <c r="AL3236" s="49"/>
      <c r="AM3236" s="49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</row>
    <row r="3237" spans="1:121" x14ac:dyDescent="0.15">
      <c r="A3237" s="64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31"/>
      <c r="R3237" s="16"/>
      <c r="S3237" s="4"/>
      <c r="T3237" s="5"/>
      <c r="U3237" s="11"/>
      <c r="V3237" s="11"/>
      <c r="W3237" s="49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"/>
      <c r="AH3237" s="1"/>
      <c r="AI3237" s="1"/>
      <c r="AJ3237" s="1"/>
      <c r="AK3237" s="1"/>
      <c r="AL3237" s="49"/>
      <c r="AM3237" s="49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</row>
    <row r="3238" spans="1:121" x14ac:dyDescent="0.15">
      <c r="A3238" s="64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31"/>
      <c r="R3238" s="16"/>
      <c r="S3238" s="4"/>
      <c r="T3238" s="5"/>
      <c r="U3238" s="11"/>
      <c r="V3238" s="11"/>
      <c r="W3238" s="49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"/>
      <c r="AH3238" s="1"/>
      <c r="AI3238" s="1"/>
      <c r="AJ3238" s="1"/>
      <c r="AK3238" s="1"/>
      <c r="AL3238" s="49"/>
      <c r="AM3238" s="49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</row>
    <row r="3239" spans="1:121" x14ac:dyDescent="0.15">
      <c r="A3239" s="64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31"/>
      <c r="R3239" s="16"/>
      <c r="S3239" s="4"/>
      <c r="T3239" s="5"/>
      <c r="U3239" s="11"/>
      <c r="V3239" s="11"/>
      <c r="W3239" s="49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"/>
      <c r="AH3239" s="1"/>
      <c r="AI3239" s="1"/>
      <c r="AJ3239" s="1"/>
      <c r="AK3239" s="1"/>
      <c r="AL3239" s="49"/>
      <c r="AM3239" s="49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</row>
    <row r="3240" spans="1:121" x14ac:dyDescent="0.15">
      <c r="A3240" s="64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31"/>
      <c r="R3240" s="16"/>
      <c r="S3240" s="4"/>
      <c r="T3240" s="5"/>
      <c r="U3240" s="11"/>
      <c r="V3240" s="11"/>
      <c r="W3240" s="49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"/>
      <c r="AH3240" s="1"/>
      <c r="AI3240" s="1"/>
      <c r="AJ3240" s="1"/>
      <c r="AK3240" s="1"/>
      <c r="AL3240" s="49"/>
      <c r="AM3240" s="49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</row>
    <row r="3241" spans="1:121" x14ac:dyDescent="0.15">
      <c r="A3241" s="64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31"/>
      <c r="R3241" s="16"/>
      <c r="S3241" s="4"/>
      <c r="T3241" s="5"/>
      <c r="U3241" s="11"/>
      <c r="V3241" s="11"/>
      <c r="W3241" s="49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"/>
      <c r="AH3241" s="1"/>
      <c r="AI3241" s="1"/>
      <c r="AJ3241" s="1"/>
      <c r="AK3241" s="1"/>
      <c r="AL3241" s="49"/>
      <c r="AM3241" s="49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</row>
    <row r="3242" spans="1:121" x14ac:dyDescent="0.15">
      <c r="A3242" s="64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31"/>
      <c r="R3242" s="16"/>
      <c r="S3242" s="4"/>
      <c r="T3242" s="5"/>
      <c r="U3242" s="11"/>
      <c r="V3242" s="11"/>
      <c r="W3242" s="49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"/>
      <c r="AH3242" s="1"/>
      <c r="AI3242" s="1"/>
      <c r="AJ3242" s="1"/>
      <c r="AK3242" s="1"/>
      <c r="AL3242" s="49"/>
      <c r="AM3242" s="49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</row>
    <row r="3243" spans="1:121" x14ac:dyDescent="0.15">
      <c r="A3243" s="64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31"/>
      <c r="R3243" s="16"/>
      <c r="S3243" s="4"/>
      <c r="T3243" s="5"/>
      <c r="U3243" s="11"/>
      <c r="V3243" s="11"/>
      <c r="W3243" s="49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"/>
      <c r="AH3243" s="1"/>
      <c r="AI3243" s="1"/>
      <c r="AJ3243" s="1"/>
      <c r="AK3243" s="1"/>
      <c r="AL3243" s="49"/>
      <c r="AM3243" s="49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</row>
    <row r="3244" spans="1:121" x14ac:dyDescent="0.15">
      <c r="A3244" s="64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31"/>
      <c r="R3244" s="16"/>
      <c r="S3244" s="4"/>
      <c r="T3244" s="5"/>
      <c r="U3244" s="11"/>
      <c r="V3244" s="11"/>
      <c r="W3244" s="49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"/>
      <c r="AH3244" s="1"/>
      <c r="AI3244" s="1"/>
      <c r="AJ3244" s="1"/>
      <c r="AK3244" s="1"/>
      <c r="AL3244" s="49"/>
      <c r="AM3244" s="49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</row>
    <row r="3245" spans="1:121" x14ac:dyDescent="0.15">
      <c r="A3245" s="64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31"/>
      <c r="R3245" s="16"/>
      <c r="S3245" s="4"/>
      <c r="T3245" s="5"/>
      <c r="U3245" s="11"/>
      <c r="V3245" s="11"/>
      <c r="W3245" s="49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"/>
      <c r="AH3245" s="1"/>
      <c r="AI3245" s="1"/>
      <c r="AJ3245" s="1"/>
      <c r="AK3245" s="1"/>
      <c r="AL3245" s="49"/>
      <c r="AM3245" s="49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</row>
    <row r="3246" spans="1:121" x14ac:dyDescent="0.15">
      <c r="A3246" s="64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31"/>
      <c r="R3246" s="16"/>
      <c r="S3246" s="4"/>
      <c r="T3246" s="5"/>
      <c r="U3246" s="11"/>
      <c r="V3246" s="11"/>
      <c r="W3246" s="49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"/>
      <c r="AH3246" s="1"/>
      <c r="AI3246" s="1"/>
      <c r="AJ3246" s="1"/>
      <c r="AK3246" s="1"/>
      <c r="AL3246" s="49"/>
      <c r="AM3246" s="49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</row>
    <row r="3247" spans="1:121" x14ac:dyDescent="0.15">
      <c r="A3247" s="64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31"/>
      <c r="R3247" s="16"/>
      <c r="S3247" s="4"/>
      <c r="T3247" s="5"/>
      <c r="U3247" s="11"/>
      <c r="V3247" s="11"/>
      <c r="W3247" s="49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"/>
      <c r="AH3247" s="1"/>
      <c r="AI3247" s="1"/>
      <c r="AJ3247" s="1"/>
      <c r="AK3247" s="1"/>
      <c r="AL3247" s="49"/>
      <c r="AM3247" s="49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</row>
    <row r="3248" spans="1:121" x14ac:dyDescent="0.15">
      <c r="A3248" s="64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31"/>
      <c r="R3248" s="16"/>
      <c r="S3248" s="4"/>
      <c r="T3248" s="5"/>
      <c r="U3248" s="11"/>
      <c r="V3248" s="11"/>
      <c r="W3248" s="49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"/>
      <c r="AH3248" s="1"/>
      <c r="AI3248" s="1"/>
      <c r="AJ3248" s="1"/>
      <c r="AK3248" s="1"/>
      <c r="AL3248" s="49"/>
      <c r="AM3248" s="49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</row>
    <row r="3249" spans="1:121" x14ac:dyDescent="0.15">
      <c r="A3249" s="64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31"/>
      <c r="R3249" s="16"/>
      <c r="S3249" s="4"/>
      <c r="T3249" s="5"/>
      <c r="U3249" s="11"/>
      <c r="V3249" s="11"/>
      <c r="W3249" s="49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"/>
      <c r="AH3249" s="1"/>
      <c r="AI3249" s="1"/>
      <c r="AJ3249" s="1"/>
      <c r="AK3249" s="1"/>
      <c r="AL3249" s="49"/>
      <c r="AM3249" s="49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</row>
    <row r="3250" spans="1:121" x14ac:dyDescent="0.15">
      <c r="A3250" s="64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31"/>
      <c r="R3250" s="16"/>
      <c r="S3250" s="4"/>
      <c r="T3250" s="5"/>
      <c r="U3250" s="11"/>
      <c r="V3250" s="11"/>
      <c r="W3250" s="49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"/>
      <c r="AH3250" s="1"/>
      <c r="AI3250" s="1"/>
      <c r="AJ3250" s="1"/>
      <c r="AK3250" s="1"/>
      <c r="AL3250" s="49"/>
      <c r="AM3250" s="49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</row>
    <row r="3251" spans="1:121" x14ac:dyDescent="0.15">
      <c r="A3251" s="64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31"/>
      <c r="R3251" s="16"/>
      <c r="S3251" s="4"/>
      <c r="T3251" s="5"/>
      <c r="U3251" s="11"/>
      <c r="V3251" s="11"/>
      <c r="W3251" s="49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"/>
      <c r="AH3251" s="1"/>
      <c r="AI3251" s="1"/>
      <c r="AJ3251" s="1"/>
      <c r="AK3251" s="1"/>
      <c r="AL3251" s="49"/>
      <c r="AM3251" s="49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</row>
    <row r="3252" spans="1:121" x14ac:dyDescent="0.15">
      <c r="A3252" s="64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31"/>
      <c r="R3252" s="16"/>
      <c r="S3252" s="4"/>
      <c r="T3252" s="5"/>
      <c r="U3252" s="11"/>
      <c r="V3252" s="11"/>
      <c r="W3252" s="49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"/>
      <c r="AH3252" s="1"/>
      <c r="AI3252" s="1"/>
      <c r="AJ3252" s="1"/>
      <c r="AK3252" s="1"/>
      <c r="AL3252" s="49"/>
      <c r="AM3252" s="49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</row>
    <row r="3253" spans="1:121" x14ac:dyDescent="0.15">
      <c r="A3253" s="64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31"/>
      <c r="R3253" s="16"/>
      <c r="S3253" s="4"/>
      <c r="T3253" s="5"/>
      <c r="U3253" s="11"/>
      <c r="V3253" s="11"/>
      <c r="W3253" s="49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"/>
      <c r="AH3253" s="1"/>
      <c r="AI3253" s="1"/>
      <c r="AJ3253" s="1"/>
      <c r="AK3253" s="1"/>
      <c r="AL3253" s="49"/>
      <c r="AM3253" s="49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</row>
    <row r="3254" spans="1:121" x14ac:dyDescent="0.15">
      <c r="A3254" s="64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31"/>
      <c r="R3254" s="16"/>
      <c r="S3254" s="4"/>
      <c r="T3254" s="5"/>
      <c r="U3254" s="11"/>
      <c r="V3254" s="11"/>
      <c r="W3254" s="49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"/>
      <c r="AH3254" s="1"/>
      <c r="AI3254" s="1"/>
      <c r="AJ3254" s="1"/>
      <c r="AK3254" s="1"/>
      <c r="AL3254" s="49"/>
      <c r="AM3254" s="49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</row>
    <row r="3255" spans="1:121" x14ac:dyDescent="0.15">
      <c r="A3255" s="64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31"/>
      <c r="R3255" s="16"/>
      <c r="S3255" s="4"/>
      <c r="T3255" s="5"/>
      <c r="U3255" s="11"/>
      <c r="V3255" s="11"/>
      <c r="W3255" s="49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"/>
      <c r="AH3255" s="1"/>
      <c r="AI3255" s="1"/>
      <c r="AJ3255" s="1"/>
      <c r="AK3255" s="1"/>
      <c r="AL3255" s="49"/>
      <c r="AM3255" s="49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</row>
    <row r="3256" spans="1:121" x14ac:dyDescent="0.15">
      <c r="A3256" s="64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31"/>
      <c r="R3256" s="16"/>
      <c r="S3256" s="4"/>
      <c r="T3256" s="5"/>
      <c r="U3256" s="11"/>
      <c r="V3256" s="11"/>
      <c r="W3256" s="49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"/>
      <c r="AH3256" s="1"/>
      <c r="AI3256" s="1"/>
      <c r="AJ3256" s="1"/>
      <c r="AK3256" s="1"/>
      <c r="AL3256" s="49"/>
      <c r="AM3256" s="49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</row>
    <row r="3257" spans="1:121" x14ac:dyDescent="0.15">
      <c r="A3257" s="64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31"/>
      <c r="R3257" s="16"/>
      <c r="S3257" s="4"/>
      <c r="T3257" s="5"/>
      <c r="U3257" s="11"/>
      <c r="V3257" s="11"/>
      <c r="W3257" s="49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"/>
      <c r="AH3257" s="1"/>
      <c r="AI3257" s="1"/>
      <c r="AJ3257" s="1"/>
      <c r="AK3257" s="1"/>
      <c r="AL3257" s="49"/>
      <c r="AM3257" s="49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</row>
    <row r="3258" spans="1:121" x14ac:dyDescent="0.15">
      <c r="A3258" s="64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31"/>
      <c r="R3258" s="16"/>
      <c r="S3258" s="4"/>
      <c r="T3258" s="5"/>
      <c r="U3258" s="11"/>
      <c r="V3258" s="11"/>
      <c r="W3258" s="49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"/>
      <c r="AH3258" s="1"/>
      <c r="AI3258" s="1"/>
      <c r="AJ3258" s="1"/>
      <c r="AK3258" s="1"/>
      <c r="AL3258" s="49"/>
      <c r="AM3258" s="49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</row>
    <row r="3259" spans="1:121" x14ac:dyDescent="0.15">
      <c r="A3259" s="64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31"/>
      <c r="R3259" s="16"/>
      <c r="S3259" s="4"/>
      <c r="T3259" s="5"/>
      <c r="U3259" s="11"/>
      <c r="V3259" s="11"/>
      <c r="W3259" s="49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"/>
      <c r="AH3259" s="1"/>
      <c r="AI3259" s="1"/>
      <c r="AJ3259" s="1"/>
      <c r="AK3259" s="1"/>
      <c r="AL3259" s="49"/>
      <c r="AM3259" s="49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</row>
    <row r="3260" spans="1:121" x14ac:dyDescent="0.15">
      <c r="A3260" s="64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31"/>
      <c r="R3260" s="16"/>
      <c r="S3260" s="4"/>
      <c r="T3260" s="5"/>
      <c r="U3260" s="11"/>
      <c r="V3260" s="11"/>
      <c r="W3260" s="49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"/>
      <c r="AH3260" s="1"/>
      <c r="AI3260" s="1"/>
      <c r="AJ3260" s="1"/>
      <c r="AK3260" s="1"/>
      <c r="AL3260" s="49"/>
      <c r="AM3260" s="49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</row>
    <row r="3261" spans="1:121" x14ac:dyDescent="0.15">
      <c r="A3261" s="64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31"/>
      <c r="R3261" s="16"/>
      <c r="S3261" s="4"/>
      <c r="T3261" s="5"/>
      <c r="U3261" s="11"/>
      <c r="V3261" s="11"/>
      <c r="W3261" s="49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"/>
      <c r="AH3261" s="1"/>
      <c r="AI3261" s="1"/>
      <c r="AJ3261" s="1"/>
      <c r="AK3261" s="1"/>
      <c r="AL3261" s="49"/>
      <c r="AM3261" s="49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</row>
    <row r="3262" spans="1:121" x14ac:dyDescent="0.15">
      <c r="A3262" s="64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31"/>
      <c r="R3262" s="16"/>
      <c r="S3262" s="4"/>
      <c r="T3262" s="5"/>
      <c r="U3262" s="11"/>
      <c r="V3262" s="11"/>
      <c r="W3262" s="49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"/>
      <c r="AH3262" s="1"/>
      <c r="AI3262" s="1"/>
      <c r="AJ3262" s="1"/>
      <c r="AK3262" s="1"/>
      <c r="AL3262" s="49"/>
      <c r="AM3262" s="49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</row>
    <row r="3263" spans="1:121" x14ac:dyDescent="0.15">
      <c r="A3263" s="64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31"/>
      <c r="R3263" s="16"/>
      <c r="S3263" s="4"/>
      <c r="T3263" s="5"/>
      <c r="U3263" s="11"/>
      <c r="V3263" s="11"/>
      <c r="W3263" s="49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"/>
      <c r="AH3263" s="1"/>
      <c r="AI3263" s="1"/>
      <c r="AJ3263" s="1"/>
      <c r="AK3263" s="1"/>
      <c r="AL3263" s="49"/>
      <c r="AM3263" s="49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</row>
    <row r="3264" spans="1:121" x14ac:dyDescent="0.15">
      <c r="A3264" s="64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31"/>
      <c r="R3264" s="16"/>
      <c r="S3264" s="4"/>
      <c r="T3264" s="5"/>
      <c r="U3264" s="11"/>
      <c r="V3264" s="11"/>
      <c r="W3264" s="49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"/>
      <c r="AH3264" s="1"/>
      <c r="AI3264" s="1"/>
      <c r="AJ3264" s="1"/>
      <c r="AK3264" s="1"/>
      <c r="AL3264" s="49"/>
      <c r="AM3264" s="49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</row>
    <row r="3265" spans="1:121" x14ac:dyDescent="0.15">
      <c r="A3265" s="64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31"/>
      <c r="R3265" s="16"/>
      <c r="S3265" s="4"/>
      <c r="T3265" s="5"/>
      <c r="U3265" s="11"/>
      <c r="V3265" s="11"/>
      <c r="W3265" s="49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"/>
      <c r="AH3265" s="1"/>
      <c r="AI3265" s="1"/>
      <c r="AJ3265" s="1"/>
      <c r="AK3265" s="1"/>
      <c r="AL3265" s="49"/>
      <c r="AM3265" s="49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</row>
    <row r="3266" spans="1:121" x14ac:dyDescent="0.15">
      <c r="A3266" s="64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31"/>
      <c r="R3266" s="16"/>
      <c r="S3266" s="4"/>
      <c r="T3266" s="5"/>
      <c r="U3266" s="11"/>
      <c r="V3266" s="11"/>
      <c r="W3266" s="49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"/>
      <c r="AH3266" s="1"/>
      <c r="AI3266" s="1"/>
      <c r="AJ3266" s="1"/>
      <c r="AK3266" s="1"/>
      <c r="AL3266" s="49"/>
      <c r="AM3266" s="49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</row>
    <row r="3267" spans="1:121" x14ac:dyDescent="0.15">
      <c r="A3267" s="64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31"/>
      <c r="R3267" s="16"/>
      <c r="S3267" s="4"/>
      <c r="T3267" s="5"/>
      <c r="U3267" s="11"/>
      <c r="V3267" s="11"/>
      <c r="W3267" s="49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"/>
      <c r="AH3267" s="1"/>
      <c r="AI3267" s="1"/>
      <c r="AJ3267" s="1"/>
      <c r="AK3267" s="1"/>
      <c r="AL3267" s="49"/>
      <c r="AM3267" s="49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</row>
    <row r="3268" spans="1:121" x14ac:dyDescent="0.15">
      <c r="A3268" s="64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31"/>
      <c r="R3268" s="16"/>
      <c r="S3268" s="4"/>
      <c r="T3268" s="5"/>
      <c r="U3268" s="11"/>
      <c r="V3268" s="11"/>
      <c r="W3268" s="49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"/>
      <c r="AH3268" s="1"/>
      <c r="AI3268" s="1"/>
      <c r="AJ3268" s="1"/>
      <c r="AK3268" s="1"/>
      <c r="AL3268" s="49"/>
      <c r="AM3268" s="49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</row>
    <row r="3269" spans="1:121" x14ac:dyDescent="0.15">
      <c r="A3269" s="64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31"/>
      <c r="R3269" s="16"/>
      <c r="S3269" s="4"/>
      <c r="T3269" s="5"/>
      <c r="U3269" s="11"/>
      <c r="V3269" s="11"/>
      <c r="W3269" s="49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"/>
      <c r="AH3269" s="1"/>
      <c r="AI3269" s="1"/>
      <c r="AJ3269" s="1"/>
      <c r="AK3269" s="1"/>
      <c r="AL3269" s="49"/>
      <c r="AM3269" s="49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</row>
    <row r="3270" spans="1:121" x14ac:dyDescent="0.15">
      <c r="A3270" s="64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31"/>
      <c r="R3270" s="16"/>
      <c r="S3270" s="4"/>
      <c r="T3270" s="5"/>
      <c r="U3270" s="11"/>
      <c r="V3270" s="11"/>
      <c r="W3270" s="49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"/>
      <c r="AH3270" s="1"/>
      <c r="AI3270" s="1"/>
      <c r="AJ3270" s="1"/>
      <c r="AK3270" s="1"/>
      <c r="AL3270" s="49"/>
      <c r="AM3270" s="49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</row>
    <row r="3271" spans="1:121" x14ac:dyDescent="0.15">
      <c r="A3271" s="64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31"/>
      <c r="R3271" s="16"/>
      <c r="S3271" s="4"/>
      <c r="T3271" s="5"/>
      <c r="U3271" s="11"/>
      <c r="V3271" s="11"/>
      <c r="W3271" s="49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"/>
      <c r="AH3271" s="1"/>
      <c r="AI3271" s="1"/>
      <c r="AJ3271" s="1"/>
      <c r="AK3271" s="1"/>
      <c r="AL3271" s="49"/>
      <c r="AM3271" s="49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</row>
    <row r="3272" spans="1:121" x14ac:dyDescent="0.15">
      <c r="A3272" s="64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31"/>
      <c r="R3272" s="16"/>
      <c r="S3272" s="4"/>
      <c r="T3272" s="5"/>
      <c r="U3272" s="11"/>
      <c r="V3272" s="11"/>
      <c r="W3272" s="49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"/>
      <c r="AH3272" s="1"/>
      <c r="AI3272" s="1"/>
      <c r="AJ3272" s="1"/>
      <c r="AK3272" s="1"/>
      <c r="AL3272" s="49"/>
      <c r="AM3272" s="49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</row>
    <row r="3273" spans="1:121" x14ac:dyDescent="0.15">
      <c r="A3273" s="64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31"/>
      <c r="R3273" s="16"/>
      <c r="S3273" s="4"/>
      <c r="T3273" s="5"/>
      <c r="U3273" s="11"/>
      <c r="V3273" s="11"/>
      <c r="W3273" s="49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"/>
      <c r="AH3273" s="1"/>
      <c r="AI3273" s="1"/>
      <c r="AJ3273" s="1"/>
      <c r="AK3273" s="1"/>
      <c r="AL3273" s="49"/>
      <c r="AM3273" s="49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</row>
    <row r="3274" spans="1:121" x14ac:dyDescent="0.15">
      <c r="A3274" s="64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31"/>
      <c r="R3274" s="16"/>
      <c r="S3274" s="4"/>
      <c r="T3274" s="5"/>
      <c r="U3274" s="11"/>
      <c r="V3274" s="11"/>
      <c r="W3274" s="49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"/>
      <c r="AH3274" s="1"/>
      <c r="AI3274" s="1"/>
      <c r="AJ3274" s="1"/>
      <c r="AK3274" s="1"/>
      <c r="AL3274" s="49"/>
      <c r="AM3274" s="49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</row>
    <row r="3275" spans="1:121" x14ac:dyDescent="0.15">
      <c r="A3275" s="64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31"/>
      <c r="R3275" s="16"/>
      <c r="S3275" s="4"/>
      <c r="T3275" s="5"/>
      <c r="U3275" s="11"/>
      <c r="V3275" s="11"/>
      <c r="W3275" s="49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"/>
      <c r="AH3275" s="1"/>
      <c r="AI3275" s="1"/>
      <c r="AJ3275" s="1"/>
      <c r="AK3275" s="1"/>
      <c r="AL3275" s="49"/>
      <c r="AM3275" s="49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</row>
    <row r="3276" spans="1:121" x14ac:dyDescent="0.15">
      <c r="A3276" s="64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31"/>
      <c r="R3276" s="16"/>
      <c r="S3276" s="4"/>
      <c r="T3276" s="5"/>
      <c r="U3276" s="11"/>
      <c r="V3276" s="11"/>
      <c r="W3276" s="49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"/>
      <c r="AH3276" s="1"/>
      <c r="AI3276" s="1"/>
      <c r="AJ3276" s="1"/>
      <c r="AK3276" s="1"/>
      <c r="AL3276" s="49"/>
      <c r="AM3276" s="49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</row>
    <row r="3277" spans="1:121" x14ac:dyDescent="0.15">
      <c r="A3277" s="64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31"/>
      <c r="R3277" s="16"/>
      <c r="S3277" s="4"/>
      <c r="T3277" s="5"/>
      <c r="U3277" s="11"/>
      <c r="V3277" s="11"/>
      <c r="W3277" s="49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"/>
      <c r="AH3277" s="1"/>
      <c r="AI3277" s="1"/>
      <c r="AJ3277" s="1"/>
      <c r="AK3277" s="1"/>
      <c r="AL3277" s="49"/>
      <c r="AM3277" s="49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</row>
    <row r="3278" spans="1:121" x14ac:dyDescent="0.15">
      <c r="A3278" s="64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31"/>
      <c r="R3278" s="16"/>
      <c r="S3278" s="4"/>
      <c r="T3278" s="5"/>
      <c r="U3278" s="11"/>
      <c r="V3278" s="11"/>
      <c r="W3278" s="49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"/>
      <c r="AH3278" s="1"/>
      <c r="AI3278" s="1"/>
      <c r="AJ3278" s="1"/>
      <c r="AK3278" s="1"/>
      <c r="AL3278" s="49"/>
      <c r="AM3278" s="49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</row>
    <row r="3279" spans="1:121" x14ac:dyDescent="0.15">
      <c r="A3279" s="64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31"/>
      <c r="R3279" s="16"/>
      <c r="S3279" s="4"/>
      <c r="T3279" s="5"/>
      <c r="U3279" s="11"/>
      <c r="V3279" s="11"/>
      <c r="W3279" s="49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"/>
      <c r="AH3279" s="1"/>
      <c r="AI3279" s="1"/>
      <c r="AJ3279" s="1"/>
      <c r="AK3279" s="1"/>
      <c r="AL3279" s="49"/>
      <c r="AM3279" s="49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</row>
    <row r="3280" spans="1:121" x14ac:dyDescent="0.15">
      <c r="A3280" s="64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31"/>
      <c r="R3280" s="16"/>
      <c r="S3280" s="4"/>
      <c r="T3280" s="5"/>
      <c r="U3280" s="11"/>
      <c r="V3280" s="11"/>
      <c r="W3280" s="49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"/>
      <c r="AH3280" s="1"/>
      <c r="AI3280" s="1"/>
      <c r="AJ3280" s="1"/>
      <c r="AK3280" s="1"/>
      <c r="AL3280" s="49"/>
      <c r="AM3280" s="49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</row>
    <row r="3281" spans="1:121" x14ac:dyDescent="0.15">
      <c r="A3281" s="64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31"/>
      <c r="R3281" s="16"/>
      <c r="S3281" s="4"/>
      <c r="T3281" s="5"/>
      <c r="U3281" s="11"/>
      <c r="V3281" s="11"/>
      <c r="W3281" s="49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"/>
      <c r="AH3281" s="1"/>
      <c r="AI3281" s="1"/>
      <c r="AJ3281" s="1"/>
      <c r="AK3281" s="1"/>
      <c r="AL3281" s="49"/>
      <c r="AM3281" s="49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</row>
    <row r="3282" spans="1:121" x14ac:dyDescent="0.15">
      <c r="A3282" s="64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31"/>
      <c r="R3282" s="16"/>
      <c r="S3282" s="4"/>
      <c r="T3282" s="5"/>
      <c r="U3282" s="11"/>
      <c r="V3282" s="11"/>
      <c r="W3282" s="49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"/>
      <c r="AH3282" s="1"/>
      <c r="AI3282" s="1"/>
      <c r="AJ3282" s="1"/>
      <c r="AK3282" s="1"/>
      <c r="AL3282" s="49"/>
      <c r="AM3282" s="49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</row>
    <row r="3283" spans="1:121" x14ac:dyDescent="0.15">
      <c r="A3283" s="64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31"/>
      <c r="R3283" s="16"/>
      <c r="S3283" s="4"/>
      <c r="T3283" s="5"/>
      <c r="U3283" s="11"/>
      <c r="V3283" s="11"/>
      <c r="W3283" s="49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"/>
      <c r="AH3283" s="1"/>
      <c r="AI3283" s="1"/>
      <c r="AJ3283" s="1"/>
      <c r="AK3283" s="1"/>
      <c r="AL3283" s="49"/>
      <c r="AM3283" s="49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</row>
    <row r="3284" spans="1:121" x14ac:dyDescent="0.15">
      <c r="A3284" s="64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31"/>
      <c r="R3284" s="16"/>
      <c r="S3284" s="4"/>
      <c r="T3284" s="5"/>
      <c r="U3284" s="11"/>
      <c r="V3284" s="11"/>
      <c r="W3284" s="49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"/>
      <c r="AH3284" s="1"/>
      <c r="AI3284" s="1"/>
      <c r="AJ3284" s="1"/>
      <c r="AK3284" s="1"/>
      <c r="AL3284" s="49"/>
      <c r="AM3284" s="49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</row>
    <row r="3285" spans="1:121" x14ac:dyDescent="0.15">
      <c r="A3285" s="64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31"/>
      <c r="R3285" s="16"/>
      <c r="S3285" s="4"/>
      <c r="T3285" s="5"/>
      <c r="U3285" s="11"/>
      <c r="V3285" s="11"/>
      <c r="W3285" s="49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"/>
      <c r="AH3285" s="1"/>
      <c r="AI3285" s="1"/>
      <c r="AJ3285" s="1"/>
      <c r="AK3285" s="1"/>
      <c r="AL3285" s="49"/>
      <c r="AM3285" s="49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</row>
    <row r="3286" spans="1:121" x14ac:dyDescent="0.15">
      <c r="A3286" s="64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31"/>
      <c r="R3286" s="16"/>
      <c r="S3286" s="4"/>
      <c r="T3286" s="5"/>
      <c r="U3286" s="11"/>
      <c r="V3286" s="11"/>
      <c r="W3286" s="49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"/>
      <c r="AH3286" s="1"/>
      <c r="AI3286" s="1"/>
      <c r="AJ3286" s="1"/>
      <c r="AK3286" s="1"/>
      <c r="AL3286" s="49"/>
      <c r="AM3286" s="49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</row>
    <row r="3287" spans="1:121" x14ac:dyDescent="0.15">
      <c r="A3287" s="64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31"/>
      <c r="R3287" s="16"/>
      <c r="S3287" s="4"/>
      <c r="T3287" s="5"/>
      <c r="U3287" s="11"/>
      <c r="V3287" s="11"/>
      <c r="W3287" s="49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"/>
      <c r="AH3287" s="1"/>
      <c r="AI3287" s="1"/>
      <c r="AJ3287" s="1"/>
      <c r="AK3287" s="1"/>
      <c r="AL3287" s="49"/>
      <c r="AM3287" s="49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</row>
    <row r="3288" spans="1:121" x14ac:dyDescent="0.15">
      <c r="A3288" s="64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31"/>
      <c r="R3288" s="16"/>
      <c r="S3288" s="4"/>
      <c r="T3288" s="5"/>
      <c r="U3288" s="11"/>
      <c r="V3288" s="11"/>
      <c r="W3288" s="49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"/>
      <c r="AH3288" s="1"/>
      <c r="AI3288" s="1"/>
      <c r="AJ3288" s="1"/>
      <c r="AK3288" s="1"/>
      <c r="AL3288" s="49"/>
      <c r="AM3288" s="49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</row>
    <row r="3289" spans="1:121" x14ac:dyDescent="0.15">
      <c r="A3289" s="64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31"/>
      <c r="R3289" s="16"/>
      <c r="S3289" s="4"/>
      <c r="T3289" s="5"/>
      <c r="U3289" s="11"/>
      <c r="V3289" s="11"/>
      <c r="W3289" s="49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"/>
      <c r="AH3289" s="1"/>
      <c r="AI3289" s="1"/>
      <c r="AJ3289" s="1"/>
      <c r="AK3289" s="1"/>
      <c r="AL3289" s="49"/>
      <c r="AM3289" s="49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</row>
    <row r="3290" spans="1:121" x14ac:dyDescent="0.15">
      <c r="A3290" s="64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31"/>
      <c r="R3290" s="16"/>
      <c r="S3290" s="4"/>
      <c r="T3290" s="5"/>
      <c r="U3290" s="11"/>
      <c r="V3290" s="11"/>
      <c r="W3290" s="49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"/>
      <c r="AH3290" s="1"/>
      <c r="AI3290" s="1"/>
      <c r="AJ3290" s="1"/>
      <c r="AK3290" s="1"/>
      <c r="AL3290" s="49"/>
      <c r="AM3290" s="49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</row>
    <row r="3291" spans="1:121" x14ac:dyDescent="0.15">
      <c r="A3291" s="64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31"/>
      <c r="R3291" s="16"/>
      <c r="S3291" s="4"/>
      <c r="T3291" s="5"/>
      <c r="U3291" s="11"/>
      <c r="V3291" s="11"/>
      <c r="W3291" s="49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"/>
      <c r="AH3291" s="1"/>
      <c r="AI3291" s="1"/>
      <c r="AJ3291" s="1"/>
      <c r="AK3291" s="1"/>
      <c r="AL3291" s="49"/>
      <c r="AM3291" s="49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</row>
    <row r="3292" spans="1:121" x14ac:dyDescent="0.15">
      <c r="A3292" s="64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31"/>
      <c r="R3292" s="16"/>
      <c r="S3292" s="4"/>
      <c r="T3292" s="5"/>
      <c r="U3292" s="11"/>
      <c r="V3292" s="11"/>
      <c r="W3292" s="49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"/>
      <c r="AH3292" s="1"/>
      <c r="AI3292" s="1"/>
      <c r="AJ3292" s="1"/>
      <c r="AK3292" s="1"/>
      <c r="AL3292" s="49"/>
      <c r="AM3292" s="49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</row>
    <row r="3293" spans="1:121" x14ac:dyDescent="0.15">
      <c r="A3293" s="64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31"/>
      <c r="R3293" s="16"/>
      <c r="S3293" s="4"/>
      <c r="T3293" s="5"/>
      <c r="U3293" s="11"/>
      <c r="V3293" s="11"/>
      <c r="W3293" s="49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"/>
      <c r="AH3293" s="1"/>
      <c r="AI3293" s="1"/>
      <c r="AJ3293" s="1"/>
      <c r="AK3293" s="1"/>
      <c r="AL3293" s="49"/>
      <c r="AM3293" s="49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</row>
    <row r="3294" spans="1:121" x14ac:dyDescent="0.15">
      <c r="A3294" s="64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31"/>
      <c r="R3294" s="16"/>
      <c r="S3294" s="4"/>
      <c r="T3294" s="5"/>
      <c r="U3294" s="11"/>
      <c r="V3294" s="11"/>
      <c r="W3294" s="49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"/>
      <c r="AH3294" s="1"/>
      <c r="AI3294" s="1"/>
      <c r="AJ3294" s="1"/>
      <c r="AK3294" s="1"/>
      <c r="AL3294" s="49"/>
      <c r="AM3294" s="49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</row>
    <row r="3295" spans="1:121" x14ac:dyDescent="0.15">
      <c r="A3295" s="64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31"/>
      <c r="R3295" s="16"/>
      <c r="S3295" s="4"/>
      <c r="T3295" s="5"/>
      <c r="U3295" s="11"/>
      <c r="V3295" s="11"/>
      <c r="W3295" s="49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"/>
      <c r="AH3295" s="1"/>
      <c r="AI3295" s="1"/>
      <c r="AJ3295" s="1"/>
      <c r="AK3295" s="1"/>
      <c r="AL3295" s="49"/>
      <c r="AM3295" s="49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</row>
    <row r="3296" spans="1:121" x14ac:dyDescent="0.15">
      <c r="A3296" s="64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31"/>
      <c r="R3296" s="16"/>
      <c r="S3296" s="4"/>
      <c r="T3296" s="5"/>
      <c r="U3296" s="11"/>
      <c r="V3296" s="11"/>
      <c r="W3296" s="49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"/>
      <c r="AH3296" s="1"/>
      <c r="AI3296" s="1"/>
      <c r="AJ3296" s="1"/>
      <c r="AK3296" s="1"/>
      <c r="AL3296" s="49"/>
      <c r="AM3296" s="49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</row>
    <row r="3297" spans="1:121" x14ac:dyDescent="0.15">
      <c r="A3297" s="64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31"/>
      <c r="R3297" s="16"/>
      <c r="S3297" s="4"/>
      <c r="T3297" s="5"/>
      <c r="U3297" s="11"/>
      <c r="V3297" s="11"/>
      <c r="W3297" s="49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"/>
      <c r="AH3297" s="1"/>
      <c r="AI3297" s="1"/>
      <c r="AJ3297" s="1"/>
      <c r="AK3297" s="1"/>
      <c r="AL3297" s="49"/>
      <c r="AM3297" s="49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</row>
    <row r="3298" spans="1:121" x14ac:dyDescent="0.15">
      <c r="A3298" s="64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31"/>
      <c r="R3298" s="16"/>
      <c r="S3298" s="4"/>
      <c r="T3298" s="5"/>
      <c r="U3298" s="11"/>
      <c r="V3298" s="11"/>
      <c r="W3298" s="49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"/>
      <c r="AH3298" s="1"/>
      <c r="AI3298" s="1"/>
      <c r="AJ3298" s="1"/>
      <c r="AK3298" s="1"/>
      <c r="AL3298" s="49"/>
      <c r="AM3298" s="49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</row>
    <row r="3299" spans="1:121" x14ac:dyDescent="0.15">
      <c r="A3299" s="64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31"/>
      <c r="R3299" s="16"/>
      <c r="S3299" s="4"/>
      <c r="T3299" s="5"/>
      <c r="U3299" s="11"/>
      <c r="V3299" s="11"/>
      <c r="W3299" s="49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"/>
      <c r="AH3299" s="1"/>
      <c r="AI3299" s="1"/>
      <c r="AJ3299" s="1"/>
      <c r="AK3299" s="1"/>
      <c r="AL3299" s="49"/>
      <c r="AM3299" s="49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</row>
    <row r="3300" spans="1:121" x14ac:dyDescent="0.15">
      <c r="A3300" s="64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31"/>
      <c r="R3300" s="16"/>
      <c r="S3300" s="4"/>
      <c r="T3300" s="5"/>
      <c r="U3300" s="47"/>
      <c r="V3300" s="47"/>
      <c r="W3300" s="57"/>
      <c r="X3300" s="38"/>
      <c r="Y3300" s="41"/>
      <c r="Z3300" s="47"/>
      <c r="AA3300" s="38"/>
      <c r="AB3300" s="38"/>
      <c r="AC3300" s="38"/>
      <c r="AD3300" s="47"/>
      <c r="AE3300" s="39"/>
      <c r="AF3300" s="47"/>
      <c r="AG3300" s="41"/>
      <c r="AH3300" s="41"/>
      <c r="AI3300" s="41"/>
      <c r="AJ3300" s="41"/>
      <c r="AK3300" s="41"/>
      <c r="AL3300" s="57"/>
      <c r="AM3300" s="57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  <c r="CH3300" s="41"/>
      <c r="CI3300" s="41"/>
      <c r="CJ3300" s="41"/>
      <c r="CK3300" s="41"/>
      <c r="CL3300" s="41"/>
      <c r="CM3300" s="41"/>
      <c r="CN3300" s="41"/>
      <c r="CO3300" s="41"/>
      <c r="CP3300" s="41"/>
      <c r="CQ3300" s="41"/>
      <c r="CR3300" s="41"/>
      <c r="CS3300" s="41"/>
      <c r="CT3300" s="41"/>
      <c r="CU3300" s="41"/>
      <c r="CV3300" s="41"/>
      <c r="CW3300" s="41"/>
      <c r="CX3300" s="41"/>
      <c r="CY3300" s="41"/>
      <c r="CZ3300" s="41"/>
      <c r="DA3300" s="41"/>
      <c r="DB3300" s="41"/>
      <c r="DC3300" s="41"/>
      <c r="DD3300" s="41"/>
      <c r="DE3300" s="41"/>
      <c r="DF3300" s="41"/>
      <c r="DG3300" s="41"/>
      <c r="DH3300" s="41"/>
      <c r="DI3300" s="41"/>
      <c r="DJ3300" s="41"/>
      <c r="DK3300" s="41"/>
      <c r="DL3300" s="41"/>
      <c r="DM3300" s="41"/>
      <c r="DN3300" s="41"/>
      <c r="DO3300" s="41"/>
      <c r="DP3300" s="41"/>
      <c r="DQ3300" s="41"/>
    </row>
    <row r="3301" spans="1:121" x14ac:dyDescent="0.15">
      <c r="A3301" s="64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31"/>
      <c r="R3301" s="16"/>
      <c r="S3301" s="4"/>
      <c r="T3301" s="5"/>
      <c r="U3301" s="11"/>
      <c r="V3301" s="11"/>
      <c r="W3301" s="49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"/>
      <c r="AH3301" s="1"/>
      <c r="AI3301" s="1"/>
      <c r="AJ3301" s="1"/>
      <c r="AK3301" s="1"/>
      <c r="AL3301" s="49"/>
      <c r="AM3301" s="49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</row>
    <row r="3302" spans="1:121" x14ac:dyDescent="0.15">
      <c r="A3302" s="64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31"/>
      <c r="R3302" s="16"/>
      <c r="S3302" s="4"/>
      <c r="T3302" s="5"/>
      <c r="U3302" s="47"/>
      <c r="V3302" s="47"/>
      <c r="W3302" s="57"/>
      <c r="X3302" s="38"/>
      <c r="Y3302" s="41"/>
      <c r="Z3302" s="47"/>
      <c r="AA3302" s="38"/>
      <c r="AB3302" s="38"/>
      <c r="AC3302" s="38"/>
      <c r="AD3302" s="47"/>
      <c r="AE3302" s="39"/>
      <c r="AF3302" s="47"/>
      <c r="AG3302" s="41"/>
      <c r="AH3302" s="41"/>
      <c r="AI3302" s="41"/>
      <c r="AJ3302" s="41"/>
      <c r="AK3302" s="41"/>
      <c r="AL3302" s="57"/>
      <c r="AM3302" s="57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  <c r="CH3302" s="41"/>
      <c r="CI3302" s="41"/>
      <c r="CJ3302" s="41"/>
      <c r="CK3302" s="41"/>
      <c r="CL3302" s="41"/>
      <c r="CM3302" s="41"/>
      <c r="CN3302" s="41"/>
      <c r="CO3302" s="41"/>
      <c r="CP3302" s="41"/>
      <c r="CQ3302" s="41"/>
      <c r="CR3302" s="41"/>
      <c r="CS3302" s="41"/>
      <c r="CT3302" s="41"/>
      <c r="CU3302" s="41"/>
      <c r="CV3302" s="41"/>
      <c r="CW3302" s="41"/>
      <c r="CX3302" s="41"/>
      <c r="CY3302" s="41"/>
      <c r="CZ3302" s="41"/>
      <c r="DA3302" s="41"/>
      <c r="DB3302" s="41"/>
      <c r="DC3302" s="41"/>
      <c r="DD3302" s="41"/>
      <c r="DE3302" s="41"/>
      <c r="DF3302" s="41"/>
      <c r="DG3302" s="41"/>
      <c r="DH3302" s="41"/>
      <c r="DI3302" s="41"/>
      <c r="DJ3302" s="41"/>
      <c r="DK3302" s="41"/>
      <c r="DL3302" s="41"/>
      <c r="DM3302" s="41"/>
      <c r="DN3302" s="41"/>
      <c r="DO3302" s="41"/>
      <c r="DP3302" s="41"/>
      <c r="DQ3302" s="41"/>
    </row>
    <row r="3303" spans="1:121" x14ac:dyDescent="0.15">
      <c r="A3303" s="64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31"/>
      <c r="R3303" s="16"/>
      <c r="S3303" s="4"/>
      <c r="T3303" s="5"/>
      <c r="U3303" s="11"/>
      <c r="V3303" s="11"/>
      <c r="W3303" s="49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"/>
      <c r="AH3303" s="1"/>
      <c r="AI3303" s="1"/>
      <c r="AJ3303" s="1"/>
      <c r="AK3303" s="1"/>
      <c r="AL3303" s="49"/>
      <c r="AM3303" s="49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</row>
    <row r="3304" spans="1:121" x14ac:dyDescent="0.15">
      <c r="A3304" s="64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31"/>
      <c r="R3304" s="16"/>
      <c r="S3304" s="4"/>
      <c r="T3304" s="5"/>
      <c r="U3304" s="11"/>
      <c r="V3304" s="11"/>
      <c r="W3304" s="49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"/>
      <c r="AH3304" s="1"/>
      <c r="AI3304" s="1"/>
      <c r="AJ3304" s="1"/>
      <c r="AK3304" s="1"/>
      <c r="AL3304" s="49"/>
      <c r="AM3304" s="49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</row>
    <row r="3305" spans="1:121" x14ac:dyDescent="0.15">
      <c r="A3305" s="64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31"/>
      <c r="R3305" s="16"/>
      <c r="S3305" s="4"/>
      <c r="T3305" s="5"/>
      <c r="U3305" s="11"/>
      <c r="V3305" s="11"/>
      <c r="W3305" s="49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"/>
      <c r="AH3305" s="1"/>
      <c r="AI3305" s="1"/>
      <c r="AJ3305" s="1"/>
      <c r="AK3305" s="1"/>
      <c r="AL3305" s="49"/>
      <c r="AM3305" s="49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</row>
    <row r="3306" spans="1:121" x14ac:dyDescent="0.15">
      <c r="A3306" s="64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31"/>
      <c r="R3306" s="16"/>
      <c r="S3306" s="4"/>
      <c r="T3306" s="5"/>
      <c r="U3306" s="11"/>
      <c r="V3306" s="11"/>
      <c r="W3306" s="49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"/>
      <c r="AH3306" s="1"/>
      <c r="AI3306" s="1"/>
      <c r="AJ3306" s="1"/>
      <c r="AK3306" s="1"/>
      <c r="AL3306" s="49"/>
      <c r="AM3306" s="49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</row>
    <row r="3307" spans="1:121" x14ac:dyDescent="0.15">
      <c r="A3307" s="64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31"/>
      <c r="R3307" s="16"/>
      <c r="S3307" s="4"/>
      <c r="T3307" s="5"/>
      <c r="U3307" s="11"/>
      <c r="V3307" s="11"/>
      <c r="W3307" s="49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"/>
      <c r="AH3307" s="1"/>
      <c r="AI3307" s="1"/>
      <c r="AJ3307" s="1"/>
      <c r="AK3307" s="1"/>
      <c r="AL3307" s="49"/>
      <c r="AM3307" s="49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</row>
    <row r="3308" spans="1:121" x14ac:dyDescent="0.15">
      <c r="A3308" s="64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31"/>
      <c r="R3308" s="16"/>
      <c r="S3308" s="4"/>
      <c r="T3308" s="5"/>
      <c r="U3308" s="11"/>
      <c r="V3308" s="11"/>
      <c r="W3308" s="49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"/>
      <c r="AH3308" s="1"/>
      <c r="AI3308" s="1"/>
      <c r="AJ3308" s="1"/>
      <c r="AK3308" s="1"/>
      <c r="AL3308" s="49"/>
      <c r="AM3308" s="49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</row>
    <row r="3309" spans="1:121" x14ac:dyDescent="0.15">
      <c r="A3309" s="64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31"/>
      <c r="R3309" s="16"/>
      <c r="S3309" s="4"/>
      <c r="T3309" s="5"/>
      <c r="U3309" s="11"/>
      <c r="V3309" s="11"/>
      <c r="W3309" s="49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"/>
      <c r="AH3309" s="1"/>
      <c r="AI3309" s="1"/>
      <c r="AJ3309" s="1"/>
      <c r="AK3309" s="1"/>
      <c r="AL3309" s="49"/>
      <c r="AM3309" s="49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</row>
    <row r="3310" spans="1:121" x14ac:dyDescent="0.15">
      <c r="A3310" s="64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31"/>
      <c r="R3310" s="16"/>
      <c r="S3310" s="4"/>
      <c r="T3310" s="5"/>
      <c r="U3310" s="11"/>
      <c r="V3310" s="11"/>
      <c r="W3310" s="49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"/>
      <c r="AH3310" s="1"/>
      <c r="AI3310" s="1"/>
      <c r="AJ3310" s="1"/>
      <c r="AK3310" s="1"/>
      <c r="AL3310" s="49"/>
      <c r="AM3310" s="49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</row>
    <row r="3311" spans="1:121" x14ac:dyDescent="0.15">
      <c r="A3311" s="64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31"/>
      <c r="R3311" s="16"/>
      <c r="S3311" s="4"/>
      <c r="T3311" s="5"/>
      <c r="U3311" s="11"/>
      <c r="V3311" s="11"/>
      <c r="W3311" s="49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"/>
      <c r="AH3311" s="1"/>
      <c r="AI3311" s="1"/>
      <c r="AJ3311" s="1"/>
      <c r="AK3311" s="1"/>
      <c r="AL3311" s="49"/>
      <c r="AM3311" s="49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</row>
    <row r="3312" spans="1:121" x14ac:dyDescent="0.15">
      <c r="A3312" s="64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31"/>
      <c r="R3312" s="16"/>
      <c r="S3312" s="4"/>
      <c r="T3312" s="5"/>
      <c r="U3312" s="11"/>
      <c r="V3312" s="11"/>
      <c r="W3312" s="49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"/>
      <c r="AH3312" s="1"/>
      <c r="AI3312" s="1"/>
      <c r="AJ3312" s="1"/>
      <c r="AK3312" s="1"/>
      <c r="AL3312" s="49"/>
      <c r="AM3312" s="49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</row>
    <row r="3313" spans="1:121" x14ac:dyDescent="0.15">
      <c r="A3313" s="64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31"/>
      <c r="R3313" s="16"/>
      <c r="S3313" s="4"/>
      <c r="T3313" s="5"/>
      <c r="U3313" s="11"/>
      <c r="V3313" s="11"/>
      <c r="W3313" s="49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"/>
      <c r="AH3313" s="1"/>
      <c r="AI3313" s="1"/>
      <c r="AJ3313" s="1"/>
      <c r="AK3313" s="1"/>
      <c r="AL3313" s="49"/>
      <c r="AM3313" s="49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</row>
    <row r="3314" spans="1:121" x14ac:dyDescent="0.15">
      <c r="A3314" s="64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31"/>
      <c r="R3314" s="16"/>
      <c r="S3314" s="4"/>
      <c r="T3314" s="5"/>
      <c r="U3314" s="11"/>
      <c r="V3314" s="11"/>
      <c r="W3314" s="49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"/>
      <c r="AH3314" s="1"/>
      <c r="AI3314" s="1"/>
      <c r="AJ3314" s="1"/>
      <c r="AK3314" s="1"/>
      <c r="AL3314" s="49"/>
      <c r="AM3314" s="49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</row>
    <row r="3315" spans="1:121" x14ac:dyDescent="0.15">
      <c r="A3315" s="64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31"/>
      <c r="R3315" s="16"/>
      <c r="S3315" s="4"/>
      <c r="T3315" s="5"/>
      <c r="U3315" s="11"/>
      <c r="V3315" s="11"/>
      <c r="W3315" s="49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"/>
      <c r="AH3315" s="1"/>
      <c r="AI3315" s="1"/>
      <c r="AJ3315" s="1"/>
      <c r="AK3315" s="1"/>
      <c r="AL3315" s="49"/>
      <c r="AM3315" s="49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</row>
    <row r="3316" spans="1:121" x14ac:dyDescent="0.15">
      <c r="A3316" s="64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31"/>
      <c r="R3316" s="16"/>
      <c r="S3316" s="4"/>
      <c r="T3316" s="5"/>
      <c r="U3316" s="11"/>
      <c r="V3316" s="11"/>
      <c r="W3316" s="49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"/>
      <c r="AH3316" s="1"/>
      <c r="AI3316" s="1"/>
      <c r="AJ3316" s="1"/>
      <c r="AK3316" s="1"/>
      <c r="AL3316" s="49"/>
      <c r="AM3316" s="49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</row>
    <row r="3317" spans="1:121" x14ac:dyDescent="0.15">
      <c r="A3317" s="64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31"/>
      <c r="R3317" s="16"/>
      <c r="S3317" s="4"/>
      <c r="T3317" s="5"/>
      <c r="U3317" s="11"/>
      <c r="V3317" s="11"/>
      <c r="W3317" s="49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"/>
      <c r="AH3317" s="1"/>
      <c r="AI3317" s="1"/>
      <c r="AJ3317" s="1"/>
      <c r="AK3317" s="1"/>
      <c r="AL3317" s="49"/>
      <c r="AM3317" s="49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</row>
    <row r="3318" spans="1:121" x14ac:dyDescent="0.15">
      <c r="A3318" s="64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31"/>
      <c r="R3318" s="16"/>
      <c r="S3318" s="4"/>
      <c r="T3318" s="5"/>
      <c r="U3318" s="11"/>
      <c r="V3318" s="11"/>
      <c r="W3318" s="49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"/>
      <c r="AH3318" s="1"/>
      <c r="AI3318" s="1"/>
      <c r="AJ3318" s="1"/>
      <c r="AK3318" s="1"/>
      <c r="AL3318" s="49"/>
      <c r="AM3318" s="49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</row>
    <row r="3319" spans="1:121" x14ac:dyDescent="0.15">
      <c r="A3319" s="64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31"/>
      <c r="R3319" s="16"/>
      <c r="S3319" s="4"/>
      <c r="T3319" s="5"/>
      <c r="U3319" s="11"/>
      <c r="V3319" s="11"/>
      <c r="W3319" s="49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"/>
      <c r="AH3319" s="1"/>
      <c r="AI3319" s="1"/>
      <c r="AJ3319" s="1"/>
      <c r="AK3319" s="1"/>
      <c r="AL3319" s="49"/>
      <c r="AM3319" s="49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</row>
    <row r="3320" spans="1:121" x14ac:dyDescent="0.15">
      <c r="A3320" s="64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31"/>
      <c r="R3320" s="16"/>
      <c r="S3320" s="4"/>
      <c r="T3320" s="5"/>
      <c r="U3320" s="11"/>
      <c r="V3320" s="11"/>
      <c r="W3320" s="49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"/>
      <c r="AH3320" s="1"/>
      <c r="AI3320" s="1"/>
      <c r="AJ3320" s="1"/>
      <c r="AK3320" s="1"/>
      <c r="AL3320" s="49"/>
      <c r="AM3320" s="49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</row>
    <row r="3321" spans="1:121" x14ac:dyDescent="0.15">
      <c r="A3321" s="64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31"/>
      <c r="R3321" s="16"/>
      <c r="S3321" s="4"/>
      <c r="T3321" s="5"/>
      <c r="U3321" s="11"/>
      <c r="V3321" s="11"/>
      <c r="W3321" s="49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"/>
      <c r="AH3321" s="1"/>
      <c r="AI3321" s="1"/>
      <c r="AJ3321" s="1"/>
      <c r="AK3321" s="1"/>
      <c r="AL3321" s="49"/>
      <c r="AM3321" s="49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</row>
    <row r="3322" spans="1:121" x14ac:dyDescent="0.15">
      <c r="A3322" s="64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31"/>
      <c r="R3322" s="16"/>
      <c r="S3322" s="4"/>
      <c r="T3322" s="5"/>
      <c r="U3322" s="11"/>
      <c r="V3322" s="11"/>
      <c r="W3322" s="49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"/>
      <c r="AH3322" s="1"/>
      <c r="AI3322" s="1"/>
      <c r="AJ3322" s="1"/>
      <c r="AK3322" s="1"/>
      <c r="AL3322" s="49"/>
      <c r="AM3322" s="49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</row>
    <row r="3323" spans="1:121" x14ac:dyDescent="0.15">
      <c r="A3323" s="64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31"/>
      <c r="R3323" s="16"/>
      <c r="S3323" s="4"/>
      <c r="T3323" s="5"/>
      <c r="U3323" s="11"/>
      <c r="V3323" s="11"/>
      <c r="W3323" s="49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"/>
      <c r="AH3323" s="1"/>
      <c r="AI3323" s="1"/>
      <c r="AJ3323" s="1"/>
      <c r="AK3323" s="1"/>
      <c r="AL3323" s="49"/>
      <c r="AM3323" s="49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</row>
    <row r="3324" spans="1:121" x14ac:dyDescent="0.15">
      <c r="A3324" s="64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31"/>
      <c r="R3324" s="16"/>
      <c r="S3324" s="4"/>
      <c r="T3324" s="5"/>
      <c r="U3324" s="11"/>
      <c r="V3324" s="11"/>
      <c r="W3324" s="49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"/>
      <c r="AH3324" s="1"/>
      <c r="AI3324" s="1"/>
      <c r="AJ3324" s="1"/>
      <c r="AK3324" s="1"/>
      <c r="AL3324" s="49"/>
      <c r="AM3324" s="49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</row>
    <row r="3325" spans="1:121" x14ac:dyDescent="0.15">
      <c r="A3325" s="64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31"/>
      <c r="R3325" s="16"/>
      <c r="S3325" s="4"/>
      <c r="T3325" s="5"/>
      <c r="U3325" s="11"/>
      <c r="V3325" s="11"/>
      <c r="W3325" s="49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"/>
      <c r="AH3325" s="1"/>
      <c r="AI3325" s="1"/>
      <c r="AJ3325" s="1"/>
      <c r="AK3325" s="1"/>
      <c r="AL3325" s="49"/>
      <c r="AM3325" s="49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</row>
    <row r="3326" spans="1:121" x14ac:dyDescent="0.15">
      <c r="A3326" s="64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31"/>
      <c r="R3326" s="16"/>
      <c r="S3326" s="4"/>
      <c r="T3326" s="5"/>
      <c r="U3326" s="11"/>
      <c r="V3326" s="11"/>
      <c r="W3326" s="49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"/>
      <c r="AH3326" s="1"/>
      <c r="AI3326" s="1"/>
      <c r="AJ3326" s="1"/>
      <c r="AK3326" s="1"/>
      <c r="AL3326" s="49"/>
      <c r="AM3326" s="49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</row>
    <row r="3327" spans="1:121" x14ac:dyDescent="0.15">
      <c r="A3327" s="64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31"/>
      <c r="R3327" s="16"/>
      <c r="S3327" s="4"/>
      <c r="T3327" s="5"/>
      <c r="U3327" s="11"/>
      <c r="V3327" s="11"/>
      <c r="W3327" s="49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"/>
      <c r="AH3327" s="1"/>
      <c r="AI3327" s="1"/>
      <c r="AJ3327" s="1"/>
      <c r="AK3327" s="1"/>
      <c r="AL3327" s="49"/>
      <c r="AM3327" s="49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</row>
    <row r="3328" spans="1:121" x14ac:dyDescent="0.15">
      <c r="A3328" s="64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31"/>
      <c r="R3328" s="16"/>
      <c r="S3328" s="4"/>
      <c r="T3328" s="5"/>
      <c r="U3328" s="11"/>
      <c r="V3328" s="11"/>
      <c r="W3328" s="49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"/>
      <c r="AH3328" s="1"/>
      <c r="AI3328" s="1"/>
      <c r="AJ3328" s="1"/>
      <c r="AK3328" s="1"/>
      <c r="AL3328" s="49"/>
      <c r="AM3328" s="49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</row>
    <row r="3329" spans="1:121" x14ac:dyDescent="0.15">
      <c r="A3329" s="64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31"/>
      <c r="R3329" s="16"/>
      <c r="S3329" s="4"/>
      <c r="T3329" s="5"/>
      <c r="U3329" s="11"/>
      <c r="V3329" s="11"/>
      <c r="W3329" s="49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"/>
      <c r="AH3329" s="1"/>
      <c r="AI3329" s="1"/>
      <c r="AJ3329" s="1"/>
      <c r="AK3329" s="1"/>
      <c r="AL3329" s="49"/>
      <c r="AM3329" s="49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</row>
    <row r="3330" spans="1:121" x14ac:dyDescent="0.15">
      <c r="A3330" s="64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31"/>
      <c r="R3330" s="16"/>
      <c r="S3330" s="4"/>
      <c r="T3330" s="5"/>
      <c r="U3330" s="11"/>
      <c r="V3330" s="11"/>
      <c r="W3330" s="49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"/>
      <c r="AH3330" s="1"/>
      <c r="AI3330" s="1"/>
      <c r="AJ3330" s="1"/>
      <c r="AK3330" s="1"/>
      <c r="AL3330" s="49"/>
      <c r="AM3330" s="49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</row>
    <row r="3331" spans="1:121" x14ac:dyDescent="0.15">
      <c r="A3331" s="64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31"/>
      <c r="R3331" s="16"/>
      <c r="S3331" s="4"/>
      <c r="T3331" s="5"/>
      <c r="U3331" s="11"/>
      <c r="V3331" s="11"/>
      <c r="W3331" s="49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"/>
      <c r="AH3331" s="1"/>
      <c r="AI3331" s="1"/>
      <c r="AJ3331" s="1"/>
      <c r="AK3331" s="1"/>
      <c r="AL3331" s="49"/>
      <c r="AM3331" s="49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</row>
    <row r="3332" spans="1:121" x14ac:dyDescent="0.15">
      <c r="A3332" s="64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31"/>
      <c r="R3332" s="16"/>
      <c r="S3332" s="4"/>
      <c r="T3332" s="5"/>
      <c r="U3332" s="11"/>
      <c r="V3332" s="11"/>
      <c r="W3332" s="49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"/>
      <c r="AH3332" s="1"/>
      <c r="AI3332" s="1"/>
      <c r="AJ3332" s="1"/>
      <c r="AK3332" s="1"/>
      <c r="AL3332" s="49"/>
      <c r="AM3332" s="49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</row>
    <row r="3333" spans="1:121" x14ac:dyDescent="0.15">
      <c r="A3333" s="64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31"/>
      <c r="R3333" s="16"/>
      <c r="S3333" s="4"/>
      <c r="T3333" s="5"/>
      <c r="U3333" s="11"/>
      <c r="V3333" s="11"/>
      <c r="W3333" s="49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"/>
      <c r="AH3333" s="1"/>
      <c r="AI3333" s="1"/>
      <c r="AJ3333" s="1"/>
      <c r="AK3333" s="1"/>
      <c r="AL3333" s="49"/>
      <c r="AM3333" s="49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</row>
    <row r="3334" spans="1:121" x14ac:dyDescent="0.15">
      <c r="A3334" s="64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31"/>
      <c r="R3334" s="16"/>
      <c r="S3334" s="4"/>
      <c r="T3334" s="5"/>
      <c r="U3334" s="11"/>
      <c r="V3334" s="11"/>
      <c r="W3334" s="49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"/>
      <c r="AH3334" s="1"/>
      <c r="AI3334" s="1"/>
      <c r="AJ3334" s="1"/>
      <c r="AK3334" s="1"/>
      <c r="AL3334" s="49"/>
      <c r="AM3334" s="49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</row>
    <row r="3335" spans="1:121" x14ac:dyDescent="0.15">
      <c r="A3335" s="64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31"/>
      <c r="R3335" s="16"/>
      <c r="S3335" s="4"/>
      <c r="T3335" s="5"/>
      <c r="U3335" s="11"/>
      <c r="V3335" s="11"/>
      <c r="W3335" s="49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"/>
      <c r="AH3335" s="1"/>
      <c r="AI3335" s="1"/>
      <c r="AJ3335" s="1"/>
      <c r="AK3335" s="1"/>
      <c r="AL3335" s="49"/>
      <c r="AM3335" s="49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</row>
    <row r="3336" spans="1:121" x14ac:dyDescent="0.15">
      <c r="A3336" s="64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31"/>
      <c r="R3336" s="16"/>
      <c r="S3336" s="4"/>
      <c r="T3336" s="5"/>
      <c r="U3336" s="11"/>
      <c r="V3336" s="11"/>
      <c r="W3336" s="49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"/>
      <c r="AH3336" s="1"/>
      <c r="AI3336" s="1"/>
      <c r="AJ3336" s="1"/>
      <c r="AK3336" s="1"/>
      <c r="AL3336" s="49"/>
      <c r="AM3336" s="49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</row>
    <row r="3337" spans="1:121" x14ac:dyDescent="0.15">
      <c r="A3337" s="64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31"/>
      <c r="R3337" s="16"/>
      <c r="S3337" s="4"/>
      <c r="T3337" s="5"/>
      <c r="U3337" s="11"/>
      <c r="V3337" s="11"/>
      <c r="W3337" s="49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"/>
      <c r="AH3337" s="1"/>
      <c r="AI3337" s="1"/>
      <c r="AJ3337" s="1"/>
      <c r="AK3337" s="1"/>
      <c r="AL3337" s="49"/>
      <c r="AM3337" s="49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</row>
    <row r="3338" spans="1:121" x14ac:dyDescent="0.15">
      <c r="A3338" s="64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31"/>
      <c r="R3338" s="16"/>
      <c r="S3338" s="4"/>
      <c r="T3338" s="5"/>
      <c r="U3338" s="11"/>
      <c r="V3338" s="11"/>
      <c r="W3338" s="49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"/>
      <c r="AH3338" s="1"/>
      <c r="AI3338" s="1"/>
      <c r="AJ3338" s="1"/>
      <c r="AK3338" s="1"/>
      <c r="AL3338" s="49"/>
      <c r="AM3338" s="49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</row>
    <row r="3339" spans="1:121" x14ac:dyDescent="0.15">
      <c r="A3339" s="64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31"/>
      <c r="R3339" s="16"/>
      <c r="S3339" s="4"/>
      <c r="T3339" s="5"/>
      <c r="U3339" s="11"/>
      <c r="V3339" s="11"/>
      <c r="W3339" s="49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"/>
      <c r="AH3339" s="1"/>
      <c r="AI3339" s="1"/>
      <c r="AJ3339" s="1"/>
      <c r="AK3339" s="1"/>
      <c r="AL3339" s="49"/>
      <c r="AM3339" s="49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</row>
    <row r="3340" spans="1:121" x14ac:dyDescent="0.15">
      <c r="A3340" s="64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31"/>
      <c r="R3340" s="16"/>
      <c r="S3340" s="4"/>
      <c r="T3340" s="5"/>
      <c r="U3340" s="11"/>
      <c r="V3340" s="11"/>
      <c r="W3340" s="49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"/>
      <c r="AH3340" s="1"/>
      <c r="AI3340" s="1"/>
      <c r="AJ3340" s="1"/>
      <c r="AK3340" s="1"/>
      <c r="AL3340" s="49"/>
      <c r="AM3340" s="49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</row>
    <row r="3341" spans="1:121" x14ac:dyDescent="0.15">
      <c r="A3341" s="64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31"/>
      <c r="R3341" s="16"/>
      <c r="S3341" s="4"/>
      <c r="T3341" s="5"/>
      <c r="U3341" s="11"/>
      <c r="V3341" s="11"/>
      <c r="W3341" s="49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"/>
      <c r="AH3341" s="1"/>
      <c r="AI3341" s="1"/>
      <c r="AJ3341" s="1"/>
      <c r="AK3341" s="1"/>
      <c r="AL3341" s="49"/>
      <c r="AM3341" s="49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</row>
    <row r="3342" spans="1:121" x14ac:dyDescent="0.15">
      <c r="A3342" s="64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31"/>
      <c r="R3342" s="16"/>
      <c r="S3342" s="4"/>
      <c r="T3342" s="5"/>
      <c r="U3342" s="11"/>
      <c r="V3342" s="11"/>
      <c r="W3342" s="49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"/>
      <c r="AH3342" s="1"/>
      <c r="AI3342" s="1"/>
      <c r="AJ3342" s="1"/>
      <c r="AK3342" s="1"/>
      <c r="AL3342" s="49"/>
      <c r="AM3342" s="49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</row>
    <row r="3343" spans="1:121" x14ac:dyDescent="0.15">
      <c r="A3343" s="64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31"/>
      <c r="R3343" s="16"/>
      <c r="S3343" s="4"/>
      <c r="T3343" s="5"/>
      <c r="U3343" s="11"/>
      <c r="V3343" s="11"/>
      <c r="W3343" s="49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"/>
      <c r="AH3343" s="1"/>
      <c r="AI3343" s="1"/>
      <c r="AJ3343" s="1"/>
      <c r="AK3343" s="1"/>
      <c r="AL3343" s="49"/>
      <c r="AM3343" s="49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</row>
    <row r="3344" spans="1:121" x14ac:dyDescent="0.15">
      <c r="A3344" s="64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31"/>
      <c r="R3344" s="16"/>
      <c r="S3344" s="4"/>
      <c r="T3344" s="5"/>
      <c r="U3344" s="11"/>
      <c r="V3344" s="11"/>
      <c r="W3344" s="49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"/>
      <c r="AH3344" s="1"/>
      <c r="AI3344" s="1"/>
      <c r="AJ3344" s="1"/>
      <c r="AK3344" s="1"/>
      <c r="AL3344" s="49"/>
      <c r="AM3344" s="49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</row>
    <row r="3345" spans="1:121" x14ac:dyDescent="0.15">
      <c r="A3345" s="64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31"/>
      <c r="R3345" s="16"/>
      <c r="S3345" s="4"/>
      <c r="T3345" s="5"/>
      <c r="U3345" s="11"/>
      <c r="V3345" s="11"/>
      <c r="W3345" s="49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"/>
      <c r="AH3345" s="1"/>
      <c r="AI3345" s="1"/>
      <c r="AJ3345" s="1"/>
      <c r="AK3345" s="1"/>
      <c r="AL3345" s="49"/>
      <c r="AM3345" s="49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</row>
    <row r="3346" spans="1:121" x14ac:dyDescent="0.15">
      <c r="A3346" s="64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31"/>
      <c r="R3346" s="16"/>
      <c r="S3346" s="4"/>
      <c r="T3346" s="5"/>
      <c r="U3346" s="11"/>
      <c r="V3346" s="11"/>
      <c r="W3346" s="49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"/>
      <c r="AH3346" s="1"/>
      <c r="AI3346" s="1"/>
      <c r="AJ3346" s="1"/>
      <c r="AK3346" s="1"/>
      <c r="AL3346" s="49"/>
      <c r="AM3346" s="49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</row>
    <row r="3347" spans="1:121" x14ac:dyDescent="0.15">
      <c r="A3347" s="64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31"/>
      <c r="R3347" s="16"/>
      <c r="S3347" s="4"/>
      <c r="T3347" s="5"/>
      <c r="U3347" s="11"/>
      <c r="V3347" s="11"/>
      <c r="W3347" s="49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"/>
      <c r="AH3347" s="1"/>
      <c r="AI3347" s="1"/>
      <c r="AJ3347" s="1"/>
      <c r="AK3347" s="1"/>
      <c r="AL3347" s="49"/>
      <c r="AM3347" s="49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</row>
    <row r="3348" spans="1:121" x14ac:dyDescent="0.15">
      <c r="A3348" s="64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31"/>
      <c r="R3348" s="16"/>
      <c r="S3348" s="4"/>
      <c r="T3348" s="5"/>
      <c r="U3348" s="11"/>
      <c r="V3348" s="11"/>
      <c r="W3348" s="49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"/>
      <c r="AH3348" s="1"/>
      <c r="AI3348" s="1"/>
      <c r="AJ3348" s="1"/>
      <c r="AK3348" s="1"/>
      <c r="AL3348" s="49"/>
      <c r="AM3348" s="49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</row>
    <row r="3349" spans="1:121" x14ac:dyDescent="0.15">
      <c r="A3349" s="64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31"/>
      <c r="R3349" s="16"/>
      <c r="S3349" s="4"/>
      <c r="T3349" s="5"/>
      <c r="U3349" s="11"/>
      <c r="V3349" s="11"/>
      <c r="W3349" s="49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"/>
      <c r="AH3349" s="1"/>
      <c r="AI3349" s="1"/>
      <c r="AJ3349" s="1"/>
      <c r="AK3349" s="1"/>
      <c r="AL3349" s="49"/>
      <c r="AM3349" s="49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</row>
    <row r="3350" spans="1:121" x14ac:dyDescent="0.15">
      <c r="A3350" s="64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31"/>
      <c r="R3350" s="16"/>
      <c r="S3350" s="4"/>
      <c r="T3350" s="5"/>
      <c r="U3350" s="11"/>
      <c r="V3350" s="11"/>
      <c r="W3350" s="49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"/>
      <c r="AH3350" s="1"/>
      <c r="AI3350" s="1"/>
      <c r="AJ3350" s="1"/>
      <c r="AK3350" s="1"/>
      <c r="AL3350" s="49"/>
      <c r="AM3350" s="49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</row>
    <row r="3351" spans="1:121" x14ac:dyDescent="0.15">
      <c r="A3351" s="64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31"/>
      <c r="R3351" s="16"/>
      <c r="S3351" s="4"/>
      <c r="T3351" s="5"/>
      <c r="U3351" s="11"/>
      <c r="V3351" s="11"/>
      <c r="W3351" s="49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"/>
      <c r="AH3351" s="1"/>
      <c r="AI3351" s="1"/>
      <c r="AJ3351" s="1"/>
      <c r="AK3351" s="1"/>
      <c r="AL3351" s="49"/>
      <c r="AM3351" s="49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</row>
    <row r="3352" spans="1:121" x14ac:dyDescent="0.15">
      <c r="A3352" s="64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31"/>
      <c r="R3352" s="16"/>
      <c r="S3352" s="4"/>
      <c r="T3352" s="5"/>
      <c r="U3352" s="11"/>
      <c r="V3352" s="11"/>
      <c r="W3352" s="49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"/>
      <c r="AH3352" s="1"/>
      <c r="AI3352" s="1"/>
      <c r="AJ3352" s="1"/>
      <c r="AK3352" s="1"/>
      <c r="AL3352" s="49"/>
      <c r="AM3352" s="49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</row>
    <row r="3353" spans="1:121" x14ac:dyDescent="0.15">
      <c r="A3353" s="64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31"/>
      <c r="R3353" s="16"/>
      <c r="S3353" s="4"/>
      <c r="T3353" s="5"/>
      <c r="U3353" s="11"/>
      <c r="V3353" s="11"/>
      <c r="W3353" s="49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"/>
      <c r="AH3353" s="1"/>
      <c r="AI3353" s="1"/>
      <c r="AJ3353" s="1"/>
      <c r="AK3353" s="1"/>
      <c r="AL3353" s="49"/>
      <c r="AM3353" s="49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</row>
    <row r="3354" spans="1:121" x14ac:dyDescent="0.15">
      <c r="A3354" s="64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31"/>
      <c r="R3354" s="16"/>
      <c r="S3354" s="4"/>
      <c r="T3354" s="5"/>
      <c r="U3354" s="11"/>
      <c r="V3354" s="11"/>
      <c r="W3354" s="49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"/>
      <c r="AH3354" s="1"/>
      <c r="AI3354" s="1"/>
      <c r="AJ3354" s="1"/>
      <c r="AK3354" s="1"/>
      <c r="AL3354" s="49"/>
      <c r="AM3354" s="49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</row>
    <row r="3355" spans="1:121" x14ac:dyDescent="0.15">
      <c r="A3355" s="64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31"/>
      <c r="R3355" s="16"/>
      <c r="S3355" s="4"/>
      <c r="T3355" s="5"/>
      <c r="U3355" s="11"/>
      <c r="V3355" s="11"/>
      <c r="W3355" s="49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"/>
      <c r="AH3355" s="1"/>
      <c r="AI3355" s="1"/>
      <c r="AJ3355" s="1"/>
      <c r="AK3355" s="1"/>
      <c r="AL3355" s="49"/>
      <c r="AM3355" s="49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</row>
    <row r="3356" spans="1:121" x14ac:dyDescent="0.15">
      <c r="A3356" s="64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31"/>
      <c r="R3356" s="16"/>
      <c r="S3356" s="4"/>
      <c r="T3356" s="5"/>
      <c r="U3356" s="11"/>
      <c r="V3356" s="11"/>
      <c r="W3356" s="49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"/>
      <c r="AH3356" s="1"/>
      <c r="AI3356" s="1"/>
      <c r="AJ3356" s="1"/>
      <c r="AK3356" s="1"/>
      <c r="AL3356" s="49"/>
      <c r="AM3356" s="49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</row>
    <row r="3357" spans="1:121" x14ac:dyDescent="0.15">
      <c r="A3357" s="64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31"/>
      <c r="R3357" s="16"/>
      <c r="S3357" s="4"/>
      <c r="T3357" s="5"/>
      <c r="U3357" s="11"/>
      <c r="V3357" s="11"/>
      <c r="W3357" s="49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"/>
      <c r="AH3357" s="1"/>
      <c r="AI3357" s="1"/>
      <c r="AJ3357" s="1"/>
      <c r="AK3357" s="1"/>
      <c r="AL3357" s="49"/>
      <c r="AM3357" s="49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</row>
    <row r="3358" spans="1:121" x14ac:dyDescent="0.15">
      <c r="A3358" s="64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31"/>
      <c r="R3358" s="16"/>
      <c r="S3358" s="4"/>
      <c r="T3358" s="5"/>
      <c r="U3358" s="11"/>
      <c r="V3358" s="11"/>
      <c r="W3358" s="49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"/>
      <c r="AH3358" s="1"/>
      <c r="AI3358" s="1"/>
      <c r="AJ3358" s="1"/>
      <c r="AK3358" s="1"/>
      <c r="AL3358" s="49"/>
      <c r="AM3358" s="49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</row>
    <row r="3359" spans="1:121" x14ac:dyDescent="0.15">
      <c r="A3359" s="64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31"/>
      <c r="R3359" s="16"/>
      <c r="S3359" s="4"/>
      <c r="T3359" s="5"/>
      <c r="U3359" s="11"/>
      <c r="V3359" s="11"/>
      <c r="W3359" s="49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"/>
      <c r="AH3359" s="1"/>
      <c r="AI3359" s="1"/>
      <c r="AJ3359" s="1"/>
      <c r="AK3359" s="1"/>
      <c r="AL3359" s="49"/>
      <c r="AM3359" s="49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</row>
    <row r="3360" spans="1:121" x14ac:dyDescent="0.15">
      <c r="A3360" s="64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31"/>
      <c r="R3360" s="16"/>
      <c r="S3360" s="4"/>
      <c r="T3360" s="5"/>
      <c r="U3360" s="11"/>
      <c r="V3360" s="11"/>
      <c r="W3360" s="49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"/>
      <c r="AH3360" s="1"/>
      <c r="AI3360" s="1"/>
      <c r="AJ3360" s="1"/>
      <c r="AK3360" s="1"/>
      <c r="AL3360" s="49"/>
      <c r="AM3360" s="49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</row>
    <row r="3361" spans="1:121" x14ac:dyDescent="0.15">
      <c r="A3361" s="64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31"/>
      <c r="R3361" s="16"/>
      <c r="S3361" s="4"/>
      <c r="T3361" s="5"/>
      <c r="U3361" s="11"/>
      <c r="V3361" s="11"/>
      <c r="W3361" s="49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"/>
      <c r="AH3361" s="1"/>
      <c r="AI3361" s="1"/>
      <c r="AJ3361" s="1"/>
      <c r="AK3361" s="1"/>
      <c r="AL3361" s="49"/>
      <c r="AM3361" s="49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</row>
    <row r="3362" spans="1:121" x14ac:dyDescent="0.15">
      <c r="A3362" s="64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31"/>
      <c r="R3362" s="16"/>
      <c r="S3362" s="4"/>
      <c r="T3362" s="5"/>
      <c r="U3362" s="11"/>
      <c r="V3362" s="11"/>
      <c r="W3362" s="49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"/>
      <c r="AH3362" s="1"/>
      <c r="AI3362" s="1"/>
      <c r="AJ3362" s="1"/>
      <c r="AK3362" s="1"/>
      <c r="AL3362" s="49"/>
      <c r="AM3362" s="49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</row>
    <row r="3363" spans="1:121" x14ac:dyDescent="0.15">
      <c r="A3363" s="64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31"/>
      <c r="R3363" s="16"/>
      <c r="S3363" s="4"/>
      <c r="T3363" s="5"/>
      <c r="U3363" s="11"/>
      <c r="V3363" s="11"/>
      <c r="W3363" s="49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"/>
      <c r="AH3363" s="1"/>
      <c r="AI3363" s="1"/>
      <c r="AJ3363" s="1"/>
      <c r="AK3363" s="1"/>
      <c r="AL3363" s="49"/>
      <c r="AM3363" s="49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</row>
    <row r="3364" spans="1:121" x14ac:dyDescent="0.15">
      <c r="A3364" s="64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31"/>
      <c r="R3364" s="16"/>
      <c r="S3364" s="4"/>
      <c r="T3364" s="5"/>
      <c r="U3364" s="11"/>
      <c r="V3364" s="11"/>
      <c r="W3364" s="49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"/>
      <c r="AH3364" s="1"/>
      <c r="AI3364" s="1"/>
      <c r="AJ3364" s="1"/>
      <c r="AK3364" s="1"/>
      <c r="AL3364" s="49"/>
      <c r="AM3364" s="49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</row>
    <row r="3365" spans="1:121" x14ac:dyDescent="0.15">
      <c r="A3365" s="64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31"/>
      <c r="R3365" s="16"/>
      <c r="S3365" s="4"/>
      <c r="T3365" s="5"/>
      <c r="U3365" s="11"/>
      <c r="V3365" s="11"/>
      <c r="W3365" s="49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"/>
      <c r="AH3365" s="1"/>
      <c r="AI3365" s="1"/>
      <c r="AJ3365" s="1"/>
      <c r="AK3365" s="1"/>
      <c r="AL3365" s="49"/>
      <c r="AM3365" s="49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</row>
    <row r="3366" spans="1:121" x14ac:dyDescent="0.15">
      <c r="A3366" s="64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31"/>
      <c r="R3366" s="16"/>
      <c r="S3366" s="4"/>
      <c r="T3366" s="5"/>
      <c r="U3366" s="11"/>
      <c r="V3366" s="11"/>
      <c r="W3366" s="49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"/>
      <c r="AH3366" s="1"/>
      <c r="AI3366" s="1"/>
      <c r="AJ3366" s="1"/>
      <c r="AK3366" s="1"/>
      <c r="AL3366" s="49"/>
      <c r="AM3366" s="49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</row>
    <row r="3367" spans="1:121" x14ac:dyDescent="0.15">
      <c r="A3367" s="64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31"/>
      <c r="R3367" s="16"/>
      <c r="S3367" s="4"/>
      <c r="T3367" s="5"/>
      <c r="U3367" s="11"/>
      <c r="V3367" s="11"/>
      <c r="W3367" s="49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"/>
      <c r="AH3367" s="1"/>
      <c r="AI3367" s="1"/>
      <c r="AJ3367" s="1"/>
      <c r="AK3367" s="1"/>
      <c r="AL3367" s="49"/>
      <c r="AM3367" s="49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</row>
    <row r="3368" spans="1:121" x14ac:dyDescent="0.15">
      <c r="A3368" s="64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31"/>
      <c r="R3368" s="16"/>
      <c r="S3368" s="4"/>
      <c r="T3368" s="5"/>
      <c r="U3368" s="11"/>
      <c r="V3368" s="11"/>
      <c r="W3368" s="49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"/>
      <c r="AH3368" s="1"/>
      <c r="AI3368" s="1"/>
      <c r="AJ3368" s="1"/>
      <c r="AK3368" s="1"/>
      <c r="AL3368" s="49"/>
      <c r="AM3368" s="49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</row>
    <row r="3369" spans="1:121" x14ac:dyDescent="0.15">
      <c r="A3369" s="64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31"/>
      <c r="R3369" s="16"/>
      <c r="S3369" s="4"/>
      <c r="T3369" s="5"/>
      <c r="U3369" s="11"/>
      <c r="V3369" s="11"/>
      <c r="W3369" s="49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"/>
      <c r="AH3369" s="1"/>
      <c r="AI3369" s="1"/>
      <c r="AJ3369" s="1"/>
      <c r="AK3369" s="1"/>
      <c r="AL3369" s="49"/>
      <c r="AM3369" s="49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</row>
    <row r="3370" spans="1:121" x14ac:dyDescent="0.15">
      <c r="A3370" s="64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31"/>
      <c r="R3370" s="16"/>
      <c r="S3370" s="4"/>
      <c r="T3370" s="5"/>
      <c r="U3370" s="11"/>
      <c r="V3370" s="11"/>
      <c r="W3370" s="49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"/>
      <c r="AH3370" s="1"/>
      <c r="AI3370" s="1"/>
      <c r="AJ3370" s="1"/>
      <c r="AK3370" s="1"/>
      <c r="AL3370" s="49"/>
      <c r="AM3370" s="49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</row>
    <row r="3371" spans="1:121" x14ac:dyDescent="0.15">
      <c r="A3371" s="64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31"/>
      <c r="R3371" s="16"/>
      <c r="S3371" s="4"/>
      <c r="T3371" s="5"/>
      <c r="U3371" s="11"/>
      <c r="V3371" s="11"/>
      <c r="W3371" s="49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"/>
      <c r="AH3371" s="1"/>
      <c r="AI3371" s="1"/>
      <c r="AJ3371" s="1"/>
      <c r="AK3371" s="1"/>
      <c r="AL3371" s="49"/>
      <c r="AM3371" s="49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</row>
    <row r="3372" spans="1:121" x14ac:dyDescent="0.15">
      <c r="A3372" s="64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31"/>
      <c r="R3372" s="16"/>
      <c r="S3372" s="4"/>
      <c r="T3372" s="5"/>
      <c r="U3372" s="11"/>
      <c r="V3372" s="11"/>
      <c r="W3372" s="49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"/>
      <c r="AH3372" s="1"/>
      <c r="AI3372" s="1"/>
      <c r="AJ3372" s="1"/>
      <c r="AK3372" s="1"/>
      <c r="AL3372" s="49"/>
      <c r="AM3372" s="49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</row>
    <row r="3373" spans="1:121" x14ac:dyDescent="0.15">
      <c r="A3373" s="64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31"/>
      <c r="R3373" s="16"/>
      <c r="S3373" s="4"/>
      <c r="T3373" s="5"/>
      <c r="U3373" s="11"/>
      <c r="V3373" s="11"/>
      <c r="W3373" s="49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"/>
      <c r="AH3373" s="1"/>
      <c r="AI3373" s="1"/>
      <c r="AJ3373" s="1"/>
      <c r="AK3373" s="1"/>
      <c r="AL3373" s="49"/>
      <c r="AM3373" s="49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</row>
    <row r="3374" spans="1:121" x14ac:dyDescent="0.15">
      <c r="A3374" s="64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31"/>
      <c r="R3374" s="16"/>
      <c r="S3374" s="4"/>
      <c r="T3374" s="5"/>
      <c r="U3374" s="11"/>
      <c r="V3374" s="11"/>
      <c r="W3374" s="49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"/>
      <c r="AH3374" s="1"/>
      <c r="AI3374" s="1"/>
      <c r="AJ3374" s="1"/>
      <c r="AK3374" s="1"/>
      <c r="AL3374" s="49"/>
      <c r="AM3374" s="49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</row>
    <row r="3375" spans="1:121" x14ac:dyDescent="0.15">
      <c r="A3375" s="64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31"/>
      <c r="R3375" s="16"/>
      <c r="S3375" s="4"/>
      <c r="T3375" s="5"/>
      <c r="U3375" s="11"/>
      <c r="V3375" s="11"/>
      <c r="W3375" s="49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"/>
      <c r="AH3375" s="1"/>
      <c r="AI3375" s="1"/>
      <c r="AJ3375" s="1"/>
      <c r="AK3375" s="1"/>
      <c r="AL3375" s="49"/>
      <c r="AM3375" s="49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</row>
    <row r="3376" spans="1:121" x14ac:dyDescent="0.15">
      <c r="A3376" s="64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31"/>
      <c r="R3376" s="16"/>
      <c r="S3376" s="4"/>
      <c r="T3376" s="5"/>
      <c r="U3376" s="11"/>
      <c r="V3376" s="11"/>
      <c r="W3376" s="49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"/>
      <c r="AH3376" s="1"/>
      <c r="AI3376" s="1"/>
      <c r="AJ3376" s="1"/>
      <c r="AK3376" s="1"/>
      <c r="AL3376" s="49"/>
      <c r="AM3376" s="49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</row>
    <row r="3377" spans="1:121" x14ac:dyDescent="0.15">
      <c r="A3377" s="64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31"/>
      <c r="R3377" s="16"/>
      <c r="S3377" s="4"/>
      <c r="T3377" s="5"/>
      <c r="U3377" s="11"/>
      <c r="V3377" s="11"/>
      <c r="W3377" s="49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"/>
      <c r="AH3377" s="1"/>
      <c r="AI3377" s="1"/>
      <c r="AJ3377" s="1"/>
      <c r="AK3377" s="1"/>
      <c r="AL3377" s="49"/>
      <c r="AM3377" s="49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</row>
    <row r="3378" spans="1:121" x14ac:dyDescent="0.15">
      <c r="A3378" s="64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31"/>
      <c r="R3378" s="16"/>
      <c r="S3378" s="4"/>
      <c r="T3378" s="5"/>
      <c r="U3378" s="11"/>
      <c r="V3378" s="11"/>
      <c r="W3378" s="49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"/>
      <c r="AH3378" s="1"/>
      <c r="AI3378" s="1"/>
      <c r="AJ3378" s="1"/>
      <c r="AK3378" s="1"/>
      <c r="AL3378" s="49"/>
      <c r="AM3378" s="49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</row>
    <row r="3379" spans="1:121" x14ac:dyDescent="0.15">
      <c r="A3379" s="64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31"/>
      <c r="R3379" s="16"/>
      <c r="S3379" s="4"/>
      <c r="T3379" s="5"/>
      <c r="U3379" s="11"/>
      <c r="V3379" s="11"/>
      <c r="W3379" s="49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"/>
      <c r="AH3379" s="1"/>
      <c r="AI3379" s="1"/>
      <c r="AJ3379" s="1"/>
      <c r="AK3379" s="1"/>
      <c r="AL3379" s="49"/>
      <c r="AM3379" s="49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</row>
    <row r="3380" spans="1:121" x14ac:dyDescent="0.15">
      <c r="A3380" s="64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31"/>
      <c r="R3380" s="16"/>
      <c r="S3380" s="4"/>
      <c r="T3380" s="5"/>
      <c r="U3380" s="11"/>
      <c r="V3380" s="11"/>
      <c r="W3380" s="49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"/>
      <c r="AH3380" s="1"/>
      <c r="AI3380" s="1"/>
      <c r="AJ3380" s="1"/>
      <c r="AK3380" s="1"/>
      <c r="AL3380" s="49"/>
      <c r="AM3380" s="49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</row>
    <row r="3381" spans="1:121" x14ac:dyDescent="0.15">
      <c r="A3381" s="64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31"/>
      <c r="R3381" s="16"/>
      <c r="S3381" s="4"/>
      <c r="T3381" s="5"/>
      <c r="U3381" s="11"/>
      <c r="V3381" s="11"/>
      <c r="W3381" s="49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"/>
      <c r="AH3381" s="1"/>
      <c r="AI3381" s="1"/>
      <c r="AJ3381" s="1"/>
      <c r="AK3381" s="1"/>
      <c r="AL3381" s="49"/>
      <c r="AM3381" s="49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</row>
    <row r="3382" spans="1:121" x14ac:dyDescent="0.15">
      <c r="A3382" s="64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31"/>
      <c r="R3382" s="16"/>
      <c r="S3382" s="4"/>
      <c r="T3382" s="5"/>
      <c r="U3382" s="11"/>
      <c r="V3382" s="11"/>
      <c r="W3382" s="49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"/>
      <c r="AH3382" s="1"/>
      <c r="AI3382" s="1"/>
      <c r="AJ3382" s="1"/>
      <c r="AK3382" s="1"/>
      <c r="AL3382" s="49"/>
      <c r="AM3382" s="49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</row>
    <row r="3383" spans="1:121" x14ac:dyDescent="0.15">
      <c r="A3383" s="64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31"/>
      <c r="R3383" s="16"/>
      <c r="S3383" s="4"/>
      <c r="T3383" s="5"/>
      <c r="U3383" s="11"/>
      <c r="V3383" s="11"/>
      <c r="W3383" s="49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"/>
      <c r="AH3383" s="1"/>
      <c r="AI3383" s="1"/>
      <c r="AJ3383" s="1"/>
      <c r="AK3383" s="1"/>
      <c r="AL3383" s="49"/>
      <c r="AM3383" s="49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</row>
    <row r="3384" spans="1:121" x14ac:dyDescent="0.15">
      <c r="A3384" s="64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31"/>
      <c r="R3384" s="16"/>
      <c r="S3384" s="4"/>
      <c r="T3384" s="5"/>
      <c r="U3384" s="11"/>
      <c r="V3384" s="11"/>
      <c r="W3384" s="49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"/>
      <c r="AH3384" s="1"/>
      <c r="AI3384" s="1"/>
      <c r="AJ3384" s="1"/>
      <c r="AK3384" s="1"/>
      <c r="AL3384" s="49"/>
      <c r="AM3384" s="49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</row>
    <row r="3385" spans="1:121" x14ac:dyDescent="0.15">
      <c r="A3385" s="64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31"/>
      <c r="R3385" s="16"/>
      <c r="S3385" s="4"/>
      <c r="T3385" s="5"/>
      <c r="U3385" s="11"/>
      <c r="V3385" s="11"/>
      <c r="W3385" s="49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"/>
      <c r="AH3385" s="1"/>
      <c r="AI3385" s="1"/>
      <c r="AJ3385" s="1"/>
      <c r="AK3385" s="1"/>
      <c r="AL3385" s="49"/>
      <c r="AM3385" s="49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</row>
    <row r="3386" spans="1:121" x14ac:dyDescent="0.15">
      <c r="A3386" s="64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31"/>
      <c r="R3386" s="16"/>
      <c r="S3386" s="4"/>
      <c r="T3386" s="5"/>
      <c r="U3386" s="11"/>
      <c r="V3386" s="11"/>
      <c r="W3386" s="49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"/>
      <c r="AH3386" s="1"/>
      <c r="AI3386" s="1"/>
      <c r="AJ3386" s="1"/>
      <c r="AK3386" s="1"/>
      <c r="AL3386" s="49"/>
      <c r="AM3386" s="49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</row>
    <row r="3387" spans="1:121" x14ac:dyDescent="0.15">
      <c r="A3387" s="64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31"/>
      <c r="R3387" s="16"/>
      <c r="S3387" s="4"/>
      <c r="T3387" s="5"/>
      <c r="U3387" s="11"/>
      <c r="V3387" s="11"/>
      <c r="W3387" s="49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"/>
      <c r="AH3387" s="1"/>
      <c r="AI3387" s="1"/>
      <c r="AJ3387" s="1"/>
      <c r="AK3387" s="1"/>
      <c r="AL3387" s="49"/>
      <c r="AM3387" s="49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</row>
    <row r="3388" spans="1:121" x14ac:dyDescent="0.15">
      <c r="A3388" s="64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31"/>
      <c r="R3388" s="16"/>
      <c r="S3388" s="4"/>
      <c r="T3388" s="5"/>
      <c r="U3388" s="11"/>
      <c r="V3388" s="11"/>
      <c r="W3388" s="49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"/>
      <c r="AH3388" s="1"/>
      <c r="AI3388" s="1"/>
      <c r="AJ3388" s="1"/>
      <c r="AK3388" s="1"/>
      <c r="AL3388" s="49"/>
      <c r="AM3388" s="49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</row>
    <row r="3389" spans="1:121" x14ac:dyDescent="0.15">
      <c r="A3389" s="64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31"/>
      <c r="R3389" s="16"/>
      <c r="S3389" s="4"/>
      <c r="T3389" s="5"/>
      <c r="U3389" s="11"/>
      <c r="V3389" s="11"/>
      <c r="W3389" s="49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"/>
      <c r="AH3389" s="1"/>
      <c r="AI3389" s="1"/>
      <c r="AJ3389" s="1"/>
      <c r="AK3389" s="1"/>
      <c r="AL3389" s="49"/>
      <c r="AM3389" s="49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</row>
    <row r="3390" spans="1:121" x14ac:dyDescent="0.15">
      <c r="A3390" s="64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31"/>
      <c r="R3390" s="16"/>
      <c r="S3390" s="4"/>
      <c r="T3390" s="5"/>
      <c r="U3390" s="11"/>
      <c r="V3390" s="11"/>
      <c r="W3390" s="49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"/>
      <c r="AH3390" s="1"/>
      <c r="AI3390" s="1"/>
      <c r="AJ3390" s="1"/>
      <c r="AK3390" s="1"/>
      <c r="AL3390" s="49"/>
      <c r="AM3390" s="49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</row>
    <row r="3391" spans="1:121" x14ac:dyDescent="0.15">
      <c r="A3391" s="64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31"/>
      <c r="R3391" s="16"/>
      <c r="S3391" s="4"/>
      <c r="T3391" s="5"/>
      <c r="U3391" s="11"/>
      <c r="V3391" s="11"/>
      <c r="W3391" s="49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"/>
      <c r="AH3391" s="1"/>
      <c r="AI3391" s="1"/>
      <c r="AJ3391" s="1"/>
      <c r="AK3391" s="1"/>
      <c r="AL3391" s="49"/>
      <c r="AM3391" s="49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</row>
    <row r="3392" spans="1:121" x14ac:dyDescent="0.15">
      <c r="A3392" s="64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31"/>
      <c r="R3392" s="16"/>
      <c r="S3392" s="4"/>
      <c r="T3392" s="5"/>
      <c r="U3392" s="11"/>
      <c r="V3392" s="11"/>
      <c r="W3392" s="49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"/>
      <c r="AH3392" s="1"/>
      <c r="AI3392" s="1"/>
      <c r="AJ3392" s="1"/>
      <c r="AK3392" s="1"/>
      <c r="AL3392" s="49"/>
      <c r="AM3392" s="49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</row>
    <row r="3393" spans="1:121" x14ac:dyDescent="0.15">
      <c r="A3393" s="64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31"/>
      <c r="R3393" s="16"/>
      <c r="S3393" s="4"/>
      <c r="T3393" s="5"/>
      <c r="U3393" s="11"/>
      <c r="V3393" s="11"/>
      <c r="W3393" s="49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"/>
      <c r="AH3393" s="1"/>
      <c r="AI3393" s="1"/>
      <c r="AJ3393" s="1"/>
      <c r="AK3393" s="1"/>
      <c r="AL3393" s="49"/>
      <c r="AM3393" s="49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</row>
    <row r="3394" spans="1:121" x14ac:dyDescent="0.15">
      <c r="A3394" s="64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31"/>
      <c r="R3394" s="16"/>
      <c r="S3394" s="4"/>
      <c r="T3394" s="5"/>
      <c r="U3394" s="11"/>
      <c r="V3394" s="11"/>
      <c r="W3394" s="49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"/>
      <c r="AH3394" s="1"/>
      <c r="AI3394" s="1"/>
      <c r="AJ3394" s="1"/>
      <c r="AK3394" s="1"/>
      <c r="AL3394" s="49"/>
      <c r="AM3394" s="49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</row>
    <row r="3395" spans="1:121" x14ac:dyDescent="0.15">
      <c r="A3395" s="64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31"/>
      <c r="R3395" s="16"/>
      <c r="S3395" s="4"/>
      <c r="T3395" s="5"/>
      <c r="U3395" s="11"/>
      <c r="V3395" s="11"/>
      <c r="W3395" s="49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"/>
      <c r="AH3395" s="1"/>
      <c r="AI3395" s="1"/>
      <c r="AJ3395" s="1"/>
      <c r="AK3395" s="1"/>
      <c r="AL3395" s="49"/>
      <c r="AM3395" s="49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</row>
    <row r="3396" spans="1:121" x14ac:dyDescent="0.15">
      <c r="A3396" s="64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31"/>
      <c r="R3396" s="16"/>
      <c r="S3396" s="4"/>
      <c r="T3396" s="5"/>
      <c r="U3396" s="11"/>
      <c r="V3396" s="11"/>
      <c r="W3396" s="49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"/>
      <c r="AH3396" s="1"/>
      <c r="AI3396" s="1"/>
      <c r="AJ3396" s="1"/>
      <c r="AK3396" s="1"/>
      <c r="AL3396" s="49"/>
      <c r="AM3396" s="49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</row>
    <row r="3397" spans="1:121" x14ac:dyDescent="0.15">
      <c r="A3397" s="64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31"/>
      <c r="R3397" s="16"/>
      <c r="S3397" s="4"/>
      <c r="T3397" s="5"/>
      <c r="U3397" s="11"/>
      <c r="V3397" s="11"/>
      <c r="W3397" s="49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"/>
      <c r="AH3397" s="1"/>
      <c r="AI3397" s="1"/>
      <c r="AJ3397" s="1"/>
      <c r="AK3397" s="1"/>
      <c r="AL3397" s="49"/>
      <c r="AM3397" s="49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</row>
    <row r="3398" spans="1:121" x14ac:dyDescent="0.15">
      <c r="A3398" s="64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31"/>
      <c r="R3398" s="16"/>
      <c r="S3398" s="4"/>
      <c r="T3398" s="5"/>
      <c r="U3398" s="11"/>
      <c r="V3398" s="11"/>
      <c r="W3398" s="49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"/>
      <c r="AH3398" s="1"/>
      <c r="AI3398" s="1"/>
      <c r="AJ3398" s="1"/>
      <c r="AK3398" s="1"/>
      <c r="AL3398" s="49"/>
      <c r="AM3398" s="49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</row>
    <row r="3399" spans="1:121" x14ac:dyDescent="0.15">
      <c r="A3399" s="64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31"/>
      <c r="R3399" s="16"/>
      <c r="S3399" s="4"/>
      <c r="T3399" s="5"/>
      <c r="U3399" s="11"/>
      <c r="V3399" s="11"/>
      <c r="W3399" s="49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"/>
      <c r="AH3399" s="1"/>
      <c r="AI3399" s="1"/>
      <c r="AJ3399" s="1"/>
      <c r="AK3399" s="1"/>
      <c r="AL3399" s="49"/>
      <c r="AM3399" s="49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</row>
    <row r="3400" spans="1:121" x14ac:dyDescent="0.15">
      <c r="A3400" s="64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31"/>
      <c r="R3400" s="16"/>
      <c r="S3400" s="4"/>
      <c r="T3400" s="5"/>
      <c r="U3400" s="11"/>
      <c r="V3400" s="11"/>
      <c r="W3400" s="49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"/>
      <c r="AH3400" s="1"/>
      <c r="AI3400" s="1"/>
      <c r="AJ3400" s="1"/>
      <c r="AK3400" s="1"/>
      <c r="AL3400" s="49"/>
      <c r="AM3400" s="49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</row>
    <row r="3401" spans="1:121" x14ac:dyDescent="0.15">
      <c r="A3401" s="64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31"/>
      <c r="R3401" s="16"/>
      <c r="S3401" s="4"/>
      <c r="T3401" s="5"/>
      <c r="U3401" s="11"/>
      <c r="V3401" s="11"/>
      <c r="W3401" s="49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"/>
      <c r="AH3401" s="1"/>
      <c r="AI3401" s="1"/>
      <c r="AJ3401" s="1"/>
      <c r="AK3401" s="1"/>
      <c r="AL3401" s="49"/>
      <c r="AM3401" s="49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</row>
    <row r="3402" spans="1:121" x14ac:dyDescent="0.15">
      <c r="A3402" s="64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31"/>
      <c r="R3402" s="16"/>
      <c r="S3402" s="4"/>
      <c r="T3402" s="5"/>
      <c r="U3402" s="11"/>
      <c r="V3402" s="11"/>
      <c r="W3402" s="49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"/>
      <c r="AH3402" s="1"/>
      <c r="AI3402" s="1"/>
      <c r="AJ3402" s="1"/>
      <c r="AK3402" s="1"/>
      <c r="AL3402" s="49"/>
      <c r="AM3402" s="49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</row>
    <row r="3403" spans="1:121" x14ac:dyDescent="0.15">
      <c r="A3403" s="64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31"/>
      <c r="R3403" s="16"/>
      <c r="S3403" s="4"/>
      <c r="T3403" s="5"/>
      <c r="U3403" s="11"/>
      <c r="V3403" s="11"/>
      <c r="W3403" s="49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"/>
      <c r="AH3403" s="1"/>
      <c r="AI3403" s="1"/>
      <c r="AJ3403" s="1"/>
      <c r="AK3403" s="1"/>
      <c r="AL3403" s="49"/>
      <c r="AM3403" s="49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</row>
    <row r="3404" spans="1:121" x14ac:dyDescent="0.15">
      <c r="A3404" s="64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31"/>
      <c r="R3404" s="16"/>
      <c r="S3404" s="4"/>
      <c r="T3404" s="5"/>
      <c r="U3404" s="11"/>
      <c r="V3404" s="11"/>
      <c r="W3404" s="49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"/>
      <c r="AH3404" s="1"/>
      <c r="AI3404" s="1"/>
      <c r="AJ3404" s="1"/>
      <c r="AK3404" s="1"/>
      <c r="AL3404" s="49"/>
      <c r="AM3404" s="49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</row>
    <row r="3405" spans="1:121" x14ac:dyDescent="0.15">
      <c r="A3405" s="64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31"/>
      <c r="R3405" s="16"/>
      <c r="S3405" s="4"/>
      <c r="T3405" s="5"/>
      <c r="U3405" s="11"/>
      <c r="V3405" s="11"/>
      <c r="W3405" s="49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"/>
      <c r="AH3405" s="1"/>
      <c r="AI3405" s="1"/>
      <c r="AJ3405" s="1"/>
      <c r="AK3405" s="1"/>
      <c r="AL3405" s="49"/>
      <c r="AM3405" s="49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</row>
    <row r="3406" spans="1:121" x14ac:dyDescent="0.15">
      <c r="A3406" s="64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31"/>
      <c r="R3406" s="16"/>
      <c r="S3406" s="4"/>
      <c r="T3406" s="5"/>
      <c r="U3406" s="11"/>
      <c r="V3406" s="11"/>
      <c r="W3406" s="49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"/>
      <c r="AH3406" s="1"/>
      <c r="AI3406" s="1"/>
      <c r="AJ3406" s="1"/>
      <c r="AK3406" s="1"/>
      <c r="AL3406" s="49"/>
      <c r="AM3406" s="49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</row>
    <row r="3407" spans="1:121" x14ac:dyDescent="0.15">
      <c r="A3407" s="64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31"/>
      <c r="R3407" s="16"/>
      <c r="S3407" s="4"/>
      <c r="T3407" s="5"/>
      <c r="U3407" s="11"/>
      <c r="V3407" s="11"/>
      <c r="W3407" s="49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"/>
      <c r="AH3407" s="1"/>
      <c r="AI3407" s="1"/>
      <c r="AJ3407" s="1"/>
      <c r="AK3407" s="1"/>
      <c r="AL3407" s="49"/>
      <c r="AM3407" s="49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</row>
    <row r="3408" spans="1:121" x14ac:dyDescent="0.15">
      <c r="A3408" s="64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31"/>
      <c r="R3408" s="16"/>
      <c r="S3408" s="4"/>
      <c r="T3408" s="5"/>
      <c r="U3408" s="11"/>
      <c r="V3408" s="11"/>
      <c r="W3408" s="49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"/>
      <c r="AH3408" s="1"/>
      <c r="AI3408" s="1"/>
      <c r="AJ3408" s="1"/>
      <c r="AK3408" s="1"/>
      <c r="AL3408" s="49"/>
      <c r="AM3408" s="49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</row>
    <row r="3409" spans="1:121" x14ac:dyDescent="0.15">
      <c r="A3409" s="64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31"/>
      <c r="R3409" s="16"/>
      <c r="S3409" s="4"/>
      <c r="T3409" s="5"/>
      <c r="U3409" s="11"/>
      <c r="V3409" s="11"/>
      <c r="W3409" s="49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"/>
      <c r="AH3409" s="1"/>
      <c r="AI3409" s="1"/>
      <c r="AJ3409" s="1"/>
      <c r="AK3409" s="1"/>
      <c r="AL3409" s="49"/>
      <c r="AM3409" s="49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</row>
    <row r="3410" spans="1:121" x14ac:dyDescent="0.15">
      <c r="A3410" s="64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31"/>
      <c r="R3410" s="16"/>
      <c r="S3410" s="4"/>
      <c r="T3410" s="5"/>
      <c r="U3410" s="11"/>
      <c r="V3410" s="11"/>
      <c r="W3410" s="49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"/>
      <c r="AH3410" s="1"/>
      <c r="AI3410" s="1"/>
      <c r="AJ3410" s="1"/>
      <c r="AK3410" s="1"/>
      <c r="AL3410" s="49"/>
      <c r="AM3410" s="49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</row>
    <row r="3411" spans="1:121" x14ac:dyDescent="0.15">
      <c r="A3411" s="64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31"/>
      <c r="R3411" s="16"/>
      <c r="S3411" s="4"/>
      <c r="T3411" s="5"/>
      <c r="U3411" s="11"/>
      <c r="V3411" s="11"/>
      <c r="W3411" s="49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"/>
      <c r="AH3411" s="1"/>
      <c r="AI3411" s="1"/>
      <c r="AJ3411" s="1"/>
      <c r="AK3411" s="1"/>
      <c r="AL3411" s="49"/>
      <c r="AM3411" s="49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</row>
    <row r="3412" spans="1:121" x14ac:dyDescent="0.15">
      <c r="A3412" s="64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31"/>
      <c r="R3412" s="16"/>
      <c r="S3412" s="4"/>
      <c r="T3412" s="5"/>
      <c r="U3412" s="11"/>
      <c r="V3412" s="11"/>
      <c r="W3412" s="49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"/>
      <c r="AH3412" s="1"/>
      <c r="AI3412" s="1"/>
      <c r="AJ3412" s="1"/>
      <c r="AK3412" s="1"/>
      <c r="AL3412" s="49"/>
      <c r="AM3412" s="49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</row>
    <row r="3413" spans="1:121" x14ac:dyDescent="0.15">
      <c r="A3413" s="64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31"/>
      <c r="R3413" s="16"/>
      <c r="S3413" s="4"/>
      <c r="T3413" s="5"/>
      <c r="U3413" s="11"/>
      <c r="V3413" s="11"/>
      <c r="W3413" s="49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"/>
      <c r="AH3413" s="1"/>
      <c r="AI3413" s="1"/>
      <c r="AJ3413" s="1"/>
      <c r="AK3413" s="1"/>
      <c r="AL3413" s="49"/>
      <c r="AM3413" s="49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</row>
    <row r="3414" spans="1:121" x14ac:dyDescent="0.15">
      <c r="A3414" s="64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31"/>
      <c r="R3414" s="16"/>
      <c r="S3414" s="4"/>
      <c r="T3414" s="5"/>
      <c r="U3414" s="11"/>
      <c r="V3414" s="11"/>
      <c r="W3414" s="49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"/>
      <c r="AH3414" s="1"/>
      <c r="AI3414" s="1"/>
      <c r="AJ3414" s="1"/>
      <c r="AK3414" s="1"/>
      <c r="AL3414" s="49"/>
      <c r="AM3414" s="49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</row>
    <row r="3415" spans="1:121" x14ac:dyDescent="0.15">
      <c r="A3415" s="64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31"/>
      <c r="R3415" s="16"/>
      <c r="S3415" s="4"/>
      <c r="T3415" s="5"/>
      <c r="U3415" s="11"/>
      <c r="V3415" s="11"/>
      <c r="W3415" s="49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"/>
      <c r="AH3415" s="1"/>
      <c r="AI3415" s="1"/>
      <c r="AJ3415" s="1"/>
      <c r="AK3415" s="1"/>
      <c r="AL3415" s="49"/>
      <c r="AM3415" s="49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</row>
    <row r="3416" spans="1:121" x14ac:dyDescent="0.15">
      <c r="A3416" s="64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31"/>
      <c r="R3416" s="16"/>
      <c r="S3416" s="4"/>
      <c r="T3416" s="5"/>
      <c r="U3416" s="11"/>
      <c r="V3416" s="11"/>
      <c r="W3416" s="49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"/>
      <c r="AH3416" s="1"/>
      <c r="AI3416" s="1"/>
      <c r="AJ3416" s="1"/>
      <c r="AK3416" s="1"/>
      <c r="AL3416" s="49"/>
      <c r="AM3416" s="49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</row>
    <row r="3417" spans="1:121" x14ac:dyDescent="0.15">
      <c r="A3417" s="64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31"/>
      <c r="R3417" s="16"/>
      <c r="S3417" s="4"/>
      <c r="T3417" s="5"/>
      <c r="U3417" s="11"/>
      <c r="V3417" s="11"/>
      <c r="W3417" s="49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"/>
      <c r="AH3417" s="1"/>
      <c r="AI3417" s="1"/>
      <c r="AJ3417" s="1"/>
      <c r="AK3417" s="1"/>
      <c r="AL3417" s="49"/>
      <c r="AM3417" s="49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</row>
    <row r="3418" spans="1:121" x14ac:dyDescent="0.15">
      <c r="A3418" s="64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31"/>
      <c r="R3418" s="16"/>
      <c r="S3418" s="4"/>
      <c r="T3418" s="5"/>
      <c r="U3418" s="11"/>
      <c r="V3418" s="11"/>
      <c r="W3418" s="49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"/>
      <c r="AH3418" s="1"/>
      <c r="AI3418" s="1"/>
      <c r="AJ3418" s="1"/>
      <c r="AK3418" s="1"/>
      <c r="AL3418" s="49"/>
      <c r="AM3418" s="49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</row>
    <row r="3419" spans="1:121" x14ac:dyDescent="0.15">
      <c r="A3419" s="64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31"/>
      <c r="R3419" s="16"/>
      <c r="S3419" s="4"/>
      <c r="T3419" s="5"/>
      <c r="U3419" s="11"/>
      <c r="V3419" s="11"/>
      <c r="W3419" s="49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"/>
      <c r="AH3419" s="1"/>
      <c r="AI3419" s="1"/>
      <c r="AJ3419" s="1"/>
      <c r="AK3419" s="1"/>
      <c r="AL3419" s="49"/>
      <c r="AM3419" s="49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</row>
    <row r="3420" spans="1:121" x14ac:dyDescent="0.15">
      <c r="A3420" s="64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31"/>
      <c r="R3420" s="16"/>
      <c r="S3420" s="4"/>
      <c r="T3420" s="5"/>
      <c r="U3420" s="11"/>
      <c r="V3420" s="11"/>
      <c r="W3420" s="49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"/>
      <c r="AH3420" s="1"/>
      <c r="AI3420" s="1"/>
      <c r="AJ3420" s="1"/>
      <c r="AK3420" s="1"/>
      <c r="AL3420" s="49"/>
      <c r="AM3420" s="49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</row>
    <row r="3421" spans="1:121" x14ac:dyDescent="0.15">
      <c r="A3421" s="64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31"/>
      <c r="R3421" s="16"/>
      <c r="S3421" s="4"/>
      <c r="T3421" s="5"/>
      <c r="U3421" s="11"/>
      <c r="V3421" s="11"/>
      <c r="W3421" s="49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"/>
      <c r="AH3421" s="1"/>
      <c r="AI3421" s="1"/>
      <c r="AJ3421" s="1"/>
      <c r="AK3421" s="1"/>
      <c r="AL3421" s="49"/>
      <c r="AM3421" s="49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</row>
    <row r="3422" spans="1:121" x14ac:dyDescent="0.15">
      <c r="A3422" s="64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31"/>
      <c r="R3422" s="16"/>
      <c r="S3422" s="4"/>
      <c r="T3422" s="5"/>
      <c r="U3422" s="11"/>
      <c r="V3422" s="11"/>
      <c r="W3422" s="49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"/>
      <c r="AH3422" s="1"/>
      <c r="AI3422" s="1"/>
      <c r="AJ3422" s="1"/>
      <c r="AK3422" s="1"/>
      <c r="AL3422" s="49"/>
      <c r="AM3422" s="49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</row>
    <row r="3423" spans="1:121" x14ac:dyDescent="0.15">
      <c r="A3423" s="64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31"/>
      <c r="R3423" s="16"/>
      <c r="S3423" s="4"/>
      <c r="T3423" s="5"/>
      <c r="U3423" s="11"/>
      <c r="V3423" s="11"/>
      <c r="W3423" s="49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"/>
      <c r="AH3423" s="1"/>
      <c r="AI3423" s="1"/>
      <c r="AJ3423" s="1"/>
      <c r="AK3423" s="1"/>
      <c r="AL3423" s="49"/>
      <c r="AM3423" s="49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</row>
    <row r="3424" spans="1:121" x14ac:dyDescent="0.15">
      <c r="A3424" s="64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31"/>
      <c r="R3424" s="16"/>
      <c r="S3424" s="4"/>
      <c r="T3424" s="5"/>
      <c r="U3424" s="11"/>
      <c r="V3424" s="11"/>
      <c r="W3424" s="49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"/>
      <c r="AH3424" s="1"/>
      <c r="AI3424" s="1"/>
      <c r="AJ3424" s="1"/>
      <c r="AK3424" s="1"/>
      <c r="AL3424" s="49"/>
      <c r="AM3424" s="49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</row>
    <row r="3425" spans="1:121" x14ac:dyDescent="0.15">
      <c r="A3425" s="64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31"/>
      <c r="R3425" s="16"/>
      <c r="S3425" s="4"/>
      <c r="T3425" s="5"/>
      <c r="U3425" s="11"/>
      <c r="V3425" s="11"/>
      <c r="W3425" s="49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"/>
      <c r="AH3425" s="1"/>
      <c r="AI3425" s="1"/>
      <c r="AJ3425" s="1"/>
      <c r="AK3425" s="1"/>
      <c r="AL3425" s="49"/>
      <c r="AM3425" s="49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</row>
    <row r="3426" spans="1:121" x14ac:dyDescent="0.15">
      <c r="A3426" s="64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31"/>
      <c r="R3426" s="16"/>
      <c r="S3426" s="4"/>
      <c r="T3426" s="5"/>
      <c r="U3426" s="11"/>
      <c r="V3426" s="11"/>
      <c r="W3426" s="49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"/>
      <c r="AH3426" s="1"/>
      <c r="AI3426" s="1"/>
      <c r="AJ3426" s="1"/>
      <c r="AK3426" s="1"/>
      <c r="AL3426" s="49"/>
      <c r="AM3426" s="49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</row>
    <row r="3427" spans="1:121" x14ac:dyDescent="0.15">
      <c r="A3427" s="64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31"/>
      <c r="R3427" s="16"/>
      <c r="S3427" s="4"/>
      <c r="T3427" s="5"/>
      <c r="U3427" s="11"/>
      <c r="V3427" s="11"/>
      <c r="W3427" s="49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"/>
      <c r="AH3427" s="1"/>
      <c r="AI3427" s="1"/>
      <c r="AJ3427" s="1"/>
      <c r="AK3427" s="1"/>
      <c r="AL3427" s="49"/>
      <c r="AM3427" s="49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</row>
    <row r="3428" spans="1:121" x14ac:dyDescent="0.15">
      <c r="A3428" s="64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31"/>
      <c r="R3428" s="16"/>
      <c r="S3428" s="4"/>
      <c r="T3428" s="5"/>
      <c r="U3428" s="11"/>
      <c r="V3428" s="11"/>
      <c r="W3428" s="49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"/>
      <c r="AH3428" s="1"/>
      <c r="AI3428" s="1"/>
      <c r="AJ3428" s="1"/>
      <c r="AK3428" s="1"/>
      <c r="AL3428" s="49"/>
      <c r="AM3428" s="49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</row>
    <row r="3429" spans="1:121" x14ac:dyDescent="0.15">
      <c r="A3429" s="64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31"/>
      <c r="R3429" s="16"/>
      <c r="S3429" s="4"/>
      <c r="T3429" s="5"/>
      <c r="U3429" s="11"/>
      <c r="V3429" s="11"/>
      <c r="W3429" s="49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"/>
      <c r="AH3429" s="1"/>
      <c r="AI3429" s="1"/>
      <c r="AJ3429" s="1"/>
      <c r="AK3429" s="1"/>
      <c r="AL3429" s="49"/>
      <c r="AM3429" s="49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</row>
    <row r="3430" spans="1:121" x14ac:dyDescent="0.15">
      <c r="A3430" s="64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31"/>
      <c r="R3430" s="16"/>
      <c r="S3430" s="4"/>
      <c r="T3430" s="5"/>
      <c r="U3430" s="11"/>
      <c r="V3430" s="11"/>
      <c r="W3430" s="49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"/>
      <c r="AH3430" s="1"/>
      <c r="AI3430" s="1"/>
      <c r="AJ3430" s="1"/>
      <c r="AK3430" s="1"/>
      <c r="AL3430" s="49"/>
      <c r="AM3430" s="49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</row>
    <row r="3431" spans="1:121" x14ac:dyDescent="0.15">
      <c r="A3431" s="64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31"/>
      <c r="R3431" s="16"/>
      <c r="S3431" s="4"/>
      <c r="T3431" s="5"/>
      <c r="U3431" s="11"/>
      <c r="V3431" s="11"/>
      <c r="W3431" s="49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"/>
      <c r="AH3431" s="1"/>
      <c r="AI3431" s="1"/>
      <c r="AJ3431" s="1"/>
      <c r="AK3431" s="1"/>
      <c r="AL3431" s="49"/>
      <c r="AM3431" s="49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</row>
    <row r="3432" spans="1:121" x14ac:dyDescent="0.15">
      <c r="A3432" s="64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31"/>
      <c r="R3432" s="16"/>
      <c r="S3432" s="4"/>
      <c r="T3432" s="5"/>
      <c r="U3432" s="11"/>
      <c r="V3432" s="11"/>
      <c r="W3432" s="49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"/>
      <c r="AH3432" s="1"/>
      <c r="AI3432" s="1"/>
      <c r="AJ3432" s="1"/>
      <c r="AK3432" s="1"/>
      <c r="AL3432" s="49"/>
      <c r="AM3432" s="49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</row>
    <row r="3433" spans="1:121" x14ac:dyDescent="0.15">
      <c r="A3433" s="64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31"/>
      <c r="R3433" s="16"/>
      <c r="S3433" s="4"/>
      <c r="T3433" s="5"/>
      <c r="U3433" s="11"/>
      <c r="V3433" s="11"/>
      <c r="W3433" s="49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"/>
      <c r="AH3433" s="1"/>
      <c r="AI3433" s="1"/>
      <c r="AJ3433" s="1"/>
      <c r="AK3433" s="1"/>
      <c r="AL3433" s="49"/>
      <c r="AM3433" s="49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</row>
    <row r="3434" spans="1:121" x14ac:dyDescent="0.15">
      <c r="A3434" s="64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31"/>
      <c r="R3434" s="16"/>
      <c r="S3434" s="4"/>
      <c r="T3434" s="5"/>
      <c r="U3434" s="11"/>
      <c r="V3434" s="11"/>
      <c r="W3434" s="49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"/>
      <c r="AH3434" s="1"/>
      <c r="AI3434" s="1"/>
      <c r="AJ3434" s="1"/>
      <c r="AK3434" s="1"/>
      <c r="AL3434" s="49"/>
      <c r="AM3434" s="49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</row>
    <row r="3435" spans="1:121" x14ac:dyDescent="0.15">
      <c r="A3435" s="64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31"/>
      <c r="R3435" s="16"/>
      <c r="S3435" s="4"/>
      <c r="T3435" s="5"/>
      <c r="U3435" s="11"/>
      <c r="V3435" s="11"/>
      <c r="W3435" s="49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"/>
      <c r="AH3435" s="1"/>
      <c r="AI3435" s="1"/>
      <c r="AJ3435" s="1"/>
      <c r="AK3435" s="1"/>
      <c r="AL3435" s="49"/>
      <c r="AM3435" s="49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</row>
    <row r="3436" spans="1:121" x14ac:dyDescent="0.15">
      <c r="A3436" s="64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31"/>
      <c r="R3436" s="16"/>
      <c r="S3436" s="4"/>
      <c r="T3436" s="5"/>
      <c r="U3436" s="11"/>
      <c r="V3436" s="11"/>
      <c r="W3436" s="49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"/>
      <c r="AH3436" s="1"/>
      <c r="AI3436" s="1"/>
      <c r="AJ3436" s="1"/>
      <c r="AK3436" s="1"/>
      <c r="AL3436" s="49"/>
      <c r="AM3436" s="49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</row>
    <row r="3437" spans="1:121" x14ac:dyDescent="0.15">
      <c r="A3437" s="64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31"/>
      <c r="R3437" s="16"/>
      <c r="S3437" s="4"/>
      <c r="T3437" s="5"/>
      <c r="U3437" s="11"/>
      <c r="V3437" s="11"/>
      <c r="W3437" s="49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"/>
      <c r="AH3437" s="1"/>
      <c r="AI3437" s="1"/>
      <c r="AJ3437" s="1"/>
      <c r="AK3437" s="1"/>
      <c r="AL3437" s="49"/>
      <c r="AM3437" s="49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</row>
    <row r="3438" spans="1:121" x14ac:dyDescent="0.15">
      <c r="A3438" s="64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31"/>
      <c r="R3438" s="16"/>
      <c r="S3438" s="4"/>
      <c r="T3438" s="5"/>
      <c r="U3438" s="11"/>
      <c r="V3438" s="11"/>
      <c r="W3438" s="49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"/>
      <c r="AH3438" s="1"/>
      <c r="AI3438" s="1"/>
      <c r="AJ3438" s="1"/>
      <c r="AK3438" s="1"/>
      <c r="AL3438" s="49"/>
      <c r="AM3438" s="49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</row>
    <row r="3439" spans="1:121" x14ac:dyDescent="0.15">
      <c r="A3439" s="64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31"/>
      <c r="R3439" s="16"/>
      <c r="S3439" s="4"/>
      <c r="T3439" s="5"/>
      <c r="U3439" s="11"/>
      <c r="V3439" s="11"/>
      <c r="W3439" s="49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"/>
      <c r="AH3439" s="1"/>
      <c r="AI3439" s="1"/>
      <c r="AJ3439" s="1"/>
      <c r="AK3439" s="1"/>
      <c r="AL3439" s="49"/>
      <c r="AM3439" s="49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</row>
    <row r="3440" spans="1:121" x14ac:dyDescent="0.15">
      <c r="A3440" s="64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31"/>
      <c r="R3440" s="16"/>
      <c r="S3440" s="4"/>
      <c r="T3440" s="5"/>
      <c r="U3440" s="11"/>
      <c r="V3440" s="11"/>
      <c r="W3440" s="49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"/>
      <c r="AH3440" s="1"/>
      <c r="AI3440" s="1"/>
      <c r="AJ3440" s="1"/>
      <c r="AK3440" s="1"/>
      <c r="AL3440" s="49"/>
      <c r="AM3440" s="49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</row>
    <row r="3441" spans="1:121" x14ac:dyDescent="0.15">
      <c r="A3441" s="64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31"/>
      <c r="R3441" s="16"/>
      <c r="S3441" s="4"/>
      <c r="T3441" s="5"/>
      <c r="U3441" s="11"/>
      <c r="V3441" s="11"/>
      <c r="W3441" s="49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"/>
      <c r="AH3441" s="1"/>
      <c r="AI3441" s="1"/>
      <c r="AJ3441" s="1"/>
      <c r="AK3441" s="1"/>
      <c r="AL3441" s="49"/>
      <c r="AM3441" s="49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</row>
    <row r="3442" spans="1:121" x14ac:dyDescent="0.15">
      <c r="A3442" s="64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31"/>
      <c r="R3442" s="16"/>
      <c r="S3442" s="4"/>
      <c r="T3442" s="5"/>
      <c r="U3442" s="11"/>
      <c r="V3442" s="11"/>
      <c r="W3442" s="49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"/>
      <c r="AH3442" s="1"/>
      <c r="AI3442" s="1"/>
      <c r="AJ3442" s="1"/>
      <c r="AK3442" s="1"/>
      <c r="AL3442" s="49"/>
      <c r="AM3442" s="49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</row>
    <row r="3443" spans="1:121" x14ac:dyDescent="0.15">
      <c r="A3443" s="64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31"/>
      <c r="R3443" s="16"/>
      <c r="S3443" s="4"/>
      <c r="T3443" s="5"/>
      <c r="U3443" s="11"/>
      <c r="V3443" s="11"/>
      <c r="W3443" s="49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"/>
      <c r="AH3443" s="1"/>
      <c r="AI3443" s="1"/>
      <c r="AJ3443" s="1"/>
      <c r="AK3443" s="1"/>
      <c r="AL3443" s="49"/>
      <c r="AM3443" s="49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</row>
    <row r="3444" spans="1:121" x14ac:dyDescent="0.15">
      <c r="A3444" s="64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31"/>
      <c r="R3444" s="16"/>
      <c r="S3444" s="4"/>
      <c r="T3444" s="5"/>
      <c r="U3444" s="11"/>
      <c r="V3444" s="11"/>
      <c r="W3444" s="49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"/>
      <c r="AH3444" s="1"/>
      <c r="AI3444" s="1"/>
      <c r="AJ3444" s="1"/>
      <c r="AK3444" s="1"/>
      <c r="AL3444" s="49"/>
      <c r="AM3444" s="49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</row>
    <row r="3445" spans="1:121" x14ac:dyDescent="0.15">
      <c r="A3445" s="64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31"/>
      <c r="R3445" s="16"/>
      <c r="S3445" s="4"/>
      <c r="T3445" s="5"/>
      <c r="U3445" s="11"/>
      <c r="V3445" s="11"/>
      <c r="W3445" s="49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"/>
      <c r="AH3445" s="1"/>
      <c r="AI3445" s="1"/>
      <c r="AJ3445" s="1"/>
      <c r="AK3445" s="1"/>
      <c r="AL3445" s="49"/>
      <c r="AM3445" s="49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</row>
    <row r="3446" spans="1:121" x14ac:dyDescent="0.15">
      <c r="A3446" s="64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31"/>
      <c r="R3446" s="16"/>
      <c r="S3446" s="4"/>
      <c r="T3446" s="5"/>
      <c r="U3446" s="11"/>
      <c r="V3446" s="11"/>
      <c r="W3446" s="49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"/>
      <c r="AH3446" s="1"/>
      <c r="AI3446" s="1"/>
      <c r="AJ3446" s="1"/>
      <c r="AK3446" s="1"/>
      <c r="AL3446" s="49"/>
      <c r="AM3446" s="49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</row>
    <row r="3447" spans="1:121" x14ac:dyDescent="0.15">
      <c r="A3447" s="64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31"/>
      <c r="R3447" s="16"/>
      <c r="S3447" s="4"/>
      <c r="T3447" s="5"/>
      <c r="U3447" s="11"/>
      <c r="V3447" s="11"/>
      <c r="W3447" s="49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"/>
      <c r="AH3447" s="1"/>
      <c r="AI3447" s="1"/>
      <c r="AJ3447" s="1"/>
      <c r="AK3447" s="1"/>
      <c r="AL3447" s="49"/>
      <c r="AM3447" s="49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</row>
    <row r="3448" spans="1:121" x14ac:dyDescent="0.15">
      <c r="A3448" s="64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31"/>
      <c r="R3448" s="16"/>
      <c r="S3448" s="4"/>
      <c r="T3448" s="5"/>
      <c r="U3448" s="11"/>
      <c r="V3448" s="11"/>
      <c r="W3448" s="49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"/>
      <c r="AH3448" s="1"/>
      <c r="AI3448" s="1"/>
      <c r="AJ3448" s="1"/>
      <c r="AK3448" s="1"/>
      <c r="AL3448" s="49"/>
      <c r="AM3448" s="49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</row>
    <row r="3449" spans="1:121" x14ac:dyDescent="0.15">
      <c r="A3449" s="64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31"/>
      <c r="R3449" s="16"/>
      <c r="S3449" s="4"/>
      <c r="T3449" s="5"/>
      <c r="U3449" s="11"/>
      <c r="V3449" s="11"/>
      <c r="W3449" s="49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"/>
      <c r="AH3449" s="1"/>
      <c r="AI3449" s="1"/>
      <c r="AJ3449" s="1"/>
      <c r="AK3449" s="1"/>
      <c r="AL3449" s="49"/>
      <c r="AM3449" s="49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</row>
    <row r="3450" spans="1:121" x14ac:dyDescent="0.15">
      <c r="A3450" s="64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31"/>
      <c r="R3450" s="16"/>
      <c r="S3450" s="4"/>
      <c r="T3450" s="5"/>
      <c r="U3450" s="11"/>
      <c r="V3450" s="11"/>
      <c r="W3450" s="49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"/>
      <c r="AH3450" s="1"/>
      <c r="AI3450" s="1"/>
      <c r="AJ3450" s="1"/>
      <c r="AK3450" s="1"/>
      <c r="AL3450" s="49"/>
      <c r="AM3450" s="49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</row>
    <row r="3451" spans="1:121" x14ac:dyDescent="0.15">
      <c r="A3451" s="64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31"/>
      <c r="R3451" s="16"/>
      <c r="S3451" s="4"/>
      <c r="T3451" s="5"/>
      <c r="U3451" s="11"/>
      <c r="V3451" s="11"/>
      <c r="W3451" s="49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"/>
      <c r="AH3451" s="1"/>
      <c r="AI3451" s="1"/>
      <c r="AJ3451" s="1"/>
      <c r="AK3451" s="1"/>
      <c r="AL3451" s="49"/>
      <c r="AM3451" s="49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</row>
    <row r="3452" spans="1:121" x14ac:dyDescent="0.15">
      <c r="A3452" s="64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31"/>
      <c r="R3452" s="16"/>
      <c r="S3452" s="4"/>
      <c r="T3452" s="5"/>
      <c r="U3452" s="11"/>
      <c r="V3452" s="11"/>
      <c r="W3452" s="49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"/>
      <c r="AH3452" s="1"/>
      <c r="AI3452" s="1"/>
      <c r="AJ3452" s="1"/>
      <c r="AK3452" s="1"/>
      <c r="AL3452" s="49"/>
      <c r="AM3452" s="49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</row>
    <row r="3453" spans="1:121" x14ac:dyDescent="0.15">
      <c r="A3453" s="64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31"/>
      <c r="R3453" s="16"/>
      <c r="S3453" s="4"/>
      <c r="T3453" s="5"/>
      <c r="U3453" s="11"/>
      <c r="V3453" s="11"/>
      <c r="W3453" s="49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"/>
      <c r="AH3453" s="1"/>
      <c r="AI3453" s="1"/>
      <c r="AJ3453" s="1"/>
      <c r="AK3453" s="1"/>
      <c r="AL3453" s="49"/>
      <c r="AM3453" s="49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</row>
    <row r="3454" spans="1:121" x14ac:dyDescent="0.15">
      <c r="A3454" s="64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31"/>
      <c r="R3454" s="16"/>
      <c r="S3454" s="4"/>
      <c r="T3454" s="5"/>
      <c r="U3454" s="11"/>
      <c r="V3454" s="11"/>
      <c r="W3454" s="49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"/>
      <c r="AH3454" s="1"/>
      <c r="AI3454" s="1"/>
      <c r="AJ3454" s="1"/>
      <c r="AK3454" s="1"/>
      <c r="AL3454" s="49"/>
      <c r="AM3454" s="49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</row>
    <row r="3455" spans="1:121" x14ac:dyDescent="0.15">
      <c r="A3455" s="64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31"/>
      <c r="R3455" s="16"/>
      <c r="S3455" s="4"/>
      <c r="T3455" s="5"/>
      <c r="U3455" s="11"/>
      <c r="V3455" s="11"/>
      <c r="W3455" s="49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"/>
      <c r="AH3455" s="1"/>
      <c r="AI3455" s="1"/>
      <c r="AJ3455" s="1"/>
      <c r="AK3455" s="1"/>
      <c r="AL3455" s="49"/>
      <c r="AM3455" s="49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</row>
    <row r="3456" spans="1:121" x14ac:dyDescent="0.15">
      <c r="A3456" s="64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31"/>
      <c r="R3456" s="16"/>
      <c r="S3456" s="4"/>
      <c r="T3456" s="5"/>
      <c r="U3456" s="11"/>
      <c r="V3456" s="11"/>
      <c r="W3456" s="49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"/>
      <c r="AH3456" s="1"/>
      <c r="AI3456" s="1"/>
      <c r="AJ3456" s="1"/>
      <c r="AK3456" s="1"/>
      <c r="AL3456" s="49"/>
      <c r="AM3456" s="49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</row>
    <row r="3457" spans="1:121" x14ac:dyDescent="0.15">
      <c r="A3457" s="64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31"/>
      <c r="R3457" s="16"/>
      <c r="S3457" s="4"/>
      <c r="T3457" s="5"/>
      <c r="U3457" s="11"/>
      <c r="V3457" s="11"/>
      <c r="W3457" s="49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"/>
      <c r="AH3457" s="1"/>
      <c r="AI3457" s="1"/>
      <c r="AJ3457" s="1"/>
      <c r="AK3457" s="1"/>
      <c r="AL3457" s="49"/>
      <c r="AM3457" s="49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</row>
    <row r="3458" spans="1:121" x14ac:dyDescent="0.15">
      <c r="A3458" s="64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31"/>
      <c r="R3458" s="16"/>
      <c r="S3458" s="4"/>
      <c r="T3458" s="5"/>
      <c r="U3458" s="11"/>
      <c r="V3458" s="11"/>
      <c r="W3458" s="49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"/>
      <c r="AH3458" s="1"/>
      <c r="AI3458" s="1"/>
      <c r="AJ3458" s="1"/>
      <c r="AK3458" s="1"/>
      <c r="AL3458" s="49"/>
      <c r="AM3458" s="49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</row>
    <row r="3459" spans="1:121" x14ac:dyDescent="0.15">
      <c r="A3459" s="64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31"/>
      <c r="R3459" s="16"/>
      <c r="S3459" s="4"/>
      <c r="T3459" s="5"/>
      <c r="U3459" s="11"/>
      <c r="V3459" s="11"/>
      <c r="W3459" s="49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"/>
      <c r="AH3459" s="1"/>
      <c r="AI3459" s="1"/>
      <c r="AJ3459" s="1"/>
      <c r="AK3459" s="1"/>
      <c r="AL3459" s="49"/>
      <c r="AM3459" s="49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</row>
    <row r="3460" spans="1:121" x14ac:dyDescent="0.15">
      <c r="A3460" s="64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31"/>
      <c r="R3460" s="16"/>
      <c r="S3460" s="4"/>
      <c r="T3460" s="5"/>
      <c r="U3460" s="11"/>
      <c r="V3460" s="11"/>
      <c r="W3460" s="49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"/>
      <c r="AH3460" s="1"/>
      <c r="AI3460" s="1"/>
      <c r="AJ3460" s="1"/>
      <c r="AK3460" s="1"/>
      <c r="AL3460" s="49"/>
      <c r="AM3460" s="49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</row>
    <row r="3461" spans="1:121" x14ac:dyDescent="0.15">
      <c r="A3461" s="64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31"/>
      <c r="R3461" s="16"/>
      <c r="S3461" s="4"/>
      <c r="T3461" s="5"/>
      <c r="U3461" s="11"/>
      <c r="V3461" s="11"/>
      <c r="W3461" s="49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"/>
      <c r="AH3461" s="1"/>
      <c r="AI3461" s="1"/>
      <c r="AJ3461" s="1"/>
      <c r="AK3461" s="1"/>
      <c r="AL3461" s="49"/>
      <c r="AM3461" s="49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</row>
    <row r="3462" spans="1:121" x14ac:dyDescent="0.15">
      <c r="A3462" s="64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31"/>
      <c r="R3462" s="16"/>
      <c r="S3462" s="4"/>
      <c r="T3462" s="5"/>
      <c r="U3462" s="11"/>
      <c r="V3462" s="11"/>
      <c r="W3462" s="49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"/>
      <c r="AH3462" s="1"/>
      <c r="AI3462" s="1"/>
      <c r="AJ3462" s="1"/>
      <c r="AK3462" s="1"/>
      <c r="AL3462" s="49"/>
      <c r="AM3462" s="49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</row>
    <row r="3463" spans="1:121" x14ac:dyDescent="0.15">
      <c r="A3463" s="64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31"/>
      <c r="R3463" s="16"/>
      <c r="S3463" s="4"/>
      <c r="T3463" s="5"/>
      <c r="U3463" s="11"/>
      <c r="V3463" s="11"/>
      <c r="W3463" s="49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"/>
      <c r="AH3463" s="1"/>
      <c r="AI3463" s="1"/>
      <c r="AJ3463" s="1"/>
      <c r="AK3463" s="1"/>
      <c r="AL3463" s="49"/>
      <c r="AM3463" s="49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</row>
    <row r="3464" spans="1:121" x14ac:dyDescent="0.15">
      <c r="A3464" s="64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31"/>
      <c r="R3464" s="16"/>
      <c r="S3464" s="4"/>
      <c r="T3464" s="5"/>
      <c r="U3464" s="11"/>
      <c r="V3464" s="11"/>
      <c r="W3464" s="49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"/>
      <c r="AH3464" s="1"/>
      <c r="AI3464" s="1"/>
      <c r="AJ3464" s="1"/>
      <c r="AK3464" s="1"/>
      <c r="AL3464" s="49"/>
      <c r="AM3464" s="49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</row>
    <row r="3465" spans="1:121" x14ac:dyDescent="0.15">
      <c r="A3465" s="64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31"/>
      <c r="R3465" s="16"/>
      <c r="S3465" s="4"/>
      <c r="T3465" s="5"/>
      <c r="U3465" s="11"/>
      <c r="V3465" s="11"/>
      <c r="W3465" s="49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"/>
      <c r="AH3465" s="1"/>
      <c r="AI3465" s="1"/>
      <c r="AJ3465" s="1"/>
      <c r="AK3465" s="1"/>
      <c r="AL3465" s="49"/>
      <c r="AM3465" s="49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</row>
    <row r="3466" spans="1:121" x14ac:dyDescent="0.15">
      <c r="A3466" s="64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31"/>
      <c r="R3466" s="16"/>
      <c r="S3466" s="4"/>
      <c r="T3466" s="5"/>
      <c r="U3466" s="11"/>
      <c r="V3466" s="11"/>
      <c r="W3466" s="49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"/>
      <c r="AH3466" s="1"/>
      <c r="AI3466" s="1"/>
      <c r="AJ3466" s="1"/>
      <c r="AK3466" s="1"/>
      <c r="AL3466" s="49"/>
      <c r="AM3466" s="49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</row>
    <row r="3467" spans="1:121" x14ac:dyDescent="0.15">
      <c r="A3467" s="64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31"/>
      <c r="R3467" s="16"/>
      <c r="S3467" s="4"/>
      <c r="T3467" s="5"/>
      <c r="U3467" s="11"/>
      <c r="V3467" s="11"/>
      <c r="W3467" s="49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"/>
      <c r="AH3467" s="1"/>
      <c r="AI3467" s="1"/>
      <c r="AJ3467" s="1"/>
      <c r="AK3467" s="1"/>
      <c r="AL3467" s="49"/>
      <c r="AM3467" s="49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</row>
    <row r="3468" spans="1:121" x14ac:dyDescent="0.15">
      <c r="A3468" s="64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31"/>
      <c r="R3468" s="16"/>
      <c r="S3468" s="4"/>
      <c r="T3468" s="5"/>
      <c r="U3468" s="11"/>
      <c r="V3468" s="11"/>
      <c r="W3468" s="49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"/>
      <c r="AH3468" s="1"/>
      <c r="AI3468" s="1"/>
      <c r="AJ3468" s="1"/>
      <c r="AK3468" s="1"/>
      <c r="AL3468" s="49"/>
      <c r="AM3468" s="49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</row>
    <row r="3469" spans="1:121" x14ac:dyDescent="0.15">
      <c r="A3469" s="64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31"/>
      <c r="R3469" s="16"/>
      <c r="S3469" s="4"/>
      <c r="T3469" s="5"/>
      <c r="U3469" s="11"/>
      <c r="V3469" s="11"/>
      <c r="W3469" s="49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"/>
      <c r="AH3469" s="1"/>
      <c r="AI3469" s="1"/>
      <c r="AJ3469" s="1"/>
      <c r="AK3469" s="1"/>
      <c r="AL3469" s="49"/>
      <c r="AM3469" s="49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</row>
    <row r="3470" spans="1:121" x14ac:dyDescent="0.15">
      <c r="A3470" s="64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31"/>
      <c r="R3470" s="16"/>
      <c r="S3470" s="4"/>
      <c r="T3470" s="5"/>
      <c r="U3470" s="11"/>
      <c r="V3470" s="11"/>
      <c r="W3470" s="49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"/>
      <c r="AH3470" s="1"/>
      <c r="AI3470" s="1"/>
      <c r="AJ3470" s="1"/>
      <c r="AK3470" s="1"/>
      <c r="AL3470" s="49"/>
      <c r="AM3470" s="49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</row>
    <row r="3471" spans="1:121" x14ac:dyDescent="0.15">
      <c r="A3471" s="64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31"/>
      <c r="R3471" s="16"/>
      <c r="S3471" s="4"/>
      <c r="T3471" s="5"/>
      <c r="U3471" s="11"/>
      <c r="V3471" s="11"/>
      <c r="W3471" s="49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"/>
      <c r="AH3471" s="1"/>
      <c r="AI3471" s="1"/>
      <c r="AJ3471" s="1"/>
      <c r="AK3471" s="1"/>
      <c r="AL3471" s="49"/>
      <c r="AM3471" s="49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</row>
    <row r="3472" spans="1:121" x14ac:dyDescent="0.15">
      <c r="A3472" s="64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31"/>
      <c r="R3472" s="16"/>
      <c r="S3472" s="4"/>
      <c r="T3472" s="5"/>
      <c r="U3472" s="11"/>
      <c r="V3472" s="11"/>
      <c r="W3472" s="49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"/>
      <c r="AH3472" s="1"/>
      <c r="AI3472" s="1"/>
      <c r="AJ3472" s="1"/>
      <c r="AK3472" s="1"/>
      <c r="AL3472" s="49"/>
      <c r="AM3472" s="49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</row>
    <row r="3473" spans="1:121" x14ac:dyDescent="0.15">
      <c r="A3473" s="64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31"/>
      <c r="R3473" s="16"/>
      <c r="S3473" s="4"/>
      <c r="T3473" s="5"/>
      <c r="U3473" s="11"/>
      <c r="V3473" s="11"/>
      <c r="W3473" s="49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"/>
      <c r="AH3473" s="1"/>
      <c r="AI3473" s="1"/>
      <c r="AJ3473" s="1"/>
      <c r="AK3473" s="1"/>
      <c r="AL3473" s="49"/>
      <c r="AM3473" s="49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</row>
    <row r="3474" spans="1:121" x14ac:dyDescent="0.15">
      <c r="A3474" s="64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31"/>
      <c r="R3474" s="16"/>
      <c r="S3474" s="4"/>
      <c r="T3474" s="5"/>
      <c r="U3474" s="11"/>
      <c r="V3474" s="11"/>
      <c r="W3474" s="49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"/>
      <c r="AH3474" s="1"/>
      <c r="AI3474" s="1"/>
      <c r="AJ3474" s="1"/>
      <c r="AK3474" s="1"/>
      <c r="AL3474" s="49"/>
      <c r="AM3474" s="49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</row>
    <row r="3475" spans="1:121" x14ac:dyDescent="0.15">
      <c r="A3475" s="64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31"/>
      <c r="R3475" s="16"/>
      <c r="S3475" s="4"/>
      <c r="T3475" s="5"/>
      <c r="U3475" s="11"/>
      <c r="V3475" s="11"/>
      <c r="W3475" s="49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"/>
      <c r="AH3475" s="1"/>
      <c r="AI3475" s="1"/>
      <c r="AJ3475" s="1"/>
      <c r="AK3475" s="1"/>
      <c r="AL3475" s="49"/>
      <c r="AM3475" s="49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</row>
    <row r="3476" spans="1:121" x14ac:dyDescent="0.15">
      <c r="A3476" s="64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31"/>
      <c r="R3476" s="16"/>
      <c r="S3476" s="4"/>
      <c r="T3476" s="5"/>
      <c r="U3476" s="11"/>
      <c r="V3476" s="11"/>
      <c r="W3476" s="49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"/>
      <c r="AH3476" s="1"/>
      <c r="AI3476" s="1"/>
      <c r="AJ3476" s="1"/>
      <c r="AK3476" s="1"/>
      <c r="AL3476" s="49"/>
      <c r="AM3476" s="49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</row>
    <row r="3477" spans="1:121" x14ac:dyDescent="0.15">
      <c r="A3477" s="64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31"/>
      <c r="R3477" s="16"/>
      <c r="S3477" s="4"/>
      <c r="T3477" s="5"/>
      <c r="U3477" s="11"/>
      <c r="V3477" s="11"/>
      <c r="W3477" s="49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"/>
      <c r="AH3477" s="1"/>
      <c r="AI3477" s="1"/>
      <c r="AJ3477" s="1"/>
      <c r="AK3477" s="1"/>
      <c r="AL3477" s="49"/>
      <c r="AM3477" s="49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</row>
    <row r="3478" spans="1:121" x14ac:dyDescent="0.15">
      <c r="A3478" s="64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31"/>
      <c r="R3478" s="16"/>
      <c r="S3478" s="4"/>
      <c r="T3478" s="5"/>
      <c r="U3478" s="11"/>
      <c r="V3478" s="11"/>
      <c r="W3478" s="49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"/>
      <c r="AH3478" s="1"/>
      <c r="AI3478" s="1"/>
      <c r="AJ3478" s="1"/>
      <c r="AK3478" s="1"/>
      <c r="AL3478" s="49"/>
      <c r="AM3478" s="49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</row>
    <row r="3479" spans="1:121" x14ac:dyDescent="0.15">
      <c r="A3479" s="64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31"/>
      <c r="R3479" s="16"/>
      <c r="S3479" s="4"/>
      <c r="T3479" s="5"/>
      <c r="U3479" s="11"/>
      <c r="V3479" s="11"/>
      <c r="W3479" s="49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"/>
      <c r="AH3479" s="1"/>
      <c r="AI3479" s="1"/>
      <c r="AJ3479" s="1"/>
      <c r="AK3479" s="1"/>
      <c r="AL3479" s="49"/>
      <c r="AM3479" s="49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</row>
    <row r="3480" spans="1:121" x14ac:dyDescent="0.15">
      <c r="A3480" s="64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31"/>
      <c r="R3480" s="16"/>
      <c r="S3480" s="4"/>
      <c r="T3480" s="5"/>
      <c r="U3480" s="11"/>
      <c r="V3480" s="11"/>
      <c r="W3480" s="49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"/>
      <c r="AH3480" s="1"/>
      <c r="AI3480" s="1"/>
      <c r="AJ3480" s="1"/>
      <c r="AK3480" s="1"/>
      <c r="AL3480" s="49"/>
      <c r="AM3480" s="49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</row>
    <row r="3481" spans="1:121" x14ac:dyDescent="0.15">
      <c r="A3481" s="64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31"/>
      <c r="R3481" s="16"/>
      <c r="S3481" s="4"/>
      <c r="T3481" s="5"/>
      <c r="U3481" s="47"/>
      <c r="V3481" s="47"/>
      <c r="W3481" s="57"/>
      <c r="X3481" s="38"/>
      <c r="Y3481" s="41"/>
      <c r="Z3481" s="47"/>
      <c r="AA3481" s="38"/>
      <c r="AB3481" s="38"/>
      <c r="AC3481" s="38"/>
      <c r="AD3481" s="47"/>
      <c r="AE3481" s="39"/>
      <c r="AF3481" s="47"/>
      <c r="AG3481" s="41"/>
      <c r="AH3481" s="41"/>
      <c r="AI3481" s="41"/>
      <c r="AJ3481" s="41"/>
      <c r="AK3481" s="41"/>
      <c r="AL3481" s="57"/>
      <c r="AM3481" s="57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  <c r="CH3481" s="41"/>
      <c r="CI3481" s="41"/>
      <c r="CJ3481" s="41"/>
      <c r="CK3481" s="41"/>
      <c r="CL3481" s="41"/>
      <c r="CM3481" s="41"/>
      <c r="CN3481" s="41"/>
      <c r="CO3481" s="41"/>
      <c r="CP3481" s="41"/>
      <c r="CQ3481" s="41"/>
      <c r="CR3481" s="41"/>
      <c r="CS3481" s="41"/>
      <c r="CT3481" s="41"/>
      <c r="CU3481" s="41"/>
      <c r="CV3481" s="41"/>
      <c r="CW3481" s="41"/>
      <c r="CX3481" s="41"/>
      <c r="CY3481" s="41"/>
      <c r="CZ3481" s="41"/>
      <c r="DA3481" s="41"/>
      <c r="DB3481" s="41"/>
      <c r="DC3481" s="41"/>
      <c r="DD3481" s="41"/>
      <c r="DE3481" s="41"/>
      <c r="DF3481" s="41"/>
      <c r="DG3481" s="41"/>
      <c r="DH3481" s="41"/>
      <c r="DI3481" s="41"/>
      <c r="DJ3481" s="41"/>
      <c r="DK3481" s="41"/>
      <c r="DL3481" s="41"/>
      <c r="DM3481" s="41"/>
      <c r="DN3481" s="41"/>
      <c r="DO3481" s="41"/>
      <c r="DP3481" s="41"/>
      <c r="DQ3481" s="41"/>
    </row>
    <row r="3482" spans="1:121" x14ac:dyDescent="0.15">
      <c r="A3482" s="64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31"/>
      <c r="R3482" s="16"/>
      <c r="S3482" s="4"/>
      <c r="T3482" s="5"/>
      <c r="U3482" s="11"/>
      <c r="V3482" s="11"/>
      <c r="W3482" s="49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"/>
      <c r="AH3482" s="1"/>
      <c r="AI3482" s="1"/>
      <c r="AJ3482" s="1"/>
      <c r="AK3482" s="1"/>
      <c r="AL3482" s="49"/>
      <c r="AM3482" s="49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</row>
    <row r="3483" spans="1:121" x14ac:dyDescent="0.15">
      <c r="A3483" s="64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31"/>
      <c r="R3483" s="16"/>
      <c r="S3483" s="4"/>
      <c r="T3483" s="5"/>
      <c r="U3483" s="47"/>
      <c r="V3483" s="47"/>
      <c r="W3483" s="57"/>
      <c r="X3483" s="38"/>
      <c r="Y3483" s="41"/>
      <c r="Z3483" s="47"/>
      <c r="AA3483" s="38"/>
      <c r="AB3483" s="38"/>
      <c r="AC3483" s="38"/>
      <c r="AD3483" s="47"/>
      <c r="AE3483" s="39"/>
      <c r="AF3483" s="47"/>
      <c r="AG3483" s="41"/>
      <c r="AH3483" s="41"/>
      <c r="AI3483" s="41"/>
      <c r="AJ3483" s="41"/>
      <c r="AK3483" s="41"/>
      <c r="AL3483" s="57"/>
      <c r="AM3483" s="57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  <c r="CH3483" s="41"/>
      <c r="CI3483" s="41"/>
      <c r="CJ3483" s="41"/>
      <c r="CK3483" s="41"/>
      <c r="CL3483" s="41"/>
      <c r="CM3483" s="41"/>
      <c r="CN3483" s="41"/>
      <c r="CO3483" s="41"/>
      <c r="CP3483" s="41"/>
      <c r="CQ3483" s="41"/>
      <c r="CR3483" s="41"/>
      <c r="CS3483" s="41"/>
      <c r="CT3483" s="41"/>
      <c r="CU3483" s="41"/>
      <c r="CV3483" s="41"/>
      <c r="CW3483" s="41"/>
      <c r="CX3483" s="41"/>
      <c r="CY3483" s="41"/>
      <c r="CZ3483" s="41"/>
      <c r="DA3483" s="41"/>
      <c r="DB3483" s="41"/>
      <c r="DC3483" s="41"/>
      <c r="DD3483" s="41"/>
      <c r="DE3483" s="41"/>
      <c r="DF3483" s="41"/>
      <c r="DG3483" s="41"/>
      <c r="DH3483" s="41"/>
      <c r="DI3483" s="41"/>
      <c r="DJ3483" s="41"/>
      <c r="DK3483" s="41"/>
      <c r="DL3483" s="41"/>
      <c r="DM3483" s="41"/>
      <c r="DN3483" s="41"/>
      <c r="DO3483" s="41"/>
      <c r="DP3483" s="41"/>
      <c r="DQ3483" s="41"/>
    </row>
    <row r="3484" spans="1:121" x14ac:dyDescent="0.15">
      <c r="A3484" s="64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31"/>
      <c r="R3484" s="16"/>
      <c r="S3484" s="4"/>
      <c r="T3484" s="5"/>
      <c r="U3484" s="11"/>
      <c r="V3484" s="11"/>
      <c r="W3484" s="49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"/>
      <c r="AH3484" s="1"/>
      <c r="AI3484" s="1"/>
      <c r="AJ3484" s="1"/>
      <c r="AK3484" s="1"/>
      <c r="AL3484" s="49"/>
      <c r="AM3484" s="49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</row>
    <row r="3485" spans="1:121" x14ac:dyDescent="0.15">
      <c r="A3485" s="64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31"/>
      <c r="R3485" s="16"/>
      <c r="S3485" s="4"/>
      <c r="T3485" s="5"/>
      <c r="U3485" s="11"/>
      <c r="V3485" s="11"/>
      <c r="W3485" s="49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"/>
      <c r="AH3485" s="1"/>
      <c r="AI3485" s="1"/>
      <c r="AJ3485" s="1"/>
      <c r="AK3485" s="1"/>
      <c r="AL3485" s="49"/>
      <c r="AM3485" s="49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</row>
    <row r="3486" spans="1:121" x14ac:dyDescent="0.15">
      <c r="A3486" s="64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31"/>
      <c r="R3486" s="16"/>
      <c r="S3486" s="4"/>
      <c r="T3486" s="5"/>
      <c r="U3486" s="11"/>
      <c r="V3486" s="11"/>
      <c r="W3486" s="49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"/>
      <c r="AH3486" s="1"/>
      <c r="AI3486" s="1"/>
      <c r="AJ3486" s="1"/>
      <c r="AK3486" s="1"/>
      <c r="AL3486" s="49"/>
      <c r="AM3486" s="49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</row>
    <row r="3487" spans="1:121" x14ac:dyDescent="0.15">
      <c r="A3487" s="64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31"/>
      <c r="R3487" s="16"/>
      <c r="S3487" s="4"/>
      <c r="T3487" s="5"/>
      <c r="U3487" s="11"/>
      <c r="V3487" s="11"/>
      <c r="W3487" s="49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"/>
      <c r="AH3487" s="1"/>
      <c r="AI3487" s="1"/>
      <c r="AJ3487" s="1"/>
      <c r="AK3487" s="1"/>
      <c r="AL3487" s="49"/>
      <c r="AM3487" s="49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</row>
    <row r="3488" spans="1:121" x14ac:dyDescent="0.15">
      <c r="A3488" s="64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31"/>
      <c r="R3488" s="16"/>
      <c r="S3488" s="4"/>
      <c r="T3488" s="5"/>
      <c r="U3488" s="11"/>
      <c r="V3488" s="11"/>
      <c r="W3488" s="49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"/>
      <c r="AH3488" s="1"/>
      <c r="AI3488" s="1"/>
      <c r="AJ3488" s="1"/>
      <c r="AK3488" s="1"/>
      <c r="AL3488" s="49"/>
      <c r="AM3488" s="49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</row>
    <row r="3489" spans="1:121" x14ac:dyDescent="0.15">
      <c r="A3489" s="64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31"/>
      <c r="R3489" s="16"/>
      <c r="S3489" s="4"/>
      <c r="T3489" s="5"/>
      <c r="U3489" s="11"/>
      <c r="V3489" s="11"/>
      <c r="W3489" s="49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"/>
      <c r="AH3489" s="1"/>
      <c r="AI3489" s="1"/>
      <c r="AJ3489" s="1"/>
      <c r="AK3489" s="1"/>
      <c r="AL3489" s="49"/>
      <c r="AM3489" s="49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</row>
    <row r="3490" spans="1:121" x14ac:dyDescent="0.15">
      <c r="A3490" s="64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31"/>
      <c r="R3490" s="16"/>
      <c r="S3490" s="4"/>
      <c r="T3490" s="5"/>
      <c r="U3490" s="11"/>
      <c r="V3490" s="11"/>
      <c r="W3490" s="49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"/>
      <c r="AH3490" s="1"/>
      <c r="AI3490" s="1"/>
      <c r="AJ3490" s="1"/>
      <c r="AK3490" s="1"/>
      <c r="AL3490" s="49"/>
      <c r="AM3490" s="49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</row>
    <row r="3491" spans="1:121" x14ac:dyDescent="0.15">
      <c r="A3491" s="64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31"/>
      <c r="R3491" s="16"/>
      <c r="S3491" s="4"/>
      <c r="T3491" s="5"/>
      <c r="U3491" s="11"/>
      <c r="V3491" s="11"/>
      <c r="W3491" s="49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"/>
      <c r="AH3491" s="1"/>
      <c r="AI3491" s="1"/>
      <c r="AJ3491" s="1"/>
      <c r="AK3491" s="1"/>
      <c r="AL3491" s="49"/>
      <c r="AM3491" s="49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</row>
    <row r="3492" spans="1:121" x14ac:dyDescent="0.15">
      <c r="A3492" s="64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31"/>
      <c r="R3492" s="16"/>
      <c r="S3492" s="4"/>
      <c r="T3492" s="5"/>
      <c r="U3492" s="11"/>
      <c r="V3492" s="11"/>
      <c r="W3492" s="49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"/>
      <c r="AH3492" s="1"/>
      <c r="AI3492" s="1"/>
      <c r="AJ3492" s="1"/>
      <c r="AK3492" s="1"/>
      <c r="AL3492" s="49"/>
      <c r="AM3492" s="49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</row>
    <row r="3493" spans="1:121" x14ac:dyDescent="0.15">
      <c r="A3493" s="64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31"/>
      <c r="R3493" s="16"/>
      <c r="S3493" s="4"/>
      <c r="T3493" s="5"/>
      <c r="U3493" s="11"/>
      <c r="V3493" s="11"/>
      <c r="W3493" s="49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"/>
      <c r="AH3493" s="1"/>
      <c r="AI3493" s="1"/>
      <c r="AJ3493" s="1"/>
      <c r="AK3493" s="1"/>
      <c r="AL3493" s="49"/>
      <c r="AM3493" s="49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</row>
    <row r="3494" spans="1:121" x14ac:dyDescent="0.15">
      <c r="A3494" s="64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31"/>
      <c r="R3494" s="16"/>
      <c r="S3494" s="4"/>
      <c r="T3494" s="5"/>
      <c r="U3494" s="11"/>
      <c r="V3494" s="11"/>
      <c r="W3494" s="49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"/>
      <c r="AH3494" s="1"/>
      <c r="AI3494" s="1"/>
      <c r="AJ3494" s="1"/>
      <c r="AK3494" s="1"/>
      <c r="AL3494" s="49"/>
      <c r="AM3494" s="49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</row>
    <row r="3495" spans="1:121" x14ac:dyDescent="0.15">
      <c r="A3495" s="64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31"/>
      <c r="R3495" s="16"/>
      <c r="S3495" s="4"/>
      <c r="T3495" s="5"/>
      <c r="U3495" s="11"/>
      <c r="V3495" s="11"/>
      <c r="W3495" s="49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"/>
      <c r="AH3495" s="1"/>
      <c r="AI3495" s="1"/>
      <c r="AJ3495" s="1"/>
      <c r="AK3495" s="1"/>
      <c r="AL3495" s="49"/>
      <c r="AM3495" s="49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</row>
    <row r="3496" spans="1:121" x14ac:dyDescent="0.15">
      <c r="A3496" s="64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31"/>
      <c r="R3496" s="16"/>
      <c r="S3496" s="4"/>
      <c r="T3496" s="5"/>
      <c r="U3496" s="11"/>
      <c r="V3496" s="11"/>
      <c r="W3496" s="49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"/>
      <c r="AH3496" s="1"/>
      <c r="AI3496" s="1"/>
      <c r="AJ3496" s="1"/>
      <c r="AK3496" s="1"/>
      <c r="AL3496" s="49"/>
      <c r="AM3496" s="49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</row>
    <row r="3497" spans="1:121" x14ac:dyDescent="0.15">
      <c r="A3497" s="64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31"/>
      <c r="R3497" s="16"/>
      <c r="S3497" s="4"/>
      <c r="T3497" s="5"/>
      <c r="U3497" s="11"/>
      <c r="V3497" s="11"/>
      <c r="W3497" s="49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"/>
      <c r="AH3497" s="1"/>
      <c r="AI3497" s="1"/>
      <c r="AJ3497" s="1"/>
      <c r="AK3497" s="1"/>
      <c r="AL3497" s="49"/>
      <c r="AM3497" s="49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</row>
    <row r="3498" spans="1:121" x14ac:dyDescent="0.15">
      <c r="A3498" s="64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31"/>
      <c r="R3498" s="16"/>
      <c r="S3498" s="4"/>
      <c r="T3498" s="5"/>
      <c r="U3498" s="11"/>
      <c r="V3498" s="11"/>
      <c r="W3498" s="49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"/>
      <c r="AH3498" s="1"/>
      <c r="AI3498" s="1"/>
      <c r="AJ3498" s="1"/>
      <c r="AK3498" s="1"/>
      <c r="AL3498" s="49"/>
      <c r="AM3498" s="49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</row>
    <row r="3499" spans="1:121" x14ac:dyDescent="0.15">
      <c r="A3499" s="64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31"/>
      <c r="R3499" s="16"/>
      <c r="S3499" s="4"/>
      <c r="T3499" s="5"/>
      <c r="U3499" s="11"/>
      <c r="V3499" s="11"/>
      <c r="W3499" s="49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"/>
      <c r="AH3499" s="1"/>
      <c r="AI3499" s="1"/>
      <c r="AJ3499" s="1"/>
      <c r="AK3499" s="1"/>
      <c r="AL3499" s="49"/>
      <c r="AM3499" s="49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</row>
    <row r="3500" spans="1:121" x14ac:dyDescent="0.15">
      <c r="A3500" s="64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31"/>
      <c r="R3500" s="16"/>
      <c r="S3500" s="4"/>
      <c r="T3500" s="5"/>
      <c r="U3500" s="11"/>
      <c r="V3500" s="11"/>
      <c r="W3500" s="49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"/>
      <c r="AH3500" s="1"/>
      <c r="AI3500" s="1"/>
      <c r="AJ3500" s="1"/>
      <c r="AK3500" s="1"/>
      <c r="AL3500" s="49"/>
      <c r="AM3500" s="49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</row>
    <row r="3501" spans="1:121" x14ac:dyDescent="0.15">
      <c r="A3501" s="64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31"/>
      <c r="R3501" s="16"/>
      <c r="S3501" s="4"/>
      <c r="T3501" s="5"/>
      <c r="U3501" s="11"/>
      <c r="V3501" s="11"/>
      <c r="W3501" s="49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"/>
      <c r="AH3501" s="1"/>
      <c r="AI3501" s="1"/>
      <c r="AJ3501" s="1"/>
      <c r="AK3501" s="1"/>
      <c r="AL3501" s="49"/>
      <c r="AM3501" s="49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</row>
    <row r="3502" spans="1:121" x14ac:dyDescent="0.15">
      <c r="A3502" s="64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31"/>
      <c r="R3502" s="16"/>
      <c r="S3502" s="4"/>
      <c r="T3502" s="5"/>
      <c r="U3502" s="11"/>
      <c r="V3502" s="11"/>
      <c r="W3502" s="49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"/>
      <c r="AH3502" s="1"/>
      <c r="AI3502" s="1"/>
      <c r="AJ3502" s="1"/>
      <c r="AK3502" s="1"/>
      <c r="AL3502" s="49"/>
      <c r="AM3502" s="49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</row>
    <row r="3503" spans="1:121" x14ac:dyDescent="0.15">
      <c r="A3503" s="64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31"/>
      <c r="R3503" s="16"/>
      <c r="S3503" s="4"/>
      <c r="T3503" s="5"/>
      <c r="U3503" s="11"/>
      <c r="V3503" s="11"/>
      <c r="W3503" s="49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"/>
      <c r="AH3503" s="1"/>
      <c r="AI3503" s="1"/>
      <c r="AJ3503" s="1"/>
      <c r="AK3503" s="1"/>
      <c r="AL3503" s="49"/>
      <c r="AM3503" s="49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</row>
    <row r="3504" spans="1:121" x14ac:dyDescent="0.15">
      <c r="A3504" s="64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31"/>
      <c r="R3504" s="16"/>
      <c r="S3504" s="4"/>
      <c r="T3504" s="5"/>
      <c r="U3504" s="11"/>
      <c r="V3504" s="11"/>
      <c r="W3504" s="49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"/>
      <c r="AH3504" s="1"/>
      <c r="AI3504" s="1"/>
      <c r="AJ3504" s="1"/>
      <c r="AK3504" s="1"/>
      <c r="AL3504" s="49"/>
      <c r="AM3504" s="49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</row>
    <row r="3505" spans="1:121" x14ac:dyDescent="0.15">
      <c r="A3505" s="64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31"/>
      <c r="R3505" s="16"/>
      <c r="S3505" s="4"/>
      <c r="T3505" s="5"/>
      <c r="U3505" s="11"/>
      <c r="V3505" s="11"/>
      <c r="W3505" s="49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"/>
      <c r="AH3505" s="1"/>
      <c r="AI3505" s="1"/>
      <c r="AJ3505" s="1"/>
      <c r="AK3505" s="1"/>
      <c r="AL3505" s="49"/>
      <c r="AM3505" s="49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</row>
    <row r="3506" spans="1:121" x14ac:dyDescent="0.15">
      <c r="A3506" s="64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31"/>
      <c r="R3506" s="16"/>
      <c r="S3506" s="4"/>
      <c r="T3506" s="5"/>
      <c r="U3506" s="11"/>
      <c r="V3506" s="11"/>
      <c r="W3506" s="49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"/>
      <c r="AH3506" s="1"/>
      <c r="AI3506" s="1"/>
      <c r="AJ3506" s="1"/>
      <c r="AK3506" s="1"/>
      <c r="AL3506" s="49"/>
      <c r="AM3506" s="49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</row>
    <row r="3507" spans="1:121" x14ac:dyDescent="0.15">
      <c r="A3507" s="64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31"/>
      <c r="R3507" s="16"/>
      <c r="S3507" s="4"/>
      <c r="T3507" s="5"/>
      <c r="U3507" s="11"/>
      <c r="V3507" s="11"/>
      <c r="W3507" s="49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"/>
      <c r="AH3507" s="1"/>
      <c r="AI3507" s="1"/>
      <c r="AJ3507" s="1"/>
      <c r="AK3507" s="1"/>
      <c r="AL3507" s="49"/>
      <c r="AM3507" s="49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</row>
    <row r="3508" spans="1:121" x14ac:dyDescent="0.15">
      <c r="A3508" s="64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31"/>
      <c r="R3508" s="16"/>
      <c r="S3508" s="4"/>
      <c r="T3508" s="5"/>
      <c r="U3508" s="11"/>
      <c r="V3508" s="11"/>
      <c r="W3508" s="49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"/>
      <c r="AH3508" s="1"/>
      <c r="AI3508" s="1"/>
      <c r="AJ3508" s="1"/>
      <c r="AK3508" s="1"/>
      <c r="AL3508" s="49"/>
      <c r="AM3508" s="49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</row>
    <row r="3509" spans="1:121" x14ac:dyDescent="0.15">
      <c r="A3509" s="64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31"/>
      <c r="R3509" s="16"/>
      <c r="S3509" s="4"/>
      <c r="T3509" s="5"/>
      <c r="U3509" s="11"/>
      <c r="V3509" s="11"/>
      <c r="W3509" s="49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"/>
      <c r="AH3509" s="1"/>
      <c r="AI3509" s="1"/>
      <c r="AJ3509" s="1"/>
      <c r="AK3509" s="1"/>
      <c r="AL3509" s="49"/>
      <c r="AM3509" s="49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</row>
    <row r="3510" spans="1:121" x14ac:dyDescent="0.15">
      <c r="A3510" s="64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31"/>
      <c r="R3510" s="16"/>
      <c r="S3510" s="4"/>
      <c r="T3510" s="5"/>
      <c r="U3510" s="11"/>
      <c r="V3510" s="11"/>
      <c r="W3510" s="49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"/>
      <c r="AH3510" s="1"/>
      <c r="AI3510" s="1"/>
      <c r="AJ3510" s="1"/>
      <c r="AK3510" s="1"/>
      <c r="AL3510" s="49"/>
      <c r="AM3510" s="49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</row>
    <row r="3511" spans="1:121" x14ac:dyDescent="0.15">
      <c r="A3511" s="64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31"/>
      <c r="R3511" s="16"/>
      <c r="S3511" s="4"/>
      <c r="T3511" s="5"/>
      <c r="U3511" s="11"/>
      <c r="V3511" s="11"/>
      <c r="W3511" s="49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"/>
      <c r="AH3511" s="1"/>
      <c r="AI3511" s="1"/>
      <c r="AJ3511" s="1"/>
      <c r="AK3511" s="1"/>
      <c r="AL3511" s="49"/>
      <c r="AM3511" s="49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</row>
    <row r="3512" spans="1:121" x14ac:dyDescent="0.15">
      <c r="A3512" s="64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31"/>
      <c r="R3512" s="16"/>
      <c r="S3512" s="4"/>
      <c r="T3512" s="5"/>
      <c r="U3512" s="11"/>
      <c r="V3512" s="11"/>
      <c r="W3512" s="49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"/>
      <c r="AH3512" s="1"/>
      <c r="AI3512" s="1"/>
      <c r="AJ3512" s="1"/>
      <c r="AK3512" s="1"/>
      <c r="AL3512" s="49"/>
      <c r="AM3512" s="49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</row>
    <row r="3513" spans="1:121" x14ac:dyDescent="0.15">
      <c r="A3513" s="64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31"/>
      <c r="R3513" s="16"/>
      <c r="S3513" s="4"/>
      <c r="T3513" s="5"/>
      <c r="U3513" s="11"/>
      <c r="V3513" s="11"/>
      <c r="W3513" s="49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"/>
      <c r="AH3513" s="1"/>
      <c r="AI3513" s="1"/>
      <c r="AJ3513" s="1"/>
      <c r="AK3513" s="1"/>
      <c r="AL3513" s="49"/>
      <c r="AM3513" s="49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</row>
    <row r="3514" spans="1:121" x14ac:dyDescent="0.15">
      <c r="A3514" s="64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31"/>
      <c r="R3514" s="16"/>
      <c r="S3514" s="4"/>
      <c r="T3514" s="5"/>
      <c r="U3514" s="11"/>
      <c r="V3514" s="11"/>
      <c r="W3514" s="49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"/>
      <c r="AH3514" s="1"/>
      <c r="AI3514" s="1"/>
      <c r="AJ3514" s="1"/>
      <c r="AK3514" s="1"/>
      <c r="AL3514" s="49"/>
      <c r="AM3514" s="49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</row>
    <row r="3515" spans="1:121" x14ac:dyDescent="0.15">
      <c r="A3515" s="64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31"/>
      <c r="R3515" s="16"/>
      <c r="S3515" s="4"/>
      <c r="T3515" s="5"/>
      <c r="U3515" s="11"/>
      <c r="V3515" s="11"/>
      <c r="W3515" s="49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"/>
      <c r="AH3515" s="1"/>
      <c r="AI3515" s="1"/>
      <c r="AJ3515" s="1"/>
      <c r="AK3515" s="1"/>
      <c r="AL3515" s="49"/>
      <c r="AM3515" s="49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</row>
    <row r="3516" spans="1:121" x14ac:dyDescent="0.15">
      <c r="A3516" s="64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31"/>
      <c r="R3516" s="16"/>
      <c r="S3516" s="4"/>
      <c r="T3516" s="5"/>
      <c r="U3516" s="11"/>
      <c r="V3516" s="11"/>
      <c r="W3516" s="49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"/>
      <c r="AH3516" s="1"/>
      <c r="AI3516" s="1"/>
      <c r="AJ3516" s="1"/>
      <c r="AK3516" s="1"/>
      <c r="AL3516" s="49"/>
      <c r="AM3516" s="49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</row>
    <row r="3517" spans="1:121" x14ac:dyDescent="0.15">
      <c r="A3517" s="64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31"/>
      <c r="R3517" s="16"/>
      <c r="S3517" s="4"/>
      <c r="T3517" s="5"/>
      <c r="U3517" s="11"/>
      <c r="V3517" s="11"/>
      <c r="W3517" s="49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"/>
      <c r="AH3517" s="1"/>
      <c r="AI3517" s="1"/>
      <c r="AJ3517" s="1"/>
      <c r="AK3517" s="1"/>
      <c r="AL3517" s="49"/>
      <c r="AM3517" s="49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</row>
    <row r="3518" spans="1:121" x14ac:dyDescent="0.15">
      <c r="A3518" s="64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31"/>
      <c r="R3518" s="16"/>
      <c r="S3518" s="4"/>
      <c r="T3518" s="5"/>
      <c r="U3518" s="11"/>
      <c r="V3518" s="11"/>
      <c r="W3518" s="49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"/>
      <c r="AH3518" s="1"/>
      <c r="AI3518" s="1"/>
      <c r="AJ3518" s="1"/>
      <c r="AK3518" s="1"/>
      <c r="AL3518" s="49"/>
      <c r="AM3518" s="49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</row>
    <row r="3519" spans="1:121" x14ac:dyDescent="0.15">
      <c r="A3519" s="64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31"/>
      <c r="R3519" s="16"/>
      <c r="S3519" s="4"/>
      <c r="T3519" s="5"/>
      <c r="U3519" s="11"/>
      <c r="V3519" s="11"/>
      <c r="W3519" s="49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"/>
      <c r="AH3519" s="1"/>
      <c r="AI3519" s="1"/>
      <c r="AJ3519" s="1"/>
      <c r="AK3519" s="1"/>
      <c r="AL3519" s="49"/>
      <c r="AM3519" s="49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</row>
    <row r="3520" spans="1:121" x14ac:dyDescent="0.15">
      <c r="A3520" s="64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31"/>
      <c r="R3520" s="16"/>
      <c r="S3520" s="4"/>
      <c r="T3520" s="5"/>
      <c r="U3520" s="11"/>
      <c r="V3520" s="11"/>
      <c r="W3520" s="49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"/>
      <c r="AH3520" s="1"/>
      <c r="AI3520" s="1"/>
      <c r="AJ3520" s="1"/>
      <c r="AK3520" s="1"/>
      <c r="AL3520" s="49"/>
      <c r="AM3520" s="49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</row>
    <row r="3521" spans="1:121" x14ac:dyDescent="0.15">
      <c r="A3521" s="64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31"/>
      <c r="R3521" s="16"/>
      <c r="S3521" s="4"/>
      <c r="T3521" s="5"/>
      <c r="U3521" s="11"/>
      <c r="V3521" s="11"/>
      <c r="W3521" s="49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"/>
      <c r="AH3521" s="1"/>
      <c r="AI3521" s="1"/>
      <c r="AJ3521" s="1"/>
      <c r="AK3521" s="1"/>
      <c r="AL3521" s="49"/>
      <c r="AM3521" s="49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</row>
    <row r="3522" spans="1:121" x14ac:dyDescent="0.15">
      <c r="A3522" s="64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31"/>
      <c r="R3522" s="16"/>
      <c r="S3522" s="4"/>
      <c r="T3522" s="5"/>
      <c r="U3522" s="11"/>
      <c r="V3522" s="11"/>
      <c r="W3522" s="49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"/>
      <c r="AH3522" s="1"/>
      <c r="AI3522" s="1"/>
      <c r="AJ3522" s="1"/>
      <c r="AK3522" s="1"/>
      <c r="AL3522" s="49"/>
      <c r="AM3522" s="49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</row>
    <row r="3523" spans="1:121" x14ac:dyDescent="0.15">
      <c r="A3523" s="64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31"/>
      <c r="R3523" s="16"/>
      <c r="S3523" s="4"/>
      <c r="T3523" s="5"/>
      <c r="U3523" s="11"/>
      <c r="V3523" s="11"/>
      <c r="W3523" s="49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"/>
      <c r="AH3523" s="1"/>
      <c r="AI3523" s="1"/>
      <c r="AJ3523" s="1"/>
      <c r="AK3523" s="1"/>
      <c r="AL3523" s="49"/>
      <c r="AM3523" s="49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</row>
    <row r="3524" spans="1:121" x14ac:dyDescent="0.15">
      <c r="A3524" s="64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31"/>
      <c r="R3524" s="16"/>
      <c r="S3524" s="4"/>
      <c r="T3524" s="5"/>
      <c r="U3524" s="11"/>
      <c r="V3524" s="11"/>
      <c r="W3524" s="49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"/>
      <c r="AH3524" s="1"/>
      <c r="AI3524" s="1"/>
      <c r="AJ3524" s="1"/>
      <c r="AK3524" s="1"/>
      <c r="AL3524" s="49"/>
      <c r="AM3524" s="49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</row>
    <row r="3525" spans="1:121" x14ac:dyDescent="0.15">
      <c r="A3525" s="64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31"/>
      <c r="R3525" s="16"/>
      <c r="S3525" s="4"/>
      <c r="T3525" s="5"/>
      <c r="U3525" s="11"/>
      <c r="V3525" s="11"/>
      <c r="W3525" s="49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"/>
      <c r="AH3525" s="1"/>
      <c r="AI3525" s="1"/>
      <c r="AJ3525" s="1"/>
      <c r="AK3525" s="1"/>
      <c r="AL3525" s="49"/>
      <c r="AM3525" s="49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</row>
    <row r="3526" spans="1:121" x14ac:dyDescent="0.15">
      <c r="A3526" s="64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31"/>
      <c r="R3526" s="16"/>
      <c r="S3526" s="4"/>
      <c r="T3526" s="5"/>
      <c r="U3526" s="11"/>
      <c r="V3526" s="11"/>
      <c r="W3526" s="49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"/>
      <c r="AH3526" s="1"/>
      <c r="AI3526" s="1"/>
      <c r="AJ3526" s="1"/>
      <c r="AK3526" s="1"/>
      <c r="AL3526" s="49"/>
      <c r="AM3526" s="49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</row>
    <row r="3527" spans="1:121" x14ac:dyDescent="0.15">
      <c r="A3527" s="64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31"/>
      <c r="R3527" s="16"/>
      <c r="S3527" s="4"/>
      <c r="T3527" s="5"/>
      <c r="U3527" s="11"/>
      <c r="V3527" s="11"/>
      <c r="W3527" s="49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"/>
      <c r="AH3527" s="1"/>
      <c r="AI3527" s="1"/>
      <c r="AJ3527" s="1"/>
      <c r="AK3527" s="1"/>
      <c r="AL3527" s="49"/>
      <c r="AM3527" s="49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</row>
    <row r="3528" spans="1:121" x14ac:dyDescent="0.15">
      <c r="A3528" s="64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31"/>
      <c r="R3528" s="16"/>
      <c r="S3528" s="4"/>
      <c r="T3528" s="5"/>
      <c r="U3528" s="11"/>
      <c r="V3528" s="11"/>
      <c r="W3528" s="49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"/>
      <c r="AH3528" s="1"/>
      <c r="AI3528" s="1"/>
      <c r="AJ3528" s="1"/>
      <c r="AK3528" s="1"/>
      <c r="AL3528" s="49"/>
      <c r="AM3528" s="49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</row>
    <row r="3529" spans="1:121" x14ac:dyDescent="0.15">
      <c r="A3529" s="64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31"/>
      <c r="R3529" s="16"/>
      <c r="S3529" s="4"/>
      <c r="T3529" s="5"/>
      <c r="U3529" s="11"/>
      <c r="V3529" s="11"/>
      <c r="W3529" s="49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"/>
      <c r="AH3529" s="1"/>
      <c r="AI3529" s="1"/>
      <c r="AJ3529" s="1"/>
      <c r="AK3529" s="1"/>
      <c r="AL3529" s="49"/>
      <c r="AM3529" s="49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</row>
    <row r="3530" spans="1:121" x14ac:dyDescent="0.15">
      <c r="A3530" s="64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31"/>
      <c r="R3530" s="16"/>
      <c r="S3530" s="4"/>
      <c r="T3530" s="5"/>
      <c r="U3530" s="11"/>
      <c r="V3530" s="11"/>
      <c r="W3530" s="49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"/>
      <c r="AH3530" s="1"/>
      <c r="AI3530" s="1"/>
      <c r="AJ3530" s="1"/>
      <c r="AK3530" s="1"/>
      <c r="AL3530" s="49"/>
      <c r="AM3530" s="49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</row>
    <row r="3531" spans="1:121" x14ac:dyDescent="0.15">
      <c r="A3531" s="64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31"/>
      <c r="R3531" s="16"/>
      <c r="S3531" s="4"/>
      <c r="T3531" s="5"/>
      <c r="U3531" s="11"/>
      <c r="V3531" s="11"/>
      <c r="W3531" s="49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"/>
      <c r="AH3531" s="1"/>
      <c r="AI3531" s="1"/>
      <c r="AJ3531" s="1"/>
      <c r="AK3531" s="1"/>
      <c r="AL3531" s="49"/>
      <c r="AM3531" s="49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</row>
    <row r="3532" spans="1:121" x14ac:dyDescent="0.15">
      <c r="A3532" s="64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31"/>
      <c r="R3532" s="16"/>
      <c r="S3532" s="4"/>
      <c r="T3532" s="5"/>
      <c r="U3532" s="11"/>
      <c r="V3532" s="11"/>
      <c r="W3532" s="49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"/>
      <c r="AH3532" s="1"/>
      <c r="AI3532" s="1"/>
      <c r="AJ3532" s="1"/>
      <c r="AK3532" s="1"/>
      <c r="AL3532" s="49"/>
      <c r="AM3532" s="49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</row>
    <row r="3533" spans="1:121" x14ac:dyDescent="0.15">
      <c r="A3533" s="64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31"/>
      <c r="R3533" s="16"/>
      <c r="S3533" s="4"/>
      <c r="T3533" s="5"/>
      <c r="U3533" s="11"/>
      <c r="V3533" s="11"/>
      <c r="W3533" s="49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"/>
      <c r="AH3533" s="1"/>
      <c r="AI3533" s="1"/>
      <c r="AJ3533" s="1"/>
      <c r="AK3533" s="1"/>
      <c r="AL3533" s="49"/>
      <c r="AM3533" s="49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</row>
    <row r="3534" spans="1:121" x14ac:dyDescent="0.15">
      <c r="A3534" s="64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31"/>
      <c r="R3534" s="16"/>
      <c r="S3534" s="4"/>
      <c r="T3534" s="5"/>
      <c r="U3534" s="11"/>
      <c r="V3534" s="11"/>
      <c r="W3534" s="49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"/>
      <c r="AH3534" s="1"/>
      <c r="AI3534" s="1"/>
      <c r="AJ3534" s="1"/>
      <c r="AK3534" s="1"/>
      <c r="AL3534" s="49"/>
      <c r="AM3534" s="49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</row>
    <row r="3535" spans="1:121" x14ac:dyDescent="0.15">
      <c r="A3535" s="64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31"/>
      <c r="R3535" s="16"/>
      <c r="S3535" s="4"/>
      <c r="T3535" s="5"/>
      <c r="U3535" s="11"/>
      <c r="V3535" s="11"/>
      <c r="W3535" s="49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"/>
      <c r="AH3535" s="1"/>
      <c r="AI3535" s="1"/>
      <c r="AJ3535" s="1"/>
      <c r="AK3535" s="1"/>
      <c r="AL3535" s="49"/>
      <c r="AM3535" s="49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</row>
    <row r="3536" spans="1:121" x14ac:dyDescent="0.15">
      <c r="A3536" s="64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31"/>
      <c r="R3536" s="16"/>
      <c r="S3536" s="4"/>
      <c r="T3536" s="5"/>
      <c r="U3536" s="11"/>
      <c r="V3536" s="11"/>
      <c r="W3536" s="49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"/>
      <c r="AH3536" s="1"/>
      <c r="AI3536" s="1"/>
      <c r="AJ3536" s="1"/>
      <c r="AK3536" s="1"/>
      <c r="AL3536" s="49"/>
      <c r="AM3536" s="49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</row>
    <row r="3537" spans="1:121" x14ac:dyDescent="0.15">
      <c r="A3537" s="64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31"/>
      <c r="R3537" s="16"/>
      <c r="S3537" s="4"/>
      <c r="T3537" s="5"/>
      <c r="U3537" s="11"/>
      <c r="V3537" s="11"/>
      <c r="W3537" s="49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"/>
      <c r="AH3537" s="1"/>
      <c r="AI3537" s="1"/>
      <c r="AJ3537" s="1"/>
      <c r="AK3537" s="1"/>
      <c r="AL3537" s="49"/>
      <c r="AM3537" s="49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</row>
    <row r="3538" spans="1:121" x14ac:dyDescent="0.15">
      <c r="A3538" s="64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31"/>
      <c r="R3538" s="16"/>
      <c r="S3538" s="4"/>
      <c r="T3538" s="5"/>
      <c r="U3538" s="11"/>
      <c r="V3538" s="11"/>
      <c r="W3538" s="49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"/>
      <c r="AH3538" s="1"/>
      <c r="AI3538" s="1"/>
      <c r="AJ3538" s="1"/>
      <c r="AK3538" s="1"/>
      <c r="AL3538" s="49"/>
      <c r="AM3538" s="49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</row>
    <row r="3539" spans="1:121" x14ac:dyDescent="0.15">
      <c r="A3539" s="64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31"/>
      <c r="R3539" s="16"/>
      <c r="S3539" s="4"/>
      <c r="T3539" s="5"/>
      <c r="U3539" s="11"/>
      <c r="V3539" s="11"/>
      <c r="W3539" s="49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"/>
      <c r="AH3539" s="1"/>
      <c r="AI3539" s="1"/>
      <c r="AJ3539" s="1"/>
      <c r="AK3539" s="1"/>
      <c r="AL3539" s="49"/>
      <c r="AM3539" s="49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</row>
    <row r="3540" spans="1:121" x14ac:dyDescent="0.15">
      <c r="A3540" s="64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31"/>
      <c r="R3540" s="16"/>
      <c r="S3540" s="4"/>
      <c r="T3540" s="5"/>
      <c r="U3540" s="11"/>
      <c r="V3540" s="11"/>
      <c r="W3540" s="49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"/>
      <c r="AH3540" s="1"/>
      <c r="AI3540" s="1"/>
      <c r="AJ3540" s="1"/>
      <c r="AK3540" s="1"/>
      <c r="AL3540" s="49"/>
      <c r="AM3540" s="49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</row>
    <row r="3541" spans="1:121" x14ac:dyDescent="0.15">
      <c r="A3541" s="64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31"/>
      <c r="R3541" s="16"/>
      <c r="S3541" s="4"/>
      <c r="T3541" s="5"/>
      <c r="U3541" s="11"/>
      <c r="V3541" s="11"/>
      <c r="W3541" s="49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"/>
      <c r="AH3541" s="1"/>
      <c r="AI3541" s="1"/>
      <c r="AJ3541" s="1"/>
      <c r="AK3541" s="1"/>
      <c r="AL3541" s="49"/>
      <c r="AM3541" s="49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</row>
    <row r="3542" spans="1:121" x14ac:dyDescent="0.15">
      <c r="A3542" s="64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31"/>
      <c r="R3542" s="16"/>
      <c r="S3542" s="4"/>
      <c r="T3542" s="5"/>
      <c r="U3542" s="11"/>
      <c r="V3542" s="11"/>
      <c r="W3542" s="49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"/>
      <c r="AH3542" s="1"/>
      <c r="AI3542" s="1"/>
      <c r="AJ3542" s="1"/>
      <c r="AK3542" s="1"/>
      <c r="AL3542" s="49"/>
      <c r="AM3542" s="49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</row>
    <row r="3543" spans="1:121" x14ac:dyDescent="0.15">
      <c r="A3543" s="64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31"/>
      <c r="R3543" s="16"/>
      <c r="S3543" s="4"/>
      <c r="T3543" s="5"/>
      <c r="U3543" s="11"/>
      <c r="V3543" s="11"/>
      <c r="W3543" s="49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"/>
      <c r="AH3543" s="1"/>
      <c r="AI3543" s="1"/>
      <c r="AJ3543" s="1"/>
      <c r="AK3543" s="1"/>
      <c r="AL3543" s="49"/>
      <c r="AM3543" s="49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</row>
    <row r="3544" spans="1:121" x14ac:dyDescent="0.15">
      <c r="A3544" s="64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31"/>
      <c r="R3544" s="16"/>
      <c r="S3544" s="4"/>
      <c r="T3544" s="5"/>
      <c r="U3544" s="11"/>
      <c r="V3544" s="11"/>
      <c r="W3544" s="49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"/>
      <c r="AH3544" s="1"/>
      <c r="AI3544" s="1"/>
      <c r="AJ3544" s="1"/>
      <c r="AK3544" s="1"/>
      <c r="AL3544" s="49"/>
      <c r="AM3544" s="49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</row>
    <row r="3545" spans="1:121" x14ac:dyDescent="0.15">
      <c r="A3545" s="64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31"/>
      <c r="R3545" s="16"/>
      <c r="S3545" s="4"/>
      <c r="T3545" s="5"/>
      <c r="U3545" s="11"/>
      <c r="V3545" s="11"/>
      <c r="W3545" s="49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"/>
      <c r="AH3545" s="1"/>
      <c r="AI3545" s="1"/>
      <c r="AJ3545" s="1"/>
      <c r="AK3545" s="1"/>
      <c r="AL3545" s="49"/>
      <c r="AM3545" s="49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</row>
    <row r="3546" spans="1:121" x14ac:dyDescent="0.15">
      <c r="A3546" s="64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31"/>
      <c r="R3546" s="16"/>
      <c r="S3546" s="4"/>
      <c r="T3546" s="5"/>
      <c r="U3546" s="11"/>
      <c r="V3546" s="11"/>
      <c r="W3546" s="49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"/>
      <c r="AH3546" s="1"/>
      <c r="AI3546" s="1"/>
      <c r="AJ3546" s="1"/>
      <c r="AK3546" s="1"/>
      <c r="AL3546" s="49"/>
      <c r="AM3546" s="49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</row>
    <row r="3547" spans="1:121" x14ac:dyDescent="0.15">
      <c r="A3547" s="64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31"/>
      <c r="R3547" s="16"/>
      <c r="S3547" s="4"/>
      <c r="T3547" s="5"/>
      <c r="U3547" s="11"/>
      <c r="V3547" s="11"/>
      <c r="W3547" s="49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"/>
      <c r="AH3547" s="1"/>
      <c r="AI3547" s="1"/>
      <c r="AJ3547" s="1"/>
      <c r="AK3547" s="1"/>
      <c r="AL3547" s="49"/>
      <c r="AM3547" s="49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</row>
    <row r="3548" spans="1:121" x14ac:dyDescent="0.15">
      <c r="A3548" s="64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31"/>
      <c r="R3548" s="16"/>
      <c r="S3548" s="4"/>
      <c r="T3548" s="5"/>
      <c r="U3548" s="11"/>
      <c r="V3548" s="11"/>
      <c r="W3548" s="49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"/>
      <c r="AH3548" s="1"/>
      <c r="AI3548" s="1"/>
      <c r="AJ3548" s="1"/>
      <c r="AK3548" s="1"/>
      <c r="AL3548" s="49"/>
      <c r="AM3548" s="49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</row>
    <row r="3549" spans="1:121" x14ac:dyDescent="0.15">
      <c r="A3549" s="64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31"/>
      <c r="R3549" s="16"/>
      <c r="S3549" s="4"/>
      <c r="T3549" s="5"/>
      <c r="U3549" s="11"/>
      <c r="V3549" s="11"/>
      <c r="W3549" s="49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"/>
      <c r="AH3549" s="1"/>
      <c r="AI3549" s="1"/>
      <c r="AJ3549" s="1"/>
      <c r="AK3549" s="1"/>
      <c r="AL3549" s="49"/>
      <c r="AM3549" s="49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</row>
    <row r="3550" spans="1:121" x14ac:dyDescent="0.15">
      <c r="A3550" s="64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31"/>
      <c r="R3550" s="16"/>
      <c r="S3550" s="4"/>
      <c r="T3550" s="5"/>
      <c r="U3550" s="11"/>
      <c r="V3550" s="11"/>
      <c r="W3550" s="49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"/>
      <c r="AH3550" s="1"/>
      <c r="AI3550" s="1"/>
      <c r="AJ3550" s="1"/>
      <c r="AK3550" s="1"/>
      <c r="AL3550" s="49"/>
      <c r="AM3550" s="49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</row>
    <row r="3551" spans="1:121" x14ac:dyDescent="0.15">
      <c r="A3551" s="64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31"/>
      <c r="R3551" s="16"/>
      <c r="S3551" s="4"/>
      <c r="T3551" s="5"/>
      <c r="U3551" s="11"/>
      <c r="V3551" s="11"/>
      <c r="W3551" s="49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"/>
      <c r="AH3551" s="1"/>
      <c r="AI3551" s="1"/>
      <c r="AJ3551" s="1"/>
      <c r="AK3551" s="1"/>
      <c r="AL3551" s="49"/>
      <c r="AM3551" s="49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</row>
    <row r="3552" spans="1:121" x14ac:dyDescent="0.15">
      <c r="A3552" s="64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31"/>
      <c r="R3552" s="16"/>
      <c r="S3552" s="4"/>
      <c r="T3552" s="5"/>
      <c r="U3552" s="11"/>
      <c r="V3552" s="11"/>
      <c r="W3552" s="49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"/>
      <c r="AH3552" s="1"/>
      <c r="AI3552" s="1"/>
      <c r="AJ3552" s="1"/>
      <c r="AK3552" s="1"/>
      <c r="AL3552" s="49"/>
      <c r="AM3552" s="49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</row>
    <row r="3553" spans="1:121" x14ac:dyDescent="0.15">
      <c r="A3553" s="64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31"/>
      <c r="R3553" s="16"/>
      <c r="S3553" s="4"/>
      <c r="T3553" s="5"/>
      <c r="U3553" s="11"/>
      <c r="V3553" s="11"/>
      <c r="W3553" s="49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"/>
      <c r="AH3553" s="1"/>
      <c r="AI3553" s="1"/>
      <c r="AJ3553" s="1"/>
      <c r="AK3553" s="1"/>
      <c r="AL3553" s="49"/>
      <c r="AM3553" s="49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</row>
    <row r="3554" spans="1:121" x14ac:dyDescent="0.15">
      <c r="A3554" s="64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31"/>
      <c r="R3554" s="16"/>
      <c r="S3554" s="4"/>
      <c r="T3554" s="5"/>
      <c r="U3554" s="11"/>
      <c r="V3554" s="11"/>
      <c r="W3554" s="49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"/>
      <c r="AH3554" s="1"/>
      <c r="AI3554" s="1"/>
      <c r="AJ3554" s="1"/>
      <c r="AK3554" s="1"/>
      <c r="AL3554" s="49"/>
      <c r="AM3554" s="49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</row>
    <row r="3555" spans="1:121" x14ac:dyDescent="0.15">
      <c r="A3555" s="64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31"/>
      <c r="R3555" s="16"/>
      <c r="S3555" s="4"/>
      <c r="T3555" s="5"/>
      <c r="U3555" s="11"/>
      <c r="V3555" s="11"/>
      <c r="W3555" s="49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"/>
      <c r="AH3555" s="1"/>
      <c r="AI3555" s="1"/>
      <c r="AJ3555" s="1"/>
      <c r="AK3555" s="1"/>
      <c r="AL3555" s="49"/>
      <c r="AM3555" s="49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</row>
    <row r="3556" spans="1:121" x14ac:dyDescent="0.15">
      <c r="A3556" s="64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31"/>
      <c r="R3556" s="16"/>
      <c r="S3556" s="4"/>
      <c r="T3556" s="5"/>
      <c r="U3556" s="11"/>
      <c r="V3556" s="11"/>
      <c r="W3556" s="49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"/>
      <c r="AH3556" s="1"/>
      <c r="AI3556" s="1"/>
      <c r="AJ3556" s="1"/>
      <c r="AK3556" s="1"/>
      <c r="AL3556" s="49"/>
      <c r="AM3556" s="49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</row>
    <row r="3557" spans="1:121" x14ac:dyDescent="0.15">
      <c r="A3557" s="64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31"/>
      <c r="R3557" s="16"/>
      <c r="S3557" s="4"/>
      <c r="T3557" s="5"/>
      <c r="U3557" s="11"/>
      <c r="V3557" s="11"/>
      <c r="W3557" s="49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"/>
      <c r="AH3557" s="1"/>
      <c r="AI3557" s="1"/>
      <c r="AJ3557" s="1"/>
      <c r="AK3557" s="1"/>
      <c r="AL3557" s="49"/>
      <c r="AM3557" s="49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</row>
    <row r="3558" spans="1:121" x14ac:dyDescent="0.15">
      <c r="A3558" s="64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31"/>
      <c r="R3558" s="16"/>
      <c r="S3558" s="4"/>
      <c r="T3558" s="5"/>
      <c r="U3558" s="11"/>
      <c r="V3558" s="11"/>
      <c r="W3558" s="49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"/>
      <c r="AH3558" s="1"/>
      <c r="AI3558" s="1"/>
      <c r="AJ3558" s="1"/>
      <c r="AK3558" s="1"/>
      <c r="AL3558" s="49"/>
      <c r="AM3558" s="49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</row>
    <row r="3559" spans="1:121" x14ac:dyDescent="0.15">
      <c r="A3559" s="64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31"/>
      <c r="R3559" s="16"/>
      <c r="S3559" s="4"/>
      <c r="T3559" s="5"/>
      <c r="U3559" s="11"/>
      <c r="V3559" s="11"/>
      <c r="W3559" s="49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"/>
      <c r="AH3559" s="1"/>
      <c r="AI3559" s="1"/>
      <c r="AJ3559" s="1"/>
      <c r="AK3559" s="1"/>
      <c r="AL3559" s="49"/>
      <c r="AM3559" s="49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</row>
    <row r="3560" spans="1:121" x14ac:dyDescent="0.15">
      <c r="A3560" s="64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31"/>
      <c r="R3560" s="16"/>
      <c r="S3560" s="4"/>
      <c r="T3560" s="5"/>
      <c r="U3560" s="11"/>
      <c r="V3560" s="11"/>
      <c r="W3560" s="49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"/>
      <c r="AH3560" s="1"/>
      <c r="AI3560" s="1"/>
      <c r="AJ3560" s="1"/>
      <c r="AK3560" s="1"/>
      <c r="AL3560" s="49"/>
      <c r="AM3560" s="49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</row>
    <row r="3561" spans="1:121" x14ac:dyDescent="0.15">
      <c r="A3561" s="64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31"/>
      <c r="R3561" s="16"/>
      <c r="S3561" s="4"/>
      <c r="T3561" s="5"/>
      <c r="U3561" s="11"/>
      <c r="V3561" s="11"/>
      <c r="W3561" s="49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"/>
      <c r="AH3561" s="1"/>
      <c r="AI3561" s="1"/>
      <c r="AJ3561" s="1"/>
      <c r="AK3561" s="1"/>
      <c r="AL3561" s="49"/>
      <c r="AM3561" s="49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</row>
    <row r="3562" spans="1:121" x14ac:dyDescent="0.15">
      <c r="A3562" s="64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31"/>
      <c r="R3562" s="16"/>
      <c r="S3562" s="4"/>
      <c r="T3562" s="5"/>
      <c r="U3562" s="11"/>
      <c r="V3562" s="11"/>
      <c r="W3562" s="49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"/>
      <c r="AH3562" s="1"/>
      <c r="AI3562" s="1"/>
      <c r="AJ3562" s="1"/>
      <c r="AK3562" s="1"/>
      <c r="AL3562" s="49"/>
      <c r="AM3562" s="49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</row>
    <row r="3563" spans="1:121" x14ac:dyDescent="0.15">
      <c r="A3563" s="64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31"/>
      <c r="R3563" s="16"/>
      <c r="S3563" s="4"/>
      <c r="T3563" s="5"/>
      <c r="U3563" s="11"/>
      <c r="V3563" s="11"/>
      <c r="W3563" s="49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"/>
      <c r="AH3563" s="1"/>
      <c r="AI3563" s="1"/>
      <c r="AJ3563" s="1"/>
      <c r="AK3563" s="1"/>
      <c r="AL3563" s="49"/>
      <c r="AM3563" s="49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</row>
    <row r="3564" spans="1:121" x14ac:dyDescent="0.15">
      <c r="A3564" s="64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31"/>
      <c r="R3564" s="16"/>
      <c r="S3564" s="4"/>
      <c r="T3564" s="5"/>
      <c r="U3564" s="11"/>
      <c r="V3564" s="11"/>
      <c r="W3564" s="49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"/>
      <c r="AH3564" s="1"/>
      <c r="AI3564" s="1"/>
      <c r="AJ3564" s="1"/>
      <c r="AK3564" s="1"/>
      <c r="AL3564" s="49"/>
      <c r="AM3564" s="49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</row>
    <row r="3565" spans="1:121" x14ac:dyDescent="0.15">
      <c r="A3565" s="64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31"/>
      <c r="R3565" s="16"/>
      <c r="S3565" s="4"/>
      <c r="T3565" s="5"/>
      <c r="U3565" s="11"/>
      <c r="V3565" s="11"/>
      <c r="W3565" s="49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"/>
      <c r="AH3565" s="1"/>
      <c r="AI3565" s="1"/>
      <c r="AJ3565" s="1"/>
      <c r="AK3565" s="1"/>
      <c r="AL3565" s="49"/>
      <c r="AM3565" s="49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</row>
    <row r="3566" spans="1:121" x14ac:dyDescent="0.15">
      <c r="A3566" s="64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31"/>
      <c r="R3566" s="16"/>
      <c r="S3566" s="4"/>
      <c r="T3566" s="5"/>
      <c r="U3566" s="11"/>
      <c r="V3566" s="11"/>
      <c r="W3566" s="49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"/>
      <c r="AH3566" s="1"/>
      <c r="AI3566" s="1"/>
      <c r="AJ3566" s="1"/>
      <c r="AK3566" s="1"/>
      <c r="AL3566" s="49"/>
      <c r="AM3566" s="49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</row>
    <row r="3567" spans="1:121" x14ac:dyDescent="0.15">
      <c r="A3567" s="64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31"/>
      <c r="R3567" s="16"/>
      <c r="S3567" s="4"/>
      <c r="T3567" s="5"/>
      <c r="U3567" s="11"/>
      <c r="V3567" s="11"/>
      <c r="W3567" s="49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"/>
      <c r="AH3567" s="1"/>
      <c r="AI3567" s="1"/>
      <c r="AJ3567" s="1"/>
      <c r="AK3567" s="1"/>
      <c r="AL3567" s="49"/>
      <c r="AM3567" s="49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</row>
    <row r="3568" spans="1:121" x14ac:dyDescent="0.15">
      <c r="A3568" s="64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31"/>
      <c r="R3568" s="16"/>
      <c r="S3568" s="4"/>
      <c r="T3568" s="5"/>
      <c r="U3568" s="11"/>
      <c r="V3568" s="11"/>
      <c r="W3568" s="49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"/>
      <c r="AH3568" s="1"/>
      <c r="AI3568" s="1"/>
      <c r="AJ3568" s="1"/>
      <c r="AK3568" s="1"/>
      <c r="AL3568" s="49"/>
      <c r="AM3568" s="49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</row>
    <row r="3569" spans="1:121" x14ac:dyDescent="0.15">
      <c r="A3569" s="64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31"/>
      <c r="R3569" s="16"/>
      <c r="S3569" s="4"/>
      <c r="T3569" s="5"/>
      <c r="U3569" s="11"/>
      <c r="V3569" s="11"/>
      <c r="W3569" s="49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"/>
      <c r="AH3569" s="1"/>
      <c r="AI3569" s="1"/>
      <c r="AJ3569" s="1"/>
      <c r="AK3569" s="1"/>
      <c r="AL3569" s="49"/>
      <c r="AM3569" s="49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</row>
    <row r="3570" spans="1:121" x14ac:dyDescent="0.15">
      <c r="A3570" s="64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31"/>
      <c r="R3570" s="16"/>
      <c r="S3570" s="4"/>
      <c r="T3570" s="5"/>
      <c r="U3570" s="11"/>
      <c r="V3570" s="11"/>
      <c r="W3570" s="49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"/>
      <c r="AH3570" s="1"/>
      <c r="AI3570" s="1"/>
      <c r="AJ3570" s="1"/>
      <c r="AK3570" s="1"/>
      <c r="AL3570" s="49"/>
      <c r="AM3570" s="49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</row>
    <row r="3571" spans="1:121" x14ac:dyDescent="0.15">
      <c r="A3571" s="64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31"/>
      <c r="R3571" s="16"/>
      <c r="S3571" s="4"/>
      <c r="T3571" s="5"/>
      <c r="U3571" s="11"/>
      <c r="V3571" s="11"/>
      <c r="W3571" s="49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"/>
      <c r="AH3571" s="1"/>
      <c r="AI3571" s="1"/>
      <c r="AJ3571" s="1"/>
      <c r="AK3571" s="1"/>
      <c r="AL3571" s="49"/>
      <c r="AM3571" s="49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</row>
    <row r="3572" spans="1:121" x14ac:dyDescent="0.15">
      <c r="A3572" s="64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31"/>
      <c r="R3572" s="16"/>
      <c r="S3572" s="4"/>
      <c r="T3572" s="5"/>
      <c r="U3572" s="11"/>
      <c r="V3572" s="11"/>
      <c r="W3572" s="49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"/>
      <c r="AH3572" s="1"/>
      <c r="AI3572" s="1"/>
      <c r="AJ3572" s="1"/>
      <c r="AK3572" s="1"/>
      <c r="AL3572" s="49"/>
      <c r="AM3572" s="49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</row>
    <row r="3573" spans="1:121" x14ac:dyDescent="0.15">
      <c r="A3573" s="64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31"/>
      <c r="R3573" s="16"/>
      <c r="S3573" s="4"/>
      <c r="T3573" s="5"/>
      <c r="U3573" s="11"/>
      <c r="V3573" s="11"/>
      <c r="W3573" s="49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"/>
      <c r="AH3573" s="1"/>
      <c r="AI3573" s="1"/>
      <c r="AJ3573" s="1"/>
      <c r="AK3573" s="1"/>
      <c r="AL3573" s="49"/>
      <c r="AM3573" s="49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</row>
    <row r="3574" spans="1:121" x14ac:dyDescent="0.15">
      <c r="A3574" s="64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31"/>
      <c r="R3574" s="16"/>
      <c r="S3574" s="4"/>
      <c r="T3574" s="5"/>
      <c r="U3574" s="11"/>
      <c r="V3574" s="11"/>
      <c r="W3574" s="49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"/>
      <c r="AH3574" s="1"/>
      <c r="AI3574" s="1"/>
      <c r="AJ3574" s="1"/>
      <c r="AK3574" s="1"/>
      <c r="AL3574" s="49"/>
      <c r="AM3574" s="49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</row>
    <row r="3575" spans="1:121" x14ac:dyDescent="0.15">
      <c r="A3575" s="64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31"/>
      <c r="R3575" s="16"/>
      <c r="S3575" s="4"/>
      <c r="T3575" s="5"/>
      <c r="U3575" s="11"/>
      <c r="V3575" s="11"/>
      <c r="W3575" s="49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"/>
      <c r="AH3575" s="1"/>
      <c r="AI3575" s="1"/>
      <c r="AJ3575" s="1"/>
      <c r="AK3575" s="1"/>
      <c r="AL3575" s="49"/>
      <c r="AM3575" s="49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</row>
    <row r="3576" spans="1:121" x14ac:dyDescent="0.15">
      <c r="A3576" s="64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31"/>
      <c r="R3576" s="16"/>
      <c r="S3576" s="4"/>
      <c r="T3576" s="5"/>
      <c r="U3576" s="11"/>
      <c r="V3576" s="11"/>
      <c r="W3576" s="49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"/>
      <c r="AH3576" s="1"/>
      <c r="AI3576" s="1"/>
      <c r="AJ3576" s="1"/>
      <c r="AK3576" s="1"/>
      <c r="AL3576" s="49"/>
      <c r="AM3576" s="49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</row>
    <row r="3577" spans="1:121" x14ac:dyDescent="0.15">
      <c r="A3577" s="64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31"/>
      <c r="R3577" s="16"/>
      <c r="S3577" s="4"/>
      <c r="T3577" s="5"/>
      <c r="U3577" s="11"/>
      <c r="V3577" s="11"/>
      <c r="W3577" s="49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"/>
      <c r="AH3577" s="1"/>
      <c r="AI3577" s="1"/>
      <c r="AJ3577" s="1"/>
      <c r="AK3577" s="1"/>
      <c r="AL3577" s="49"/>
      <c r="AM3577" s="49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</row>
    <row r="3578" spans="1:121" x14ac:dyDescent="0.15">
      <c r="A3578" s="64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31"/>
      <c r="R3578" s="16"/>
      <c r="S3578" s="4"/>
      <c r="T3578" s="5"/>
      <c r="U3578" s="11"/>
      <c r="V3578" s="11"/>
      <c r="W3578" s="49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"/>
      <c r="AH3578" s="1"/>
      <c r="AI3578" s="1"/>
      <c r="AJ3578" s="1"/>
      <c r="AK3578" s="1"/>
      <c r="AL3578" s="49"/>
      <c r="AM3578" s="49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</row>
    <row r="3579" spans="1:121" x14ac:dyDescent="0.15">
      <c r="A3579" s="64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31"/>
      <c r="R3579" s="16"/>
      <c r="S3579" s="4"/>
      <c r="T3579" s="5"/>
      <c r="U3579" s="11"/>
      <c r="V3579" s="11"/>
      <c r="W3579" s="49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"/>
      <c r="AH3579" s="1"/>
      <c r="AI3579" s="1"/>
      <c r="AJ3579" s="1"/>
      <c r="AK3579" s="1"/>
      <c r="AL3579" s="49"/>
      <c r="AM3579" s="49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</row>
    <row r="3580" spans="1:121" x14ac:dyDescent="0.15">
      <c r="A3580" s="64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31"/>
      <c r="R3580" s="16"/>
      <c r="S3580" s="4"/>
      <c r="T3580" s="5"/>
      <c r="U3580" s="11"/>
      <c r="V3580" s="11"/>
      <c r="W3580" s="49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"/>
      <c r="AH3580" s="1"/>
      <c r="AI3580" s="1"/>
      <c r="AJ3580" s="1"/>
      <c r="AK3580" s="1"/>
      <c r="AL3580" s="49"/>
      <c r="AM3580" s="49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</row>
    <row r="3581" spans="1:121" x14ac:dyDescent="0.15">
      <c r="A3581" s="64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31"/>
      <c r="R3581" s="16"/>
      <c r="S3581" s="4"/>
      <c r="T3581" s="5"/>
      <c r="U3581" s="11"/>
      <c r="V3581" s="11"/>
      <c r="W3581" s="49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"/>
      <c r="AH3581" s="1"/>
      <c r="AI3581" s="1"/>
      <c r="AJ3581" s="1"/>
      <c r="AK3581" s="1"/>
      <c r="AL3581" s="49"/>
      <c r="AM3581" s="49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</row>
    <row r="3582" spans="1:121" x14ac:dyDescent="0.15">
      <c r="A3582" s="64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31"/>
      <c r="R3582" s="16"/>
      <c r="S3582" s="4"/>
      <c r="T3582" s="5"/>
      <c r="U3582" s="11"/>
      <c r="V3582" s="11"/>
      <c r="W3582" s="49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"/>
      <c r="AH3582" s="1"/>
      <c r="AI3582" s="1"/>
      <c r="AJ3582" s="1"/>
      <c r="AK3582" s="1"/>
      <c r="AL3582" s="49"/>
      <c r="AM3582" s="49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</row>
    <row r="3583" spans="1:121" x14ac:dyDescent="0.15">
      <c r="A3583" s="64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31"/>
      <c r="R3583" s="16"/>
      <c r="S3583" s="4"/>
      <c r="T3583" s="5"/>
      <c r="U3583" s="11"/>
      <c r="V3583" s="11"/>
      <c r="W3583" s="49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"/>
      <c r="AH3583" s="1"/>
      <c r="AI3583" s="1"/>
      <c r="AJ3583" s="1"/>
      <c r="AK3583" s="1"/>
      <c r="AL3583" s="49"/>
      <c r="AM3583" s="49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</row>
    <row r="3584" spans="1:121" x14ac:dyDescent="0.15">
      <c r="A3584" s="64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31"/>
      <c r="R3584" s="16"/>
      <c r="S3584" s="4"/>
      <c r="T3584" s="5"/>
      <c r="U3584" s="11"/>
      <c r="V3584" s="11"/>
      <c r="W3584" s="49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"/>
      <c r="AH3584" s="1"/>
      <c r="AI3584" s="1"/>
      <c r="AJ3584" s="1"/>
      <c r="AK3584" s="1"/>
      <c r="AL3584" s="49"/>
      <c r="AM3584" s="49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</row>
    <row r="3585" spans="1:121" x14ac:dyDescent="0.15">
      <c r="A3585" s="64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31"/>
      <c r="R3585" s="16"/>
      <c r="S3585" s="4"/>
      <c r="T3585" s="5"/>
      <c r="U3585" s="11"/>
      <c r="V3585" s="11"/>
      <c r="W3585" s="49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"/>
      <c r="AH3585" s="1"/>
      <c r="AI3585" s="1"/>
      <c r="AJ3585" s="1"/>
      <c r="AK3585" s="1"/>
      <c r="AL3585" s="49"/>
      <c r="AM3585" s="49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</row>
    <row r="3586" spans="1:121" x14ac:dyDescent="0.15">
      <c r="A3586" s="64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31"/>
      <c r="R3586" s="16"/>
      <c r="S3586" s="4"/>
      <c r="T3586" s="5"/>
      <c r="U3586" s="11"/>
      <c r="V3586" s="11"/>
      <c r="W3586" s="49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"/>
      <c r="AH3586" s="1"/>
      <c r="AI3586" s="1"/>
      <c r="AJ3586" s="1"/>
      <c r="AK3586" s="1"/>
      <c r="AL3586" s="49"/>
      <c r="AM3586" s="49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</row>
    <row r="3587" spans="1:121" x14ac:dyDescent="0.15">
      <c r="A3587" s="64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31"/>
      <c r="R3587" s="16"/>
      <c r="S3587" s="4"/>
      <c r="T3587" s="5"/>
      <c r="U3587" s="11"/>
      <c r="V3587" s="11"/>
      <c r="W3587" s="49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"/>
      <c r="AH3587" s="1"/>
      <c r="AI3587" s="1"/>
      <c r="AJ3587" s="1"/>
      <c r="AK3587" s="1"/>
      <c r="AL3587" s="49"/>
      <c r="AM3587" s="49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</row>
    <row r="3588" spans="1:121" x14ac:dyDescent="0.15">
      <c r="A3588" s="64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31"/>
      <c r="R3588" s="16"/>
      <c r="S3588" s="4"/>
      <c r="T3588" s="5"/>
      <c r="U3588" s="11"/>
      <c r="V3588" s="11"/>
      <c r="W3588" s="49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"/>
      <c r="AH3588" s="1"/>
      <c r="AI3588" s="1"/>
      <c r="AJ3588" s="1"/>
      <c r="AK3588" s="1"/>
      <c r="AL3588" s="49"/>
      <c r="AM3588" s="49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</row>
    <row r="3589" spans="1:121" x14ac:dyDescent="0.15">
      <c r="A3589" s="64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31"/>
      <c r="R3589" s="16"/>
      <c r="S3589" s="4"/>
      <c r="T3589" s="5"/>
      <c r="U3589" s="11"/>
      <c r="V3589" s="11"/>
      <c r="W3589" s="49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"/>
      <c r="AH3589" s="1"/>
      <c r="AI3589" s="1"/>
      <c r="AJ3589" s="1"/>
      <c r="AK3589" s="1"/>
      <c r="AL3589" s="49"/>
      <c r="AM3589" s="49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</row>
    <row r="3590" spans="1:121" x14ac:dyDescent="0.15">
      <c r="A3590" s="64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31"/>
      <c r="R3590" s="16"/>
      <c r="S3590" s="4"/>
      <c r="T3590" s="5"/>
      <c r="U3590" s="11"/>
      <c r="V3590" s="11"/>
      <c r="W3590" s="49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"/>
      <c r="AH3590" s="1"/>
      <c r="AI3590" s="1"/>
      <c r="AJ3590" s="1"/>
      <c r="AK3590" s="1"/>
      <c r="AL3590" s="49"/>
      <c r="AM3590" s="49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</row>
    <row r="3591" spans="1:121" x14ac:dyDescent="0.15">
      <c r="A3591" s="64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31"/>
      <c r="R3591" s="16"/>
      <c r="S3591" s="4"/>
      <c r="T3591" s="5"/>
      <c r="U3591" s="11"/>
      <c r="V3591" s="11"/>
      <c r="W3591" s="49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"/>
      <c r="AH3591" s="1"/>
      <c r="AI3591" s="1"/>
      <c r="AJ3591" s="1"/>
      <c r="AK3591" s="1"/>
      <c r="AL3591" s="49"/>
      <c r="AM3591" s="49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</row>
    <row r="3592" spans="1:121" x14ac:dyDescent="0.15">
      <c r="A3592" s="64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31"/>
      <c r="R3592" s="16"/>
      <c r="S3592" s="4"/>
      <c r="T3592" s="5"/>
      <c r="U3592" s="11"/>
      <c r="V3592" s="11"/>
      <c r="W3592" s="49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"/>
      <c r="AH3592" s="1"/>
      <c r="AI3592" s="1"/>
      <c r="AJ3592" s="1"/>
      <c r="AK3592" s="1"/>
      <c r="AL3592" s="49"/>
      <c r="AM3592" s="49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</row>
    <row r="3593" spans="1:121" x14ac:dyDescent="0.15">
      <c r="A3593" s="64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31"/>
      <c r="R3593" s="16"/>
      <c r="S3593" s="4"/>
      <c r="T3593" s="5"/>
      <c r="U3593" s="11"/>
      <c r="V3593" s="11"/>
      <c r="W3593" s="49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"/>
      <c r="AH3593" s="1"/>
      <c r="AI3593" s="1"/>
      <c r="AJ3593" s="1"/>
      <c r="AK3593" s="1"/>
      <c r="AL3593" s="49"/>
      <c r="AM3593" s="49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</row>
    <row r="3594" spans="1:121" x14ac:dyDescent="0.15">
      <c r="A3594" s="64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31"/>
      <c r="R3594" s="16"/>
      <c r="S3594" s="4"/>
      <c r="T3594" s="5"/>
      <c r="U3594" s="11"/>
      <c r="V3594" s="11"/>
      <c r="W3594" s="49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"/>
      <c r="AH3594" s="1"/>
      <c r="AI3594" s="1"/>
      <c r="AJ3594" s="1"/>
      <c r="AK3594" s="1"/>
      <c r="AL3594" s="49"/>
      <c r="AM3594" s="49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</row>
    <row r="3595" spans="1:121" x14ac:dyDescent="0.15">
      <c r="A3595" s="64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31"/>
      <c r="R3595" s="16"/>
      <c r="S3595" s="4"/>
      <c r="T3595" s="5"/>
      <c r="U3595" s="11"/>
      <c r="V3595" s="11"/>
      <c r="W3595" s="49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"/>
      <c r="AH3595" s="1"/>
      <c r="AI3595" s="1"/>
      <c r="AJ3595" s="1"/>
      <c r="AK3595" s="1"/>
      <c r="AL3595" s="49"/>
      <c r="AM3595" s="49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</row>
    <row r="3596" spans="1:121" x14ac:dyDescent="0.15">
      <c r="A3596" s="64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31"/>
      <c r="R3596" s="16"/>
      <c r="S3596" s="4"/>
      <c r="T3596" s="5"/>
      <c r="U3596" s="11"/>
      <c r="V3596" s="11"/>
      <c r="W3596" s="49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"/>
      <c r="AH3596" s="1"/>
      <c r="AI3596" s="1"/>
      <c r="AJ3596" s="1"/>
      <c r="AK3596" s="1"/>
      <c r="AL3596" s="49"/>
      <c r="AM3596" s="49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</row>
    <row r="3597" spans="1:121" x14ac:dyDescent="0.15">
      <c r="A3597" s="64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31"/>
      <c r="R3597" s="16"/>
      <c r="S3597" s="4"/>
      <c r="T3597" s="5"/>
      <c r="U3597" s="11"/>
      <c r="V3597" s="11"/>
      <c r="W3597" s="49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"/>
      <c r="AH3597" s="1"/>
      <c r="AI3597" s="1"/>
      <c r="AJ3597" s="1"/>
      <c r="AK3597" s="1"/>
      <c r="AL3597" s="49"/>
      <c r="AM3597" s="49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</row>
    <row r="3598" spans="1:121" x14ac:dyDescent="0.15">
      <c r="A3598" s="64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31"/>
      <c r="R3598" s="16"/>
      <c r="S3598" s="4"/>
      <c r="T3598" s="5"/>
      <c r="U3598" s="11"/>
      <c r="V3598" s="11"/>
      <c r="W3598" s="49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"/>
      <c r="AH3598" s="1"/>
      <c r="AI3598" s="1"/>
      <c r="AJ3598" s="1"/>
      <c r="AK3598" s="1"/>
      <c r="AL3598" s="49"/>
      <c r="AM3598" s="49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</row>
    <row r="3599" spans="1:121" x14ac:dyDescent="0.15">
      <c r="A3599" s="64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31"/>
      <c r="R3599" s="16"/>
      <c r="S3599" s="4"/>
      <c r="T3599" s="5"/>
      <c r="U3599" s="11"/>
      <c r="V3599" s="11"/>
      <c r="W3599" s="49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"/>
      <c r="AH3599" s="1"/>
      <c r="AI3599" s="1"/>
      <c r="AJ3599" s="1"/>
      <c r="AK3599" s="1"/>
      <c r="AL3599" s="49"/>
      <c r="AM3599" s="49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</row>
    <row r="3600" spans="1:121" x14ac:dyDescent="0.15">
      <c r="A3600" s="64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31"/>
      <c r="R3600" s="16"/>
      <c r="S3600" s="4"/>
      <c r="T3600" s="5"/>
      <c r="U3600" s="11"/>
      <c r="V3600" s="11"/>
      <c r="W3600" s="49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"/>
      <c r="AH3600" s="1"/>
      <c r="AI3600" s="1"/>
      <c r="AJ3600" s="1"/>
      <c r="AK3600" s="1"/>
      <c r="AL3600" s="49"/>
      <c r="AM3600" s="49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</row>
    <row r="3601" spans="1:121" x14ac:dyDescent="0.15">
      <c r="A3601" s="64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31"/>
      <c r="R3601" s="16"/>
      <c r="S3601" s="4"/>
      <c r="T3601" s="5"/>
      <c r="U3601" s="11"/>
      <c r="V3601" s="11"/>
      <c r="W3601" s="49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"/>
      <c r="AH3601" s="1"/>
      <c r="AI3601" s="1"/>
      <c r="AJ3601" s="1"/>
      <c r="AK3601" s="1"/>
      <c r="AL3601" s="49"/>
      <c r="AM3601" s="49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</row>
    <row r="3602" spans="1:121" x14ac:dyDescent="0.15">
      <c r="A3602" s="64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31"/>
      <c r="R3602" s="16"/>
      <c r="S3602" s="4"/>
      <c r="T3602" s="5"/>
      <c r="U3602" s="11"/>
      <c r="V3602" s="11"/>
      <c r="W3602" s="49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"/>
      <c r="AH3602" s="1"/>
      <c r="AI3602" s="1"/>
      <c r="AJ3602" s="1"/>
      <c r="AK3602" s="1"/>
      <c r="AL3602" s="49"/>
      <c r="AM3602" s="49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</row>
    <row r="3603" spans="1:121" x14ac:dyDescent="0.15">
      <c r="A3603" s="64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31"/>
      <c r="R3603" s="16"/>
      <c r="S3603" s="4"/>
      <c r="T3603" s="5"/>
      <c r="U3603" s="11"/>
      <c r="V3603" s="11"/>
      <c r="W3603" s="49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"/>
      <c r="AH3603" s="1"/>
      <c r="AI3603" s="1"/>
      <c r="AJ3603" s="1"/>
      <c r="AK3603" s="1"/>
      <c r="AL3603" s="49"/>
      <c r="AM3603" s="49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</row>
    <row r="3604" spans="1:121" x14ac:dyDescent="0.15">
      <c r="A3604" s="64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31"/>
      <c r="R3604" s="16"/>
      <c r="S3604" s="4"/>
      <c r="T3604" s="5"/>
      <c r="U3604" s="11"/>
      <c r="V3604" s="11"/>
      <c r="W3604" s="49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"/>
      <c r="AH3604" s="1"/>
      <c r="AI3604" s="1"/>
      <c r="AJ3604" s="1"/>
      <c r="AK3604" s="1"/>
      <c r="AL3604" s="49"/>
      <c r="AM3604" s="49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</row>
    <row r="3605" spans="1:121" x14ac:dyDescent="0.15">
      <c r="A3605" s="64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31"/>
      <c r="R3605" s="16"/>
      <c r="S3605" s="4"/>
      <c r="T3605" s="5"/>
      <c r="U3605" s="11"/>
      <c r="V3605" s="11"/>
      <c r="W3605" s="49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"/>
      <c r="AH3605" s="1"/>
      <c r="AI3605" s="1"/>
      <c r="AJ3605" s="1"/>
      <c r="AK3605" s="1"/>
      <c r="AL3605" s="49"/>
      <c r="AM3605" s="49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</row>
    <row r="3606" spans="1:121" x14ac:dyDescent="0.15">
      <c r="A3606" s="64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31"/>
      <c r="R3606" s="16"/>
      <c r="S3606" s="4"/>
      <c r="T3606" s="5"/>
      <c r="U3606" s="11"/>
      <c r="V3606" s="11"/>
      <c r="W3606" s="49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"/>
      <c r="AH3606" s="1"/>
      <c r="AI3606" s="1"/>
      <c r="AJ3606" s="1"/>
      <c r="AK3606" s="1"/>
      <c r="AL3606" s="49"/>
      <c r="AM3606" s="49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</row>
    <row r="3607" spans="1:121" x14ac:dyDescent="0.15">
      <c r="A3607" s="64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31"/>
      <c r="R3607" s="16"/>
      <c r="S3607" s="4"/>
      <c r="T3607" s="5"/>
      <c r="U3607" s="11"/>
      <c r="V3607" s="11"/>
      <c r="W3607" s="49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"/>
      <c r="AH3607" s="1"/>
      <c r="AI3607" s="1"/>
      <c r="AJ3607" s="1"/>
      <c r="AK3607" s="1"/>
      <c r="AL3607" s="49"/>
      <c r="AM3607" s="49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</row>
    <row r="3608" spans="1:121" x14ac:dyDescent="0.15">
      <c r="A3608" s="64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31"/>
      <c r="R3608" s="16"/>
      <c r="S3608" s="4"/>
      <c r="T3608" s="5"/>
      <c r="U3608" s="11"/>
      <c r="V3608" s="11"/>
      <c r="W3608" s="49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"/>
      <c r="AH3608" s="1"/>
      <c r="AI3608" s="1"/>
      <c r="AJ3608" s="1"/>
      <c r="AK3608" s="1"/>
      <c r="AL3608" s="49"/>
      <c r="AM3608" s="49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</row>
    <row r="3609" spans="1:121" x14ac:dyDescent="0.15">
      <c r="A3609" s="64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31"/>
      <c r="R3609" s="16"/>
      <c r="S3609" s="4"/>
      <c r="T3609" s="5"/>
      <c r="U3609" s="11"/>
      <c r="V3609" s="11"/>
      <c r="W3609" s="49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"/>
      <c r="AH3609" s="1"/>
      <c r="AI3609" s="1"/>
      <c r="AJ3609" s="1"/>
      <c r="AK3609" s="1"/>
      <c r="AL3609" s="49"/>
      <c r="AM3609" s="49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</row>
    <row r="3610" spans="1:121" x14ac:dyDescent="0.15">
      <c r="A3610" s="64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31"/>
      <c r="R3610" s="16"/>
      <c r="S3610" s="4"/>
      <c r="T3610" s="5"/>
      <c r="U3610" s="11"/>
      <c r="V3610" s="11"/>
      <c r="W3610" s="49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"/>
      <c r="AH3610" s="1"/>
      <c r="AI3610" s="1"/>
      <c r="AJ3610" s="1"/>
      <c r="AK3610" s="1"/>
      <c r="AL3610" s="49"/>
      <c r="AM3610" s="49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</row>
    <row r="3611" spans="1:121" x14ac:dyDescent="0.15">
      <c r="A3611" s="64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31"/>
      <c r="R3611" s="16"/>
      <c r="S3611" s="4"/>
      <c r="T3611" s="5"/>
      <c r="U3611" s="11"/>
      <c r="V3611" s="11"/>
      <c r="W3611" s="49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"/>
      <c r="AH3611" s="1"/>
      <c r="AI3611" s="1"/>
      <c r="AJ3611" s="1"/>
      <c r="AK3611" s="1"/>
      <c r="AL3611" s="49"/>
      <c r="AM3611" s="49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</row>
    <row r="3612" spans="1:121" x14ac:dyDescent="0.15">
      <c r="A3612" s="64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31"/>
      <c r="R3612" s="16"/>
      <c r="S3612" s="4"/>
      <c r="T3612" s="5"/>
      <c r="U3612" s="11"/>
      <c r="V3612" s="11"/>
      <c r="W3612" s="49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"/>
      <c r="AH3612" s="1"/>
      <c r="AI3612" s="1"/>
      <c r="AJ3612" s="1"/>
      <c r="AK3612" s="1"/>
      <c r="AL3612" s="49"/>
      <c r="AM3612" s="49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</row>
    <row r="3613" spans="1:121" x14ac:dyDescent="0.15">
      <c r="A3613" s="64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31"/>
      <c r="R3613" s="16"/>
      <c r="S3613" s="4"/>
      <c r="T3613" s="5"/>
      <c r="U3613" s="11"/>
      <c r="V3613" s="11"/>
      <c r="W3613" s="49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"/>
      <c r="AH3613" s="1"/>
      <c r="AI3613" s="1"/>
      <c r="AJ3613" s="1"/>
      <c r="AK3613" s="1"/>
      <c r="AL3613" s="49"/>
      <c r="AM3613" s="49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</row>
    <row r="3614" spans="1:121" x14ac:dyDescent="0.15">
      <c r="A3614" s="64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31"/>
      <c r="R3614" s="16"/>
      <c r="S3614" s="4"/>
      <c r="T3614" s="5"/>
      <c r="U3614" s="11"/>
      <c r="V3614" s="11"/>
      <c r="W3614" s="49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"/>
      <c r="AH3614" s="1"/>
      <c r="AI3614" s="1"/>
      <c r="AJ3614" s="1"/>
      <c r="AK3614" s="1"/>
      <c r="AL3614" s="49"/>
      <c r="AM3614" s="49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</row>
    <row r="3615" spans="1:121" x14ac:dyDescent="0.15">
      <c r="A3615" s="64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31"/>
      <c r="R3615" s="16"/>
      <c r="S3615" s="4"/>
      <c r="T3615" s="5"/>
      <c r="U3615" s="11"/>
      <c r="V3615" s="11"/>
      <c r="W3615" s="49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"/>
      <c r="AH3615" s="1"/>
      <c r="AI3615" s="1"/>
      <c r="AJ3615" s="1"/>
      <c r="AK3615" s="1"/>
      <c r="AL3615" s="49"/>
      <c r="AM3615" s="49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</row>
    <row r="3616" spans="1:121" x14ac:dyDescent="0.15">
      <c r="A3616" s="64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31"/>
      <c r="R3616" s="16"/>
      <c r="S3616" s="4"/>
      <c r="T3616" s="5"/>
      <c r="U3616" s="11"/>
      <c r="V3616" s="11"/>
      <c r="W3616" s="49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"/>
      <c r="AH3616" s="1"/>
      <c r="AI3616" s="1"/>
      <c r="AJ3616" s="1"/>
      <c r="AK3616" s="1"/>
      <c r="AL3616" s="49"/>
      <c r="AM3616" s="49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</row>
    <row r="3617" spans="1:121" x14ac:dyDescent="0.15">
      <c r="A3617" s="64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31"/>
      <c r="R3617" s="16"/>
      <c r="S3617" s="4"/>
      <c r="T3617" s="5"/>
      <c r="U3617" s="11"/>
      <c r="V3617" s="11"/>
      <c r="W3617" s="49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"/>
      <c r="AH3617" s="1"/>
      <c r="AI3617" s="1"/>
      <c r="AJ3617" s="1"/>
      <c r="AK3617" s="1"/>
      <c r="AL3617" s="49"/>
      <c r="AM3617" s="49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</row>
    <row r="3618" spans="1:121" x14ac:dyDescent="0.15">
      <c r="A3618" s="64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31"/>
      <c r="R3618" s="16"/>
      <c r="S3618" s="4"/>
      <c r="T3618" s="5"/>
      <c r="U3618" s="11"/>
      <c r="V3618" s="11"/>
      <c r="W3618" s="49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"/>
      <c r="AH3618" s="1"/>
      <c r="AI3618" s="1"/>
      <c r="AJ3618" s="1"/>
      <c r="AK3618" s="1"/>
      <c r="AL3618" s="49"/>
      <c r="AM3618" s="49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</row>
    <row r="3619" spans="1:121" x14ac:dyDescent="0.15">
      <c r="A3619" s="64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31"/>
      <c r="R3619" s="16"/>
      <c r="S3619" s="4"/>
      <c r="T3619" s="5"/>
      <c r="U3619" s="11"/>
      <c r="V3619" s="11"/>
      <c r="W3619" s="49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"/>
      <c r="AH3619" s="1"/>
      <c r="AI3619" s="1"/>
      <c r="AJ3619" s="1"/>
      <c r="AK3619" s="1"/>
      <c r="AL3619" s="49"/>
      <c r="AM3619" s="49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</row>
    <row r="3620" spans="1:121" x14ac:dyDescent="0.15">
      <c r="A3620" s="64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31"/>
      <c r="R3620" s="16"/>
      <c r="S3620" s="4"/>
      <c r="T3620" s="5"/>
      <c r="U3620" s="11"/>
      <c r="V3620" s="11"/>
      <c r="W3620" s="49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"/>
      <c r="AH3620" s="1"/>
      <c r="AI3620" s="1"/>
      <c r="AJ3620" s="1"/>
      <c r="AK3620" s="1"/>
      <c r="AL3620" s="49"/>
      <c r="AM3620" s="49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</row>
    <row r="3621" spans="1:121" x14ac:dyDescent="0.15">
      <c r="A3621" s="64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31"/>
      <c r="R3621" s="16"/>
      <c r="S3621" s="4"/>
      <c r="T3621" s="5"/>
      <c r="U3621" s="11"/>
      <c r="V3621" s="11"/>
      <c r="W3621" s="49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"/>
      <c r="AH3621" s="1"/>
      <c r="AI3621" s="1"/>
      <c r="AJ3621" s="1"/>
      <c r="AK3621" s="1"/>
      <c r="AL3621" s="49"/>
      <c r="AM3621" s="49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</row>
    <row r="3622" spans="1:121" x14ac:dyDescent="0.15">
      <c r="A3622" s="64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31"/>
      <c r="R3622" s="16"/>
      <c r="S3622" s="4"/>
      <c r="T3622" s="5"/>
      <c r="U3622" s="11"/>
      <c r="V3622" s="11"/>
      <c r="W3622" s="49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"/>
      <c r="AH3622" s="1"/>
      <c r="AI3622" s="1"/>
      <c r="AJ3622" s="1"/>
      <c r="AK3622" s="1"/>
      <c r="AL3622" s="49"/>
      <c r="AM3622" s="49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</row>
    <row r="3623" spans="1:121" x14ac:dyDescent="0.15">
      <c r="A3623" s="64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31"/>
      <c r="R3623" s="16"/>
      <c r="S3623" s="4"/>
      <c r="T3623" s="5"/>
      <c r="U3623" s="11"/>
      <c r="V3623" s="11"/>
      <c r="W3623" s="49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"/>
      <c r="AH3623" s="1"/>
      <c r="AI3623" s="1"/>
      <c r="AJ3623" s="1"/>
      <c r="AK3623" s="1"/>
      <c r="AL3623" s="49"/>
      <c r="AM3623" s="49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</row>
    <row r="3624" spans="1:121" x14ac:dyDescent="0.15">
      <c r="A3624" s="64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31"/>
      <c r="R3624" s="16"/>
      <c r="S3624" s="4"/>
      <c r="T3624" s="5"/>
      <c r="U3624" s="11"/>
      <c r="V3624" s="11"/>
      <c r="W3624" s="49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"/>
      <c r="AH3624" s="1"/>
      <c r="AI3624" s="1"/>
      <c r="AJ3624" s="1"/>
      <c r="AK3624" s="1"/>
      <c r="AL3624" s="49"/>
      <c r="AM3624" s="49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</row>
    <row r="3625" spans="1:121" x14ac:dyDescent="0.15">
      <c r="A3625" s="64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31"/>
      <c r="R3625" s="16"/>
      <c r="S3625" s="4"/>
      <c r="T3625" s="5"/>
      <c r="U3625" s="11"/>
      <c r="V3625" s="11"/>
      <c r="W3625" s="49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"/>
      <c r="AH3625" s="1"/>
      <c r="AI3625" s="1"/>
      <c r="AJ3625" s="1"/>
      <c r="AK3625" s="1"/>
      <c r="AL3625" s="49"/>
      <c r="AM3625" s="49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</row>
    <row r="3626" spans="1:121" x14ac:dyDescent="0.15">
      <c r="A3626" s="64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31"/>
      <c r="R3626" s="16"/>
      <c r="S3626" s="4"/>
      <c r="T3626" s="5"/>
      <c r="U3626" s="11"/>
      <c r="V3626" s="11"/>
      <c r="W3626" s="49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"/>
      <c r="AH3626" s="1"/>
      <c r="AI3626" s="1"/>
      <c r="AJ3626" s="1"/>
      <c r="AK3626" s="1"/>
      <c r="AL3626" s="49"/>
      <c r="AM3626" s="49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</row>
    <row r="3627" spans="1:121" x14ac:dyDescent="0.15">
      <c r="A3627" s="64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31"/>
      <c r="R3627" s="16"/>
      <c r="S3627" s="4"/>
      <c r="T3627" s="5"/>
      <c r="U3627" s="11"/>
      <c r="V3627" s="11"/>
      <c r="W3627" s="49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"/>
      <c r="AH3627" s="1"/>
      <c r="AI3627" s="1"/>
      <c r="AJ3627" s="1"/>
      <c r="AK3627" s="1"/>
      <c r="AL3627" s="49"/>
      <c r="AM3627" s="49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</row>
    <row r="3628" spans="1:121" x14ac:dyDescent="0.15">
      <c r="A3628" s="64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31"/>
      <c r="R3628" s="16"/>
      <c r="S3628" s="4"/>
      <c r="T3628" s="5"/>
      <c r="U3628" s="11"/>
      <c r="V3628" s="11"/>
      <c r="W3628" s="49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"/>
      <c r="AH3628" s="1"/>
      <c r="AI3628" s="1"/>
      <c r="AJ3628" s="1"/>
      <c r="AK3628" s="1"/>
      <c r="AL3628" s="49"/>
      <c r="AM3628" s="49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</row>
    <row r="3629" spans="1:121" x14ac:dyDescent="0.15">
      <c r="A3629" s="64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31"/>
      <c r="R3629" s="16"/>
      <c r="S3629" s="4"/>
      <c r="T3629" s="5"/>
      <c r="U3629" s="11"/>
      <c r="V3629" s="11"/>
      <c r="W3629" s="49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"/>
      <c r="AH3629" s="1"/>
      <c r="AI3629" s="1"/>
      <c r="AJ3629" s="1"/>
      <c r="AK3629" s="1"/>
      <c r="AL3629" s="49"/>
      <c r="AM3629" s="49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</row>
    <row r="3630" spans="1:121" x14ac:dyDescent="0.15">
      <c r="A3630" s="64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31"/>
      <c r="R3630" s="16"/>
      <c r="S3630" s="4"/>
      <c r="T3630" s="5"/>
      <c r="U3630" s="11"/>
      <c r="V3630" s="11"/>
      <c r="W3630" s="49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"/>
      <c r="AH3630" s="1"/>
      <c r="AI3630" s="1"/>
      <c r="AJ3630" s="1"/>
      <c r="AK3630" s="1"/>
      <c r="AL3630" s="49"/>
      <c r="AM3630" s="49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</row>
    <row r="3631" spans="1:121" x14ac:dyDescent="0.15">
      <c r="A3631" s="64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31"/>
      <c r="R3631" s="16"/>
      <c r="S3631" s="4"/>
      <c r="T3631" s="5"/>
      <c r="U3631" s="11"/>
      <c r="V3631" s="11"/>
      <c r="W3631" s="49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"/>
      <c r="AH3631" s="1"/>
      <c r="AI3631" s="1"/>
      <c r="AJ3631" s="1"/>
      <c r="AK3631" s="1"/>
      <c r="AL3631" s="49"/>
      <c r="AM3631" s="49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</row>
    <row r="3632" spans="1:121" x14ac:dyDescent="0.15">
      <c r="A3632" s="64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31"/>
      <c r="R3632" s="16"/>
      <c r="S3632" s="4"/>
      <c r="T3632" s="5"/>
      <c r="U3632" s="11"/>
      <c r="V3632" s="11"/>
      <c r="W3632" s="49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"/>
      <c r="AH3632" s="1"/>
      <c r="AI3632" s="1"/>
      <c r="AJ3632" s="1"/>
      <c r="AK3632" s="1"/>
      <c r="AL3632" s="49"/>
      <c r="AM3632" s="49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</row>
    <row r="3633" spans="1:121" x14ac:dyDescent="0.15">
      <c r="A3633" s="64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31"/>
      <c r="R3633" s="16"/>
      <c r="S3633" s="4"/>
      <c r="T3633" s="5"/>
      <c r="U3633" s="11"/>
      <c r="V3633" s="11"/>
      <c r="W3633" s="49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"/>
      <c r="AH3633" s="1"/>
      <c r="AI3633" s="1"/>
      <c r="AJ3633" s="1"/>
      <c r="AK3633" s="1"/>
      <c r="AL3633" s="49"/>
      <c r="AM3633" s="49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</row>
    <row r="3634" spans="1:121" x14ac:dyDescent="0.15">
      <c r="A3634" s="64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31"/>
      <c r="R3634" s="16"/>
      <c r="S3634" s="4"/>
      <c r="T3634" s="5"/>
      <c r="U3634" s="11"/>
      <c r="V3634" s="11"/>
      <c r="W3634" s="49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"/>
      <c r="AH3634" s="1"/>
      <c r="AI3634" s="1"/>
      <c r="AJ3634" s="1"/>
      <c r="AK3634" s="1"/>
      <c r="AL3634" s="49"/>
      <c r="AM3634" s="49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</row>
    <row r="3635" spans="1:121" x14ac:dyDescent="0.15">
      <c r="A3635" s="64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31"/>
      <c r="R3635" s="16"/>
      <c r="S3635" s="4"/>
      <c r="T3635" s="5"/>
      <c r="U3635" s="11"/>
      <c r="V3635" s="11"/>
      <c r="W3635" s="49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"/>
      <c r="AH3635" s="1"/>
      <c r="AI3635" s="1"/>
      <c r="AJ3635" s="1"/>
      <c r="AK3635" s="1"/>
      <c r="AL3635" s="49"/>
      <c r="AM3635" s="49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</row>
    <row r="3636" spans="1:121" x14ac:dyDescent="0.15">
      <c r="A3636" s="64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31"/>
      <c r="R3636" s="16"/>
      <c r="S3636" s="4"/>
      <c r="T3636" s="5"/>
      <c r="U3636" s="11"/>
      <c r="V3636" s="11"/>
      <c r="W3636" s="49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"/>
      <c r="AH3636" s="1"/>
      <c r="AI3636" s="1"/>
      <c r="AJ3636" s="1"/>
      <c r="AK3636" s="1"/>
      <c r="AL3636" s="49"/>
      <c r="AM3636" s="49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</row>
    <row r="3637" spans="1:121" x14ac:dyDescent="0.15">
      <c r="A3637" s="64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31"/>
      <c r="R3637" s="16"/>
      <c r="S3637" s="4"/>
      <c r="T3637" s="5"/>
      <c r="U3637" s="11"/>
      <c r="V3637" s="11"/>
      <c r="W3637" s="49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"/>
      <c r="AH3637" s="1"/>
      <c r="AI3637" s="1"/>
      <c r="AJ3637" s="1"/>
      <c r="AK3637" s="1"/>
      <c r="AL3637" s="49"/>
      <c r="AM3637" s="49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</row>
    <row r="3638" spans="1:121" x14ac:dyDescent="0.15">
      <c r="A3638" s="64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31"/>
      <c r="R3638" s="16"/>
      <c r="S3638" s="4"/>
      <c r="T3638" s="5"/>
      <c r="U3638" s="11"/>
      <c r="V3638" s="11"/>
      <c r="W3638" s="49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"/>
      <c r="AH3638" s="1"/>
      <c r="AI3638" s="1"/>
      <c r="AJ3638" s="1"/>
      <c r="AK3638" s="1"/>
      <c r="AL3638" s="49"/>
      <c r="AM3638" s="49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</row>
    <row r="3639" spans="1:121" x14ac:dyDescent="0.15">
      <c r="A3639" s="64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31"/>
      <c r="R3639" s="16"/>
      <c r="S3639" s="4"/>
      <c r="T3639" s="5"/>
      <c r="U3639" s="11"/>
      <c r="V3639" s="11"/>
      <c r="W3639" s="49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"/>
      <c r="AH3639" s="1"/>
      <c r="AI3639" s="1"/>
      <c r="AJ3639" s="1"/>
      <c r="AK3639" s="1"/>
      <c r="AL3639" s="49"/>
      <c r="AM3639" s="49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</row>
    <row r="3640" spans="1:121" x14ac:dyDescent="0.15">
      <c r="A3640" s="64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31"/>
      <c r="R3640" s="16"/>
      <c r="S3640" s="4"/>
      <c r="T3640" s="5"/>
      <c r="U3640" s="11"/>
      <c r="V3640" s="11"/>
      <c r="W3640" s="49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"/>
      <c r="AH3640" s="1"/>
      <c r="AI3640" s="1"/>
      <c r="AJ3640" s="1"/>
      <c r="AK3640" s="1"/>
      <c r="AL3640" s="49"/>
      <c r="AM3640" s="49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</row>
    <row r="3641" spans="1:121" x14ac:dyDescent="0.15">
      <c r="A3641" s="64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31"/>
      <c r="R3641" s="16"/>
      <c r="S3641" s="4"/>
      <c r="T3641" s="5"/>
      <c r="U3641" s="11"/>
      <c r="V3641" s="11"/>
      <c r="W3641" s="49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"/>
      <c r="AH3641" s="1"/>
      <c r="AI3641" s="1"/>
      <c r="AJ3641" s="1"/>
      <c r="AK3641" s="1"/>
      <c r="AL3641" s="49"/>
      <c r="AM3641" s="49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</row>
    <row r="3642" spans="1:121" x14ac:dyDescent="0.15">
      <c r="A3642" s="64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31"/>
      <c r="R3642" s="16"/>
      <c r="S3642" s="4"/>
      <c r="T3642" s="5"/>
      <c r="U3642" s="11"/>
      <c r="V3642" s="11"/>
      <c r="W3642" s="49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"/>
      <c r="AH3642" s="1"/>
      <c r="AI3642" s="1"/>
      <c r="AJ3642" s="1"/>
      <c r="AK3642" s="1"/>
      <c r="AL3642" s="49"/>
      <c r="AM3642" s="49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</row>
    <row r="3643" spans="1:121" x14ac:dyDescent="0.15">
      <c r="A3643" s="64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31"/>
      <c r="R3643" s="16"/>
      <c r="S3643" s="4"/>
      <c r="T3643" s="5"/>
      <c r="U3643" s="11"/>
      <c r="V3643" s="11"/>
      <c r="W3643" s="49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"/>
      <c r="AH3643" s="1"/>
      <c r="AI3643" s="1"/>
      <c r="AJ3643" s="1"/>
      <c r="AK3643" s="1"/>
      <c r="AL3643" s="49"/>
      <c r="AM3643" s="49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</row>
    <row r="3644" spans="1:121" x14ac:dyDescent="0.15">
      <c r="A3644" s="64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31"/>
      <c r="R3644" s="16"/>
      <c r="S3644" s="4"/>
      <c r="T3644" s="5"/>
      <c r="U3644" s="11"/>
      <c r="V3644" s="11"/>
      <c r="W3644" s="49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"/>
      <c r="AH3644" s="1"/>
      <c r="AI3644" s="1"/>
      <c r="AJ3644" s="1"/>
      <c r="AK3644" s="1"/>
      <c r="AL3644" s="49"/>
      <c r="AM3644" s="49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</row>
    <row r="3645" spans="1:121" x14ac:dyDescent="0.15">
      <c r="A3645" s="64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31"/>
      <c r="R3645" s="16"/>
      <c r="S3645" s="4"/>
      <c r="T3645" s="5"/>
      <c r="U3645" s="11"/>
      <c r="V3645" s="11"/>
      <c r="W3645" s="49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"/>
      <c r="AH3645" s="1"/>
      <c r="AI3645" s="1"/>
      <c r="AJ3645" s="1"/>
      <c r="AK3645" s="1"/>
      <c r="AL3645" s="49"/>
      <c r="AM3645" s="49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</row>
    <row r="3646" spans="1:121" x14ac:dyDescent="0.15">
      <c r="A3646" s="64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31"/>
      <c r="R3646" s="16"/>
      <c r="S3646" s="4"/>
      <c r="T3646" s="5"/>
      <c r="U3646" s="11"/>
      <c r="V3646" s="11"/>
      <c r="W3646" s="49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"/>
      <c r="AH3646" s="1"/>
      <c r="AI3646" s="1"/>
      <c r="AJ3646" s="1"/>
      <c r="AK3646" s="1"/>
      <c r="AL3646" s="49"/>
      <c r="AM3646" s="49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</row>
    <row r="3647" spans="1:121" x14ac:dyDescent="0.15">
      <c r="A3647" s="64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31"/>
      <c r="R3647" s="16"/>
      <c r="S3647" s="4"/>
      <c r="T3647" s="5"/>
      <c r="U3647" s="11"/>
      <c r="V3647" s="11"/>
      <c r="W3647" s="49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"/>
      <c r="AH3647" s="1"/>
      <c r="AI3647" s="1"/>
      <c r="AJ3647" s="1"/>
      <c r="AK3647" s="1"/>
      <c r="AL3647" s="49"/>
      <c r="AM3647" s="49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</row>
    <row r="3648" spans="1:121" x14ac:dyDescent="0.15">
      <c r="A3648" s="64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31"/>
      <c r="R3648" s="16"/>
      <c r="S3648" s="4"/>
      <c r="T3648" s="5"/>
      <c r="U3648" s="11"/>
      <c r="V3648" s="11"/>
      <c r="W3648" s="49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"/>
      <c r="AH3648" s="1"/>
      <c r="AI3648" s="1"/>
      <c r="AJ3648" s="1"/>
      <c r="AK3648" s="1"/>
      <c r="AL3648" s="49"/>
      <c r="AM3648" s="49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</row>
    <row r="3649" spans="1:121" x14ac:dyDescent="0.15">
      <c r="A3649" s="64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31"/>
      <c r="R3649" s="16"/>
      <c r="S3649" s="4"/>
      <c r="T3649" s="5"/>
      <c r="U3649" s="11"/>
      <c r="V3649" s="11"/>
      <c r="W3649" s="49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"/>
      <c r="AH3649" s="1"/>
      <c r="AI3649" s="1"/>
      <c r="AJ3649" s="1"/>
      <c r="AK3649" s="1"/>
      <c r="AL3649" s="49"/>
      <c r="AM3649" s="49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</row>
    <row r="3650" spans="1:121" x14ac:dyDescent="0.15">
      <c r="A3650" s="64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31"/>
      <c r="R3650" s="16"/>
      <c r="S3650" s="4"/>
      <c r="T3650" s="5"/>
      <c r="U3650" s="11"/>
      <c r="V3650" s="11"/>
      <c r="W3650" s="49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"/>
      <c r="AH3650" s="1"/>
      <c r="AI3650" s="1"/>
      <c r="AJ3650" s="1"/>
      <c r="AK3650" s="1"/>
      <c r="AL3650" s="49"/>
      <c r="AM3650" s="49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</row>
    <row r="3651" spans="1:121" x14ac:dyDescent="0.15">
      <c r="A3651" s="64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31"/>
      <c r="R3651" s="16"/>
      <c r="S3651" s="4"/>
      <c r="T3651" s="5"/>
      <c r="U3651" s="11"/>
      <c r="V3651" s="11"/>
      <c r="W3651" s="49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"/>
      <c r="AH3651" s="1"/>
      <c r="AI3651" s="1"/>
      <c r="AJ3651" s="1"/>
      <c r="AK3651" s="1"/>
      <c r="AL3651" s="49"/>
      <c r="AM3651" s="49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</row>
    <row r="3652" spans="1:121" x14ac:dyDescent="0.15">
      <c r="A3652" s="64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31"/>
      <c r="R3652" s="16"/>
      <c r="S3652" s="4"/>
      <c r="T3652" s="5"/>
      <c r="U3652" s="11"/>
      <c r="V3652" s="11"/>
      <c r="W3652" s="49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"/>
      <c r="AH3652" s="1"/>
      <c r="AI3652" s="1"/>
      <c r="AJ3652" s="1"/>
      <c r="AK3652" s="1"/>
      <c r="AL3652" s="49"/>
      <c r="AM3652" s="49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</row>
    <row r="3653" spans="1:121" x14ac:dyDescent="0.15">
      <c r="A3653" s="64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31"/>
      <c r="R3653" s="16"/>
      <c r="S3653" s="4"/>
      <c r="T3653" s="5"/>
      <c r="U3653" s="11"/>
      <c r="V3653" s="11"/>
      <c r="W3653" s="49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"/>
      <c r="AH3653" s="1"/>
      <c r="AI3653" s="1"/>
      <c r="AJ3653" s="1"/>
      <c r="AK3653" s="1"/>
      <c r="AL3653" s="49"/>
      <c r="AM3653" s="49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</row>
    <row r="3654" spans="1:121" x14ac:dyDescent="0.15">
      <c r="A3654" s="64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31"/>
      <c r="R3654" s="16"/>
      <c r="S3654" s="4"/>
      <c r="T3654" s="5"/>
      <c r="U3654" s="11"/>
      <c r="V3654" s="11"/>
      <c r="W3654" s="49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"/>
      <c r="AH3654" s="1"/>
      <c r="AI3654" s="1"/>
      <c r="AJ3654" s="1"/>
      <c r="AK3654" s="1"/>
      <c r="AL3654" s="49"/>
      <c r="AM3654" s="49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</row>
    <row r="3655" spans="1:121" x14ac:dyDescent="0.15">
      <c r="A3655" s="64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31"/>
      <c r="R3655" s="16"/>
      <c r="S3655" s="4"/>
      <c r="T3655" s="5"/>
      <c r="U3655" s="11"/>
      <c r="V3655" s="11"/>
      <c r="W3655" s="49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"/>
      <c r="AH3655" s="1"/>
      <c r="AI3655" s="1"/>
      <c r="AJ3655" s="1"/>
      <c r="AK3655" s="1"/>
      <c r="AL3655" s="49"/>
      <c r="AM3655" s="49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</row>
    <row r="3656" spans="1:121" x14ac:dyDescent="0.15">
      <c r="A3656" s="64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31"/>
      <c r="R3656" s="16"/>
      <c r="S3656" s="4"/>
      <c r="T3656" s="5"/>
      <c r="U3656" s="11"/>
      <c r="V3656" s="11"/>
      <c r="W3656" s="49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"/>
      <c r="AH3656" s="1"/>
      <c r="AI3656" s="1"/>
      <c r="AJ3656" s="1"/>
      <c r="AK3656" s="1"/>
      <c r="AL3656" s="49"/>
      <c r="AM3656" s="49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</row>
    <row r="3657" spans="1:121" x14ac:dyDescent="0.15">
      <c r="A3657" s="64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31"/>
      <c r="R3657" s="16"/>
      <c r="S3657" s="4"/>
      <c r="T3657" s="5"/>
      <c r="U3657" s="11"/>
      <c r="V3657" s="11"/>
      <c r="W3657" s="49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"/>
      <c r="AH3657" s="1"/>
      <c r="AI3657" s="1"/>
      <c r="AJ3657" s="1"/>
      <c r="AK3657" s="1"/>
      <c r="AL3657" s="49"/>
      <c r="AM3657" s="49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</row>
    <row r="3658" spans="1:121" x14ac:dyDescent="0.15">
      <c r="A3658" s="64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31"/>
      <c r="R3658" s="16"/>
      <c r="S3658" s="4"/>
      <c r="T3658" s="5"/>
      <c r="U3658" s="11"/>
      <c r="V3658" s="11"/>
      <c r="W3658" s="49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"/>
      <c r="AH3658" s="1"/>
      <c r="AI3658" s="1"/>
      <c r="AJ3658" s="1"/>
      <c r="AK3658" s="1"/>
      <c r="AL3658" s="49"/>
      <c r="AM3658" s="49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</row>
    <row r="3659" spans="1:121" x14ac:dyDescent="0.15">
      <c r="A3659" s="64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31"/>
      <c r="R3659" s="16"/>
      <c r="S3659" s="4"/>
      <c r="T3659" s="5"/>
      <c r="U3659" s="11"/>
      <c r="V3659" s="11"/>
      <c r="W3659" s="49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"/>
      <c r="AH3659" s="1"/>
      <c r="AI3659" s="1"/>
      <c r="AJ3659" s="1"/>
      <c r="AK3659" s="1"/>
      <c r="AL3659" s="49"/>
      <c r="AM3659" s="49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</row>
    <row r="3660" spans="1:121" x14ac:dyDescent="0.15">
      <c r="A3660" s="64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31"/>
      <c r="R3660" s="16"/>
      <c r="S3660" s="4"/>
      <c r="T3660" s="5"/>
      <c r="U3660" s="11"/>
      <c r="V3660" s="11"/>
      <c r="W3660" s="49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"/>
      <c r="AH3660" s="1"/>
      <c r="AI3660" s="1"/>
      <c r="AJ3660" s="1"/>
      <c r="AK3660" s="1"/>
      <c r="AL3660" s="49"/>
      <c r="AM3660" s="49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</row>
    <row r="3661" spans="1:121" x14ac:dyDescent="0.15">
      <c r="A3661" s="64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31"/>
      <c r="R3661" s="16"/>
      <c r="S3661" s="4"/>
      <c r="T3661" s="5"/>
      <c r="U3661" s="11"/>
      <c r="V3661" s="11"/>
      <c r="W3661" s="49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"/>
      <c r="AH3661" s="1"/>
      <c r="AI3661" s="1"/>
      <c r="AJ3661" s="1"/>
      <c r="AK3661" s="1"/>
      <c r="AL3661" s="49"/>
      <c r="AM3661" s="49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</row>
    <row r="3662" spans="1:121" x14ac:dyDescent="0.15">
      <c r="A3662" s="64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31"/>
      <c r="R3662" s="16"/>
      <c r="S3662" s="4"/>
      <c r="T3662" s="5"/>
      <c r="U3662" s="11"/>
      <c r="V3662" s="11"/>
      <c r="W3662" s="49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"/>
      <c r="AH3662" s="1"/>
      <c r="AI3662" s="1"/>
      <c r="AJ3662" s="1"/>
      <c r="AK3662" s="1"/>
      <c r="AL3662" s="49"/>
      <c r="AM3662" s="49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</row>
    <row r="3663" spans="1:121" x14ac:dyDescent="0.15">
      <c r="A3663" s="64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31"/>
      <c r="R3663" s="16"/>
      <c r="S3663" s="4"/>
      <c r="T3663" s="5"/>
      <c r="U3663" s="11"/>
      <c r="V3663" s="11"/>
      <c r="W3663" s="49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"/>
      <c r="AH3663" s="1"/>
      <c r="AI3663" s="1"/>
      <c r="AJ3663" s="1"/>
      <c r="AK3663" s="1"/>
      <c r="AL3663" s="49"/>
      <c r="AM3663" s="49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</row>
    <row r="3664" spans="1:121" x14ac:dyDescent="0.15">
      <c r="A3664" s="64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31"/>
      <c r="R3664" s="16"/>
      <c r="S3664" s="4"/>
      <c r="T3664" s="5"/>
      <c r="U3664" s="47"/>
      <c r="V3664" s="47"/>
      <c r="W3664" s="57"/>
      <c r="X3664" s="38"/>
      <c r="Y3664" s="41"/>
      <c r="Z3664" s="47"/>
      <c r="AA3664" s="38"/>
      <c r="AB3664" s="38"/>
      <c r="AC3664" s="38"/>
      <c r="AD3664" s="47"/>
      <c r="AE3664" s="39"/>
      <c r="AF3664" s="47"/>
      <c r="AG3664" s="41"/>
      <c r="AH3664" s="41"/>
      <c r="AI3664" s="41"/>
      <c r="AJ3664" s="41"/>
      <c r="AK3664" s="41"/>
      <c r="AL3664" s="57"/>
      <c r="AM3664" s="57"/>
      <c r="AN3664" s="41"/>
      <c r="AO3664" s="41"/>
      <c r="AP3664" s="41"/>
      <c r="AQ3664" s="41"/>
      <c r="AR3664" s="41"/>
      <c r="AS3664" s="41"/>
      <c r="AT3664" s="41"/>
      <c r="AU3664" s="41"/>
      <c r="AV3664" s="41"/>
      <c r="AW3664" s="41"/>
      <c r="AX3664" s="41"/>
      <c r="AY3664" s="41"/>
      <c r="AZ3664" s="41"/>
      <c r="BA3664" s="41"/>
      <c r="BB3664" s="41"/>
      <c r="BC3664" s="41"/>
      <c r="BD3664" s="41"/>
      <c r="BE3664" s="41"/>
      <c r="BF3664" s="41"/>
      <c r="BG3664" s="41"/>
      <c r="BH3664" s="41"/>
      <c r="BI3664" s="41"/>
      <c r="BJ3664" s="41"/>
      <c r="BK3664" s="41"/>
      <c r="BL3664" s="41"/>
      <c r="BM3664" s="41"/>
      <c r="BN3664" s="41"/>
      <c r="BO3664" s="41"/>
      <c r="BP3664" s="41"/>
      <c r="BQ3664" s="41"/>
      <c r="BR3664" s="41"/>
      <c r="BS3664" s="41"/>
      <c r="BT3664" s="41"/>
      <c r="BU3664" s="41"/>
      <c r="BV3664" s="41"/>
      <c r="BW3664" s="41"/>
      <c r="BX3664" s="41"/>
      <c r="BY3664" s="41"/>
      <c r="BZ3664" s="41"/>
      <c r="CA3664" s="41"/>
      <c r="CB3664" s="41"/>
      <c r="CC3664" s="41"/>
      <c r="CD3664" s="41"/>
      <c r="CE3664" s="41"/>
      <c r="CF3664" s="41"/>
      <c r="CG3664" s="41"/>
      <c r="CH3664" s="41"/>
      <c r="CI3664" s="41"/>
      <c r="CJ3664" s="41"/>
      <c r="CK3664" s="41"/>
      <c r="CL3664" s="41"/>
      <c r="CM3664" s="41"/>
      <c r="CN3664" s="41"/>
      <c r="CO3664" s="41"/>
      <c r="CP3664" s="41"/>
      <c r="CQ3664" s="41"/>
      <c r="CR3664" s="41"/>
      <c r="CS3664" s="41"/>
      <c r="CT3664" s="41"/>
      <c r="CU3664" s="41"/>
      <c r="CV3664" s="41"/>
      <c r="CW3664" s="41"/>
      <c r="CX3664" s="41"/>
      <c r="CY3664" s="41"/>
      <c r="CZ3664" s="41"/>
      <c r="DA3664" s="41"/>
      <c r="DB3664" s="41"/>
      <c r="DC3664" s="41"/>
      <c r="DD3664" s="41"/>
      <c r="DE3664" s="41"/>
      <c r="DF3664" s="41"/>
      <c r="DG3664" s="41"/>
      <c r="DH3664" s="41"/>
      <c r="DI3664" s="41"/>
      <c r="DJ3664" s="41"/>
      <c r="DK3664" s="41"/>
      <c r="DL3664" s="41"/>
      <c r="DM3664" s="41"/>
      <c r="DN3664" s="41"/>
      <c r="DO3664" s="41"/>
      <c r="DP3664" s="41"/>
      <c r="DQ3664" s="41"/>
    </row>
    <row r="3665" spans="1:121" x14ac:dyDescent="0.15">
      <c r="A3665" s="64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31"/>
      <c r="R3665" s="16"/>
      <c r="S3665" s="4"/>
      <c r="T3665" s="5"/>
      <c r="U3665" s="11"/>
      <c r="V3665" s="11"/>
      <c r="W3665" s="49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"/>
      <c r="AH3665" s="1"/>
      <c r="AI3665" s="1"/>
      <c r="AJ3665" s="1"/>
      <c r="AK3665" s="1"/>
      <c r="AL3665" s="49"/>
      <c r="AM3665" s="49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</row>
    <row r="3666" spans="1:121" x14ac:dyDescent="0.15">
      <c r="A3666" s="64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31"/>
      <c r="R3666" s="16"/>
      <c r="S3666" s="4"/>
      <c r="T3666" s="5"/>
      <c r="U3666" s="47"/>
      <c r="V3666" s="47"/>
      <c r="W3666" s="57"/>
      <c r="X3666" s="38"/>
      <c r="Y3666" s="41"/>
      <c r="Z3666" s="47"/>
      <c r="AA3666" s="38"/>
      <c r="AB3666" s="38"/>
      <c r="AC3666" s="38"/>
      <c r="AD3666" s="47"/>
      <c r="AE3666" s="39"/>
      <c r="AF3666" s="47"/>
      <c r="AG3666" s="41"/>
      <c r="AH3666" s="41"/>
      <c r="AI3666" s="41"/>
      <c r="AJ3666" s="41"/>
      <c r="AK3666" s="41"/>
      <c r="AL3666" s="57"/>
      <c r="AM3666" s="57"/>
      <c r="AN3666" s="41"/>
      <c r="AO3666" s="41"/>
      <c r="AP3666" s="41"/>
      <c r="AQ3666" s="41"/>
      <c r="AR3666" s="41"/>
      <c r="AS3666" s="41"/>
      <c r="AT3666" s="41"/>
      <c r="AU3666" s="41"/>
      <c r="AV3666" s="41"/>
      <c r="AW3666" s="41"/>
      <c r="AX3666" s="41"/>
      <c r="AY3666" s="41"/>
      <c r="AZ3666" s="41"/>
      <c r="BA3666" s="41"/>
      <c r="BB3666" s="41"/>
      <c r="BC3666" s="41"/>
      <c r="BD3666" s="41"/>
      <c r="BE3666" s="41"/>
      <c r="BF3666" s="41"/>
      <c r="BG3666" s="41"/>
      <c r="BH3666" s="41"/>
      <c r="BI3666" s="41"/>
      <c r="BJ3666" s="41"/>
      <c r="BK3666" s="41"/>
      <c r="BL3666" s="41"/>
      <c r="BM3666" s="41"/>
      <c r="BN3666" s="41"/>
      <c r="BO3666" s="41"/>
      <c r="BP3666" s="41"/>
      <c r="BQ3666" s="41"/>
      <c r="BR3666" s="41"/>
      <c r="BS3666" s="41"/>
      <c r="BT3666" s="41"/>
      <c r="BU3666" s="41"/>
      <c r="BV3666" s="41"/>
      <c r="BW3666" s="41"/>
      <c r="BX3666" s="41"/>
      <c r="BY3666" s="41"/>
      <c r="BZ3666" s="41"/>
      <c r="CA3666" s="41"/>
      <c r="CB3666" s="41"/>
      <c r="CC3666" s="41"/>
      <c r="CD3666" s="41"/>
      <c r="CE3666" s="41"/>
      <c r="CF3666" s="41"/>
      <c r="CG3666" s="41"/>
      <c r="CH3666" s="41"/>
      <c r="CI3666" s="41"/>
      <c r="CJ3666" s="41"/>
      <c r="CK3666" s="41"/>
      <c r="CL3666" s="41"/>
      <c r="CM3666" s="41"/>
      <c r="CN3666" s="41"/>
      <c r="CO3666" s="41"/>
      <c r="CP3666" s="41"/>
      <c r="CQ3666" s="41"/>
      <c r="CR3666" s="41"/>
      <c r="CS3666" s="41"/>
      <c r="CT3666" s="41"/>
      <c r="CU3666" s="41"/>
      <c r="CV3666" s="41"/>
      <c r="CW3666" s="41"/>
      <c r="CX3666" s="41"/>
      <c r="CY3666" s="41"/>
      <c r="CZ3666" s="41"/>
      <c r="DA3666" s="41"/>
      <c r="DB3666" s="41"/>
      <c r="DC3666" s="41"/>
      <c r="DD3666" s="41"/>
      <c r="DE3666" s="41"/>
      <c r="DF3666" s="41"/>
      <c r="DG3666" s="41"/>
      <c r="DH3666" s="41"/>
      <c r="DI3666" s="41"/>
      <c r="DJ3666" s="41"/>
      <c r="DK3666" s="41"/>
      <c r="DL3666" s="41"/>
      <c r="DM3666" s="41"/>
      <c r="DN3666" s="41"/>
      <c r="DO3666" s="41"/>
      <c r="DP3666" s="41"/>
      <c r="DQ3666" s="41"/>
    </row>
    <row r="3667" spans="1:121" x14ac:dyDescent="0.15">
      <c r="A3667" s="64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31"/>
      <c r="R3667" s="16"/>
      <c r="S3667" s="4"/>
      <c r="T3667" s="5"/>
      <c r="U3667" s="11"/>
      <c r="V3667" s="11"/>
      <c r="W3667" s="49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"/>
      <c r="AH3667" s="1"/>
      <c r="AI3667" s="1"/>
      <c r="AJ3667" s="1"/>
      <c r="AK3667" s="1"/>
      <c r="AL3667" s="49"/>
      <c r="AM3667" s="49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</row>
    <row r="3668" spans="1:121" x14ac:dyDescent="0.15">
      <c r="A3668" s="64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31"/>
      <c r="R3668" s="16"/>
      <c r="S3668" s="4"/>
      <c r="T3668" s="5"/>
      <c r="U3668" s="11"/>
      <c r="V3668" s="11"/>
      <c r="W3668" s="49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"/>
      <c r="AH3668" s="1"/>
      <c r="AI3668" s="1"/>
      <c r="AJ3668" s="1"/>
      <c r="AK3668" s="1"/>
      <c r="AL3668" s="49"/>
      <c r="AM3668" s="49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</row>
    <row r="3669" spans="1:121" x14ac:dyDescent="0.15">
      <c r="A3669" s="64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31"/>
      <c r="R3669" s="16"/>
      <c r="S3669" s="4"/>
      <c r="T3669" s="5"/>
      <c r="U3669" s="11"/>
      <c r="V3669" s="11"/>
      <c r="W3669" s="49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"/>
      <c r="AH3669" s="1"/>
      <c r="AI3669" s="1"/>
      <c r="AJ3669" s="1"/>
      <c r="AK3669" s="1"/>
      <c r="AL3669" s="49"/>
      <c r="AM3669" s="49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</row>
    <row r="3670" spans="1:121" x14ac:dyDescent="0.15">
      <c r="A3670" s="64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31"/>
      <c r="R3670" s="16"/>
      <c r="S3670" s="4"/>
      <c r="T3670" s="5"/>
      <c r="U3670" s="11"/>
      <c r="V3670" s="11"/>
      <c r="W3670" s="49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"/>
      <c r="AH3670" s="1"/>
      <c r="AI3670" s="1"/>
      <c r="AJ3670" s="1"/>
      <c r="AK3670" s="1"/>
      <c r="AL3670" s="49"/>
      <c r="AM3670" s="49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</row>
    <row r="3671" spans="1:121" x14ac:dyDescent="0.15">
      <c r="A3671" s="64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31"/>
      <c r="R3671" s="16"/>
      <c r="S3671" s="4"/>
      <c r="T3671" s="5"/>
      <c r="U3671" s="11"/>
      <c r="V3671" s="11"/>
      <c r="W3671" s="49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"/>
      <c r="AH3671" s="1"/>
      <c r="AI3671" s="1"/>
      <c r="AJ3671" s="1"/>
      <c r="AK3671" s="1"/>
      <c r="AL3671" s="49"/>
      <c r="AM3671" s="49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</row>
    <row r="3672" spans="1:121" x14ac:dyDescent="0.15">
      <c r="A3672" s="64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31"/>
      <c r="R3672" s="16"/>
      <c r="S3672" s="4"/>
      <c r="T3672" s="5"/>
      <c r="U3672" s="11"/>
      <c r="V3672" s="11"/>
      <c r="W3672" s="49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"/>
      <c r="AH3672" s="1"/>
      <c r="AI3672" s="1"/>
      <c r="AJ3672" s="1"/>
      <c r="AK3672" s="1"/>
      <c r="AL3672" s="49"/>
      <c r="AM3672" s="49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</row>
    <row r="3673" spans="1:121" x14ac:dyDescent="0.15">
      <c r="A3673" s="64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31"/>
      <c r="R3673" s="16"/>
      <c r="S3673" s="4"/>
      <c r="T3673" s="5"/>
      <c r="U3673" s="11"/>
      <c r="V3673" s="11"/>
      <c r="W3673" s="49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"/>
      <c r="AH3673" s="1"/>
      <c r="AI3673" s="1"/>
      <c r="AJ3673" s="1"/>
      <c r="AK3673" s="1"/>
      <c r="AL3673" s="49"/>
      <c r="AM3673" s="49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</row>
    <row r="3674" spans="1:121" x14ac:dyDescent="0.15">
      <c r="A3674" s="64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31"/>
      <c r="R3674" s="16"/>
      <c r="S3674" s="4"/>
      <c r="T3674" s="5"/>
      <c r="U3674" s="11"/>
      <c r="V3674" s="11"/>
      <c r="W3674" s="49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"/>
      <c r="AH3674" s="1"/>
      <c r="AI3674" s="1"/>
      <c r="AJ3674" s="1"/>
      <c r="AK3674" s="1"/>
      <c r="AL3674" s="49"/>
      <c r="AM3674" s="49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</row>
    <row r="3675" spans="1:121" x14ac:dyDescent="0.15">
      <c r="A3675" s="64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31"/>
      <c r="R3675" s="16"/>
      <c r="S3675" s="4"/>
      <c r="T3675" s="5"/>
      <c r="U3675" s="11"/>
      <c r="V3675" s="11"/>
      <c r="W3675" s="49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"/>
      <c r="AH3675" s="1"/>
      <c r="AI3675" s="1"/>
      <c r="AJ3675" s="1"/>
      <c r="AK3675" s="1"/>
      <c r="AL3675" s="49"/>
      <c r="AM3675" s="49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</row>
    <row r="3676" spans="1:121" x14ac:dyDescent="0.15">
      <c r="A3676" s="64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31"/>
      <c r="R3676" s="16"/>
      <c r="S3676" s="4"/>
      <c r="T3676" s="5"/>
      <c r="U3676" s="11"/>
      <c r="V3676" s="11"/>
      <c r="W3676" s="49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"/>
      <c r="AH3676" s="1"/>
      <c r="AI3676" s="1"/>
      <c r="AJ3676" s="1"/>
      <c r="AK3676" s="1"/>
      <c r="AL3676" s="49"/>
      <c r="AM3676" s="49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</row>
    <row r="3677" spans="1:121" x14ac:dyDescent="0.15">
      <c r="A3677" s="64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31"/>
      <c r="R3677" s="16"/>
      <c r="S3677" s="4"/>
      <c r="T3677" s="5"/>
      <c r="U3677" s="11"/>
      <c r="V3677" s="11"/>
      <c r="W3677" s="49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"/>
      <c r="AH3677" s="1"/>
      <c r="AI3677" s="1"/>
      <c r="AJ3677" s="1"/>
      <c r="AK3677" s="1"/>
      <c r="AL3677" s="49"/>
      <c r="AM3677" s="49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</row>
    <row r="3678" spans="1:121" x14ac:dyDescent="0.15">
      <c r="A3678" s="64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31"/>
      <c r="R3678" s="16"/>
      <c r="S3678" s="4"/>
      <c r="T3678" s="5"/>
      <c r="U3678" s="11"/>
      <c r="V3678" s="11"/>
      <c r="W3678" s="49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"/>
      <c r="AH3678" s="1"/>
      <c r="AI3678" s="1"/>
      <c r="AJ3678" s="1"/>
      <c r="AK3678" s="1"/>
      <c r="AL3678" s="49"/>
      <c r="AM3678" s="49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</row>
    <row r="3679" spans="1:121" x14ac:dyDescent="0.15">
      <c r="A3679" s="64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31"/>
      <c r="R3679" s="16"/>
      <c r="S3679" s="4"/>
      <c r="T3679" s="5"/>
      <c r="U3679" s="11"/>
      <c r="V3679" s="11"/>
      <c r="W3679" s="49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"/>
      <c r="AH3679" s="1"/>
      <c r="AI3679" s="1"/>
      <c r="AJ3679" s="1"/>
      <c r="AK3679" s="1"/>
      <c r="AL3679" s="49"/>
      <c r="AM3679" s="49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</row>
    <row r="3680" spans="1:121" x14ac:dyDescent="0.15">
      <c r="A3680" s="64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31"/>
      <c r="R3680" s="16"/>
      <c r="S3680" s="4"/>
      <c r="T3680" s="5"/>
      <c r="U3680" s="11"/>
      <c r="V3680" s="11"/>
      <c r="W3680" s="49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"/>
      <c r="AH3680" s="1"/>
      <c r="AI3680" s="1"/>
      <c r="AJ3680" s="1"/>
      <c r="AK3680" s="1"/>
      <c r="AL3680" s="49"/>
      <c r="AM3680" s="49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</row>
    <row r="3681" spans="1:121" x14ac:dyDescent="0.15">
      <c r="A3681" s="64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31"/>
      <c r="R3681" s="16"/>
      <c r="S3681" s="4"/>
      <c r="T3681" s="5"/>
      <c r="U3681" s="11"/>
      <c r="V3681" s="11"/>
      <c r="W3681" s="49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"/>
      <c r="AH3681" s="1"/>
      <c r="AI3681" s="1"/>
      <c r="AJ3681" s="1"/>
      <c r="AK3681" s="1"/>
      <c r="AL3681" s="49"/>
      <c r="AM3681" s="49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</row>
    <row r="3682" spans="1:121" x14ac:dyDescent="0.15">
      <c r="A3682" s="64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31"/>
      <c r="R3682" s="16"/>
      <c r="S3682" s="4"/>
      <c r="T3682" s="5"/>
      <c r="U3682" s="11"/>
      <c r="V3682" s="11"/>
      <c r="W3682" s="49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"/>
      <c r="AH3682" s="1"/>
      <c r="AI3682" s="1"/>
      <c r="AJ3682" s="1"/>
      <c r="AK3682" s="1"/>
      <c r="AL3682" s="49"/>
      <c r="AM3682" s="49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</row>
    <row r="3683" spans="1:121" x14ac:dyDescent="0.15">
      <c r="A3683" s="64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31"/>
      <c r="R3683" s="16"/>
      <c r="S3683" s="4"/>
      <c r="T3683" s="5"/>
      <c r="U3683" s="11"/>
      <c r="V3683" s="11"/>
      <c r="W3683" s="49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"/>
      <c r="AH3683" s="1"/>
      <c r="AI3683" s="1"/>
      <c r="AJ3683" s="1"/>
      <c r="AK3683" s="1"/>
      <c r="AL3683" s="49"/>
      <c r="AM3683" s="49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</row>
    <row r="3684" spans="1:121" x14ac:dyDescent="0.15">
      <c r="A3684" s="64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31"/>
      <c r="R3684" s="16"/>
      <c r="S3684" s="4"/>
      <c r="T3684" s="5"/>
      <c r="U3684" s="11"/>
      <c r="V3684" s="11"/>
      <c r="W3684" s="49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"/>
      <c r="AH3684" s="1"/>
      <c r="AI3684" s="1"/>
      <c r="AJ3684" s="1"/>
      <c r="AK3684" s="1"/>
      <c r="AL3684" s="49"/>
      <c r="AM3684" s="49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</row>
    <row r="3685" spans="1:121" x14ac:dyDescent="0.15">
      <c r="A3685" s="64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31"/>
      <c r="R3685" s="16"/>
      <c r="S3685" s="4"/>
      <c r="T3685" s="5"/>
      <c r="U3685" s="11"/>
      <c r="V3685" s="11"/>
      <c r="W3685" s="49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"/>
      <c r="AH3685" s="1"/>
      <c r="AI3685" s="1"/>
      <c r="AJ3685" s="1"/>
      <c r="AK3685" s="1"/>
      <c r="AL3685" s="49"/>
      <c r="AM3685" s="49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</row>
    <row r="3686" spans="1:121" x14ac:dyDescent="0.15">
      <c r="A3686" s="64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31"/>
      <c r="R3686" s="16"/>
      <c r="S3686" s="4"/>
      <c r="T3686" s="5"/>
      <c r="U3686" s="11"/>
      <c r="V3686" s="11"/>
      <c r="W3686" s="49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"/>
      <c r="AH3686" s="1"/>
      <c r="AI3686" s="1"/>
      <c r="AJ3686" s="1"/>
      <c r="AK3686" s="1"/>
      <c r="AL3686" s="49"/>
      <c r="AM3686" s="49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</row>
    <row r="3687" spans="1:121" x14ac:dyDescent="0.15">
      <c r="A3687" s="64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31"/>
      <c r="R3687" s="16"/>
      <c r="S3687" s="4"/>
      <c r="T3687" s="5"/>
      <c r="U3687" s="11"/>
      <c r="V3687" s="11"/>
      <c r="W3687" s="49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"/>
      <c r="AH3687" s="1"/>
      <c r="AI3687" s="1"/>
      <c r="AJ3687" s="1"/>
      <c r="AK3687" s="1"/>
      <c r="AL3687" s="49"/>
      <c r="AM3687" s="49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</row>
    <row r="3688" spans="1:121" x14ac:dyDescent="0.15">
      <c r="A3688" s="64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31"/>
      <c r="R3688" s="16"/>
      <c r="S3688" s="4"/>
      <c r="T3688" s="5"/>
      <c r="U3688" s="11"/>
      <c r="V3688" s="11"/>
      <c r="W3688" s="49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"/>
      <c r="AH3688" s="1"/>
      <c r="AI3688" s="1"/>
      <c r="AJ3688" s="1"/>
      <c r="AK3688" s="1"/>
      <c r="AL3688" s="49"/>
      <c r="AM3688" s="49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</row>
    <row r="3689" spans="1:121" x14ac:dyDescent="0.15">
      <c r="A3689" s="64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31"/>
      <c r="R3689" s="16"/>
      <c r="S3689" s="4"/>
      <c r="T3689" s="5"/>
      <c r="U3689" s="11"/>
      <c r="V3689" s="11"/>
      <c r="W3689" s="49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"/>
      <c r="AH3689" s="1"/>
      <c r="AI3689" s="1"/>
      <c r="AJ3689" s="1"/>
      <c r="AK3689" s="1"/>
      <c r="AL3689" s="49"/>
      <c r="AM3689" s="49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</row>
    <row r="3690" spans="1:121" x14ac:dyDescent="0.15">
      <c r="A3690" s="64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31"/>
      <c r="R3690" s="16"/>
      <c r="S3690" s="4"/>
      <c r="T3690" s="5"/>
      <c r="U3690" s="11"/>
      <c r="V3690" s="11"/>
      <c r="W3690" s="49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"/>
      <c r="AH3690" s="1"/>
      <c r="AI3690" s="1"/>
      <c r="AJ3690" s="1"/>
      <c r="AK3690" s="1"/>
      <c r="AL3690" s="49"/>
      <c r="AM3690" s="49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</row>
    <row r="3691" spans="1:121" x14ac:dyDescent="0.15">
      <c r="A3691" s="64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31"/>
      <c r="R3691" s="16"/>
      <c r="S3691" s="4"/>
      <c r="T3691" s="5"/>
      <c r="U3691" s="11"/>
      <c r="V3691" s="11"/>
      <c r="W3691" s="49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"/>
      <c r="AH3691" s="1"/>
      <c r="AI3691" s="1"/>
      <c r="AJ3691" s="1"/>
      <c r="AK3691" s="1"/>
      <c r="AL3691" s="49"/>
      <c r="AM3691" s="49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</row>
    <row r="3692" spans="1:121" x14ac:dyDescent="0.15">
      <c r="A3692" s="64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31"/>
      <c r="R3692" s="16"/>
      <c r="S3692" s="4"/>
      <c r="T3692" s="5"/>
      <c r="U3692" s="11"/>
      <c r="V3692" s="11"/>
      <c r="W3692" s="49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"/>
      <c r="AH3692" s="1"/>
      <c r="AI3692" s="1"/>
      <c r="AJ3692" s="1"/>
      <c r="AK3692" s="1"/>
      <c r="AL3692" s="49"/>
      <c r="AM3692" s="49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</row>
    <row r="3693" spans="1:121" x14ac:dyDescent="0.15">
      <c r="A3693" s="64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31"/>
      <c r="R3693" s="16"/>
      <c r="S3693" s="4"/>
      <c r="T3693" s="5"/>
      <c r="U3693" s="11"/>
      <c r="V3693" s="11"/>
      <c r="W3693" s="49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"/>
      <c r="AH3693" s="1"/>
      <c r="AI3693" s="1"/>
      <c r="AJ3693" s="1"/>
      <c r="AK3693" s="1"/>
      <c r="AL3693" s="49"/>
      <c r="AM3693" s="49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</row>
    <row r="3694" spans="1:121" x14ac:dyDescent="0.15">
      <c r="A3694" s="64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31"/>
      <c r="R3694" s="16"/>
      <c r="S3694" s="4"/>
      <c r="T3694" s="5"/>
      <c r="U3694" s="11"/>
      <c r="V3694" s="11"/>
      <c r="W3694" s="49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"/>
      <c r="AH3694" s="1"/>
      <c r="AI3694" s="1"/>
      <c r="AJ3694" s="1"/>
      <c r="AK3694" s="1"/>
      <c r="AL3694" s="49"/>
      <c r="AM3694" s="49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</row>
    <row r="3695" spans="1:121" x14ac:dyDescent="0.15">
      <c r="A3695" s="64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31"/>
      <c r="R3695" s="16"/>
      <c r="S3695" s="4"/>
      <c r="T3695" s="5"/>
      <c r="U3695" s="11"/>
      <c r="V3695" s="11"/>
      <c r="W3695" s="49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"/>
      <c r="AH3695" s="1"/>
      <c r="AI3695" s="1"/>
      <c r="AJ3695" s="1"/>
      <c r="AK3695" s="1"/>
      <c r="AL3695" s="49"/>
      <c r="AM3695" s="49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</row>
    <row r="3696" spans="1:121" x14ac:dyDescent="0.15">
      <c r="A3696" s="64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31"/>
      <c r="R3696" s="16"/>
      <c r="S3696" s="4"/>
      <c r="T3696" s="5"/>
      <c r="U3696" s="11"/>
      <c r="V3696" s="11"/>
      <c r="W3696" s="49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"/>
      <c r="AH3696" s="1"/>
      <c r="AI3696" s="1"/>
      <c r="AJ3696" s="1"/>
      <c r="AK3696" s="1"/>
      <c r="AL3696" s="49"/>
      <c r="AM3696" s="49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</row>
    <row r="3697" spans="1:121" x14ac:dyDescent="0.15">
      <c r="A3697" s="64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31"/>
      <c r="R3697" s="16"/>
      <c r="S3697" s="4"/>
      <c r="T3697" s="5"/>
      <c r="U3697" s="11"/>
      <c r="V3697" s="11"/>
      <c r="W3697" s="49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"/>
      <c r="AH3697" s="1"/>
      <c r="AI3697" s="1"/>
      <c r="AJ3697" s="1"/>
      <c r="AK3697" s="1"/>
      <c r="AL3697" s="49"/>
      <c r="AM3697" s="49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</row>
    <row r="3698" spans="1:121" x14ac:dyDescent="0.15">
      <c r="A3698" s="64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31"/>
      <c r="R3698" s="16"/>
      <c r="S3698" s="4"/>
      <c r="T3698" s="5"/>
      <c r="U3698" s="11"/>
      <c r="V3698" s="11"/>
      <c r="W3698" s="49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"/>
      <c r="AH3698" s="1"/>
      <c r="AI3698" s="1"/>
      <c r="AJ3698" s="1"/>
      <c r="AK3698" s="1"/>
      <c r="AL3698" s="49"/>
      <c r="AM3698" s="49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</row>
    <row r="3699" spans="1:121" x14ac:dyDescent="0.15">
      <c r="A3699" s="64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31"/>
      <c r="R3699" s="16"/>
      <c r="S3699" s="4"/>
      <c r="T3699" s="5"/>
      <c r="U3699" s="11"/>
      <c r="V3699" s="11"/>
      <c r="W3699" s="49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"/>
      <c r="AH3699" s="1"/>
      <c r="AI3699" s="1"/>
      <c r="AJ3699" s="1"/>
      <c r="AK3699" s="1"/>
      <c r="AL3699" s="49"/>
      <c r="AM3699" s="49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</row>
    <row r="3700" spans="1:121" x14ac:dyDescent="0.15">
      <c r="A3700" s="64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31"/>
      <c r="R3700" s="16"/>
      <c r="S3700" s="4"/>
      <c r="T3700" s="5"/>
      <c r="U3700" s="11"/>
      <c r="V3700" s="11"/>
      <c r="W3700" s="49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"/>
      <c r="AH3700" s="1"/>
      <c r="AI3700" s="1"/>
      <c r="AJ3700" s="1"/>
      <c r="AK3700" s="1"/>
      <c r="AL3700" s="49"/>
      <c r="AM3700" s="49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</row>
    <row r="3701" spans="1:121" x14ac:dyDescent="0.15">
      <c r="A3701" s="64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31"/>
      <c r="R3701" s="16"/>
      <c r="S3701" s="4"/>
      <c r="T3701" s="5"/>
      <c r="U3701" s="11"/>
      <c r="V3701" s="11"/>
      <c r="W3701" s="49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"/>
      <c r="AH3701" s="1"/>
      <c r="AI3701" s="1"/>
      <c r="AJ3701" s="1"/>
      <c r="AK3701" s="1"/>
      <c r="AL3701" s="49"/>
      <c r="AM3701" s="49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</row>
    <row r="3702" spans="1:121" x14ac:dyDescent="0.15">
      <c r="A3702" s="64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31"/>
      <c r="R3702" s="16"/>
      <c r="S3702" s="4"/>
      <c r="T3702" s="5"/>
      <c r="U3702" s="11"/>
      <c r="V3702" s="11"/>
      <c r="W3702" s="49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"/>
      <c r="AH3702" s="1"/>
      <c r="AI3702" s="1"/>
      <c r="AJ3702" s="1"/>
      <c r="AK3702" s="1"/>
      <c r="AL3702" s="49"/>
      <c r="AM3702" s="49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</row>
    <row r="3703" spans="1:121" x14ac:dyDescent="0.15">
      <c r="A3703" s="64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31"/>
      <c r="R3703" s="16"/>
      <c r="S3703" s="4"/>
      <c r="T3703" s="5"/>
      <c r="U3703" s="11"/>
      <c r="V3703" s="11"/>
      <c r="W3703" s="49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"/>
      <c r="AH3703" s="1"/>
      <c r="AI3703" s="1"/>
      <c r="AJ3703" s="1"/>
      <c r="AK3703" s="1"/>
      <c r="AL3703" s="49"/>
      <c r="AM3703" s="49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</row>
    <row r="3704" spans="1:121" x14ac:dyDescent="0.15">
      <c r="A3704" s="64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31"/>
      <c r="R3704" s="16"/>
      <c r="S3704" s="4"/>
      <c r="T3704" s="5"/>
      <c r="U3704" s="11"/>
      <c r="V3704" s="11"/>
      <c r="W3704" s="49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"/>
      <c r="AH3704" s="1"/>
      <c r="AI3704" s="1"/>
      <c r="AJ3704" s="1"/>
      <c r="AK3704" s="1"/>
      <c r="AL3704" s="49"/>
      <c r="AM3704" s="49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</row>
    <row r="3705" spans="1:121" x14ac:dyDescent="0.15">
      <c r="A3705" s="64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31"/>
      <c r="R3705" s="16"/>
      <c r="S3705" s="4"/>
      <c r="T3705" s="5"/>
      <c r="U3705" s="11"/>
      <c r="V3705" s="11"/>
      <c r="W3705" s="49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"/>
      <c r="AH3705" s="1"/>
      <c r="AI3705" s="1"/>
      <c r="AJ3705" s="1"/>
      <c r="AK3705" s="1"/>
      <c r="AL3705" s="49"/>
      <c r="AM3705" s="49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</row>
    <row r="3706" spans="1:121" x14ac:dyDescent="0.15">
      <c r="A3706" s="64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31"/>
      <c r="R3706" s="16"/>
      <c r="S3706" s="4"/>
      <c r="T3706" s="5"/>
      <c r="U3706" s="11"/>
      <c r="V3706" s="11"/>
      <c r="W3706" s="49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"/>
      <c r="AH3706" s="1"/>
      <c r="AI3706" s="1"/>
      <c r="AJ3706" s="1"/>
      <c r="AK3706" s="1"/>
      <c r="AL3706" s="49"/>
      <c r="AM3706" s="49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</row>
    <row r="3707" spans="1:121" x14ac:dyDescent="0.15">
      <c r="A3707" s="64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31"/>
      <c r="R3707" s="16"/>
      <c r="S3707" s="4"/>
      <c r="T3707" s="5"/>
      <c r="U3707" s="11"/>
      <c r="V3707" s="11"/>
      <c r="W3707" s="49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"/>
      <c r="AH3707" s="1"/>
      <c r="AI3707" s="1"/>
      <c r="AJ3707" s="1"/>
      <c r="AK3707" s="1"/>
      <c r="AL3707" s="49"/>
      <c r="AM3707" s="49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</row>
    <row r="3708" spans="1:121" x14ac:dyDescent="0.15">
      <c r="A3708" s="64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31"/>
      <c r="R3708" s="16"/>
      <c r="S3708" s="4"/>
      <c r="T3708" s="5"/>
      <c r="U3708" s="11"/>
      <c r="V3708" s="11"/>
      <c r="W3708" s="49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"/>
      <c r="AH3708" s="1"/>
      <c r="AI3708" s="1"/>
      <c r="AJ3708" s="1"/>
      <c r="AK3708" s="1"/>
      <c r="AL3708" s="49"/>
      <c r="AM3708" s="49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</row>
    <row r="3709" spans="1:121" x14ac:dyDescent="0.15">
      <c r="A3709" s="64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31"/>
      <c r="R3709" s="16"/>
      <c r="S3709" s="4"/>
      <c r="T3709" s="5"/>
      <c r="U3709" s="11"/>
      <c r="V3709" s="11"/>
      <c r="W3709" s="49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"/>
      <c r="AH3709" s="1"/>
      <c r="AI3709" s="1"/>
      <c r="AJ3709" s="1"/>
      <c r="AK3709" s="1"/>
      <c r="AL3709" s="49"/>
      <c r="AM3709" s="49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</row>
    <row r="3710" spans="1:121" x14ac:dyDescent="0.15">
      <c r="A3710" s="64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31"/>
      <c r="R3710" s="16"/>
      <c r="S3710" s="4"/>
      <c r="T3710" s="5"/>
      <c r="U3710" s="11"/>
      <c r="V3710" s="11"/>
      <c r="W3710" s="49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"/>
      <c r="AH3710" s="1"/>
      <c r="AI3710" s="1"/>
      <c r="AJ3710" s="1"/>
      <c r="AK3710" s="1"/>
      <c r="AL3710" s="49"/>
      <c r="AM3710" s="49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</row>
    <row r="3711" spans="1:121" x14ac:dyDescent="0.15">
      <c r="A3711" s="64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31"/>
      <c r="R3711" s="16"/>
      <c r="S3711" s="4"/>
      <c r="T3711" s="5"/>
      <c r="U3711" s="11"/>
      <c r="V3711" s="11"/>
      <c r="W3711" s="49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"/>
      <c r="AH3711" s="1"/>
      <c r="AI3711" s="1"/>
      <c r="AJ3711" s="1"/>
      <c r="AK3711" s="1"/>
      <c r="AL3711" s="49"/>
      <c r="AM3711" s="49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</row>
    <row r="3712" spans="1:121" x14ac:dyDescent="0.15">
      <c r="A3712" s="64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31"/>
      <c r="R3712" s="16"/>
      <c r="S3712" s="4"/>
      <c r="T3712" s="5"/>
      <c r="U3712" s="11"/>
      <c r="V3712" s="11"/>
      <c r="W3712" s="49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"/>
      <c r="AH3712" s="1"/>
      <c r="AI3712" s="1"/>
      <c r="AJ3712" s="1"/>
      <c r="AK3712" s="1"/>
      <c r="AL3712" s="49"/>
      <c r="AM3712" s="49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</row>
    <row r="3713" spans="1:121" x14ac:dyDescent="0.15">
      <c r="A3713" s="64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31"/>
      <c r="R3713" s="16"/>
      <c r="S3713" s="4"/>
      <c r="T3713" s="5"/>
      <c r="U3713" s="11"/>
      <c r="V3713" s="11"/>
      <c r="W3713" s="49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"/>
      <c r="AH3713" s="1"/>
      <c r="AI3713" s="1"/>
      <c r="AJ3713" s="1"/>
      <c r="AK3713" s="1"/>
      <c r="AL3713" s="49"/>
      <c r="AM3713" s="49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</row>
    <row r="3714" spans="1:121" x14ac:dyDescent="0.15">
      <c r="A3714" s="64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31"/>
      <c r="R3714" s="16"/>
      <c r="S3714" s="4"/>
      <c r="T3714" s="5"/>
      <c r="U3714" s="11"/>
      <c r="V3714" s="11"/>
      <c r="W3714" s="49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"/>
      <c r="AH3714" s="1"/>
      <c r="AI3714" s="1"/>
      <c r="AJ3714" s="1"/>
      <c r="AK3714" s="1"/>
      <c r="AL3714" s="49"/>
      <c r="AM3714" s="49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</row>
    <row r="3715" spans="1:121" x14ac:dyDescent="0.15">
      <c r="A3715" s="64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31"/>
      <c r="R3715" s="16"/>
      <c r="S3715" s="4"/>
      <c r="T3715" s="5"/>
      <c r="U3715" s="11"/>
      <c r="V3715" s="11"/>
      <c r="W3715" s="49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"/>
      <c r="AH3715" s="1"/>
      <c r="AI3715" s="1"/>
      <c r="AJ3715" s="1"/>
      <c r="AK3715" s="1"/>
      <c r="AL3715" s="49"/>
      <c r="AM3715" s="49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</row>
    <row r="3716" spans="1:121" x14ac:dyDescent="0.15">
      <c r="A3716" s="64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31"/>
      <c r="R3716" s="16"/>
      <c r="S3716" s="4"/>
      <c r="T3716" s="5"/>
      <c r="U3716" s="11"/>
      <c r="V3716" s="11"/>
      <c r="W3716" s="49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"/>
      <c r="AH3716" s="1"/>
      <c r="AI3716" s="1"/>
      <c r="AJ3716" s="1"/>
      <c r="AK3716" s="1"/>
      <c r="AL3716" s="49"/>
      <c r="AM3716" s="49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</row>
    <row r="3717" spans="1:121" x14ac:dyDescent="0.15">
      <c r="A3717" s="64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31"/>
      <c r="R3717" s="16"/>
      <c r="S3717" s="4"/>
      <c r="T3717" s="5"/>
      <c r="U3717" s="11"/>
      <c r="V3717" s="11"/>
      <c r="W3717" s="49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"/>
      <c r="AH3717" s="1"/>
      <c r="AI3717" s="1"/>
      <c r="AJ3717" s="1"/>
      <c r="AK3717" s="1"/>
      <c r="AL3717" s="49"/>
      <c r="AM3717" s="49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</row>
    <row r="3718" spans="1:121" x14ac:dyDescent="0.15">
      <c r="A3718" s="64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31"/>
      <c r="R3718" s="16"/>
      <c r="S3718" s="4"/>
      <c r="T3718" s="5"/>
      <c r="U3718" s="11"/>
      <c r="V3718" s="11"/>
      <c r="W3718" s="49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"/>
      <c r="AH3718" s="1"/>
      <c r="AI3718" s="1"/>
      <c r="AJ3718" s="1"/>
      <c r="AK3718" s="1"/>
      <c r="AL3718" s="49"/>
      <c r="AM3718" s="49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</row>
    <row r="3719" spans="1:121" x14ac:dyDescent="0.15">
      <c r="A3719" s="64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31"/>
      <c r="R3719" s="16"/>
      <c r="S3719" s="4"/>
      <c r="T3719" s="5"/>
      <c r="U3719" s="11"/>
      <c r="V3719" s="11"/>
      <c r="W3719" s="49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"/>
      <c r="AH3719" s="1"/>
      <c r="AI3719" s="1"/>
      <c r="AJ3719" s="1"/>
      <c r="AK3719" s="1"/>
      <c r="AL3719" s="49"/>
      <c r="AM3719" s="49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</row>
    <row r="3720" spans="1:121" x14ac:dyDescent="0.15">
      <c r="A3720" s="64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31"/>
      <c r="R3720" s="16"/>
      <c r="S3720" s="4"/>
      <c r="T3720" s="5"/>
      <c r="U3720" s="11"/>
      <c r="V3720" s="11"/>
      <c r="W3720" s="49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"/>
      <c r="AH3720" s="1"/>
      <c r="AI3720" s="1"/>
      <c r="AJ3720" s="1"/>
      <c r="AK3720" s="1"/>
      <c r="AL3720" s="49"/>
      <c r="AM3720" s="49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</row>
    <row r="3721" spans="1:121" x14ac:dyDescent="0.15">
      <c r="A3721" s="64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31"/>
      <c r="R3721" s="16"/>
      <c r="S3721" s="4"/>
      <c r="T3721" s="5"/>
      <c r="U3721" s="11"/>
      <c r="V3721" s="11"/>
      <c r="W3721" s="49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"/>
      <c r="AH3721" s="1"/>
      <c r="AI3721" s="1"/>
      <c r="AJ3721" s="1"/>
      <c r="AK3721" s="1"/>
      <c r="AL3721" s="49"/>
      <c r="AM3721" s="49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</row>
    <row r="3722" spans="1:121" x14ac:dyDescent="0.15">
      <c r="A3722" s="64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31"/>
      <c r="R3722" s="16"/>
      <c r="S3722" s="4"/>
      <c r="T3722" s="5"/>
      <c r="U3722" s="11"/>
      <c r="V3722" s="11"/>
      <c r="W3722" s="49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"/>
      <c r="AH3722" s="1"/>
      <c r="AI3722" s="1"/>
      <c r="AJ3722" s="1"/>
      <c r="AK3722" s="1"/>
      <c r="AL3722" s="49"/>
      <c r="AM3722" s="49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</row>
    <row r="3723" spans="1:121" x14ac:dyDescent="0.15">
      <c r="A3723" s="64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31"/>
      <c r="R3723" s="16"/>
      <c r="S3723" s="4"/>
      <c r="T3723" s="5"/>
      <c r="U3723" s="11"/>
      <c r="V3723" s="11"/>
      <c r="W3723" s="49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"/>
      <c r="AH3723" s="1"/>
      <c r="AI3723" s="1"/>
      <c r="AJ3723" s="1"/>
      <c r="AK3723" s="1"/>
      <c r="AL3723" s="49"/>
      <c r="AM3723" s="49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</row>
    <row r="3724" spans="1:121" x14ac:dyDescent="0.15">
      <c r="A3724" s="64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31"/>
      <c r="R3724" s="16"/>
      <c r="S3724" s="4"/>
      <c r="T3724" s="5"/>
      <c r="U3724" s="11"/>
      <c r="V3724" s="11"/>
      <c r="W3724" s="49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"/>
      <c r="AH3724" s="1"/>
      <c r="AI3724" s="1"/>
      <c r="AJ3724" s="1"/>
      <c r="AK3724" s="1"/>
      <c r="AL3724" s="49"/>
      <c r="AM3724" s="49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</row>
    <row r="3725" spans="1:121" x14ac:dyDescent="0.15">
      <c r="A3725" s="64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31"/>
      <c r="R3725" s="16"/>
      <c r="S3725" s="4"/>
      <c r="T3725" s="5"/>
      <c r="U3725" s="11"/>
      <c r="V3725" s="11"/>
      <c r="W3725" s="49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"/>
      <c r="AH3725" s="1"/>
      <c r="AI3725" s="1"/>
      <c r="AJ3725" s="1"/>
      <c r="AK3725" s="1"/>
      <c r="AL3725" s="49"/>
      <c r="AM3725" s="49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</row>
    <row r="3726" spans="1:121" x14ac:dyDescent="0.15">
      <c r="A3726" s="64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31"/>
      <c r="R3726" s="16"/>
      <c r="S3726" s="4"/>
      <c r="T3726" s="5"/>
      <c r="U3726" s="11"/>
      <c r="V3726" s="11"/>
      <c r="W3726" s="49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"/>
      <c r="AH3726" s="1"/>
      <c r="AI3726" s="1"/>
      <c r="AJ3726" s="1"/>
      <c r="AK3726" s="1"/>
      <c r="AL3726" s="49"/>
      <c r="AM3726" s="49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</row>
    <row r="3727" spans="1:121" x14ac:dyDescent="0.15">
      <c r="A3727" s="64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31"/>
      <c r="R3727" s="16"/>
      <c r="S3727" s="4"/>
      <c r="T3727" s="5"/>
      <c r="U3727" s="11"/>
      <c r="V3727" s="11"/>
      <c r="W3727" s="49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"/>
      <c r="AH3727" s="1"/>
      <c r="AI3727" s="1"/>
      <c r="AJ3727" s="1"/>
      <c r="AK3727" s="1"/>
      <c r="AL3727" s="49"/>
      <c r="AM3727" s="49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</row>
    <row r="3728" spans="1:121" x14ac:dyDescent="0.15">
      <c r="A3728" s="64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31"/>
      <c r="R3728" s="16"/>
      <c r="S3728" s="4"/>
      <c r="T3728" s="5"/>
      <c r="U3728" s="11"/>
      <c r="V3728" s="11"/>
      <c r="W3728" s="49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"/>
      <c r="AH3728" s="1"/>
      <c r="AI3728" s="1"/>
      <c r="AJ3728" s="1"/>
      <c r="AK3728" s="1"/>
      <c r="AL3728" s="49"/>
      <c r="AM3728" s="49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</row>
    <row r="3729" spans="1:121" x14ac:dyDescent="0.15">
      <c r="A3729" s="64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31"/>
      <c r="R3729" s="16"/>
      <c r="S3729" s="4"/>
      <c r="T3729" s="5"/>
      <c r="U3729" s="11"/>
      <c r="V3729" s="11"/>
      <c r="W3729" s="49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"/>
      <c r="AH3729" s="1"/>
      <c r="AI3729" s="1"/>
      <c r="AJ3729" s="1"/>
      <c r="AK3729" s="1"/>
      <c r="AL3729" s="49"/>
      <c r="AM3729" s="49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</row>
    <row r="3730" spans="1:121" x14ac:dyDescent="0.15">
      <c r="A3730" s="64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31"/>
      <c r="R3730" s="16"/>
      <c r="S3730" s="4"/>
      <c r="T3730" s="5"/>
      <c r="U3730" s="11"/>
      <c r="V3730" s="11"/>
      <c r="W3730" s="49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"/>
      <c r="AH3730" s="1"/>
      <c r="AI3730" s="1"/>
      <c r="AJ3730" s="1"/>
      <c r="AK3730" s="1"/>
      <c r="AL3730" s="49"/>
      <c r="AM3730" s="49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</row>
    <row r="3731" spans="1:121" x14ac:dyDescent="0.15">
      <c r="A3731" s="64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31"/>
      <c r="R3731" s="16"/>
      <c r="S3731" s="4"/>
      <c r="T3731" s="5"/>
      <c r="U3731" s="11"/>
      <c r="V3731" s="11"/>
      <c r="W3731" s="49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"/>
      <c r="AH3731" s="1"/>
      <c r="AI3731" s="1"/>
      <c r="AJ3731" s="1"/>
      <c r="AK3731" s="1"/>
      <c r="AL3731" s="49"/>
      <c r="AM3731" s="49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</row>
    <row r="3732" spans="1:121" x14ac:dyDescent="0.15">
      <c r="A3732" s="64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31"/>
      <c r="R3732" s="16"/>
      <c r="S3732" s="4"/>
      <c r="T3732" s="5"/>
      <c r="U3732" s="11"/>
      <c r="V3732" s="11"/>
      <c r="W3732" s="49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"/>
      <c r="AH3732" s="1"/>
      <c r="AI3732" s="1"/>
      <c r="AJ3732" s="1"/>
      <c r="AK3732" s="1"/>
      <c r="AL3732" s="49"/>
      <c r="AM3732" s="49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</row>
    <row r="3733" spans="1:121" x14ac:dyDescent="0.15">
      <c r="A3733" s="64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31"/>
      <c r="R3733" s="16"/>
      <c r="S3733" s="4"/>
      <c r="T3733" s="5"/>
      <c r="U3733" s="11"/>
      <c r="V3733" s="11"/>
      <c r="W3733" s="49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"/>
      <c r="AH3733" s="1"/>
      <c r="AI3733" s="1"/>
      <c r="AJ3733" s="1"/>
      <c r="AK3733" s="1"/>
      <c r="AL3733" s="49"/>
      <c r="AM3733" s="49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</row>
    <row r="3734" spans="1:121" x14ac:dyDescent="0.15">
      <c r="A3734" s="64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31"/>
      <c r="R3734" s="16"/>
      <c r="S3734" s="4"/>
      <c r="T3734" s="5"/>
      <c r="U3734" s="11"/>
      <c r="V3734" s="11"/>
      <c r="W3734" s="49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"/>
      <c r="AH3734" s="1"/>
      <c r="AI3734" s="1"/>
      <c r="AJ3734" s="1"/>
      <c r="AK3734" s="1"/>
      <c r="AL3734" s="49"/>
      <c r="AM3734" s="49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</row>
    <row r="3735" spans="1:121" x14ac:dyDescent="0.15">
      <c r="A3735" s="64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31"/>
      <c r="R3735" s="16"/>
      <c r="S3735" s="4"/>
      <c r="T3735" s="5"/>
      <c r="U3735" s="11"/>
      <c r="V3735" s="11"/>
      <c r="W3735" s="49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"/>
      <c r="AH3735" s="1"/>
      <c r="AI3735" s="1"/>
      <c r="AJ3735" s="1"/>
      <c r="AK3735" s="1"/>
      <c r="AL3735" s="49"/>
      <c r="AM3735" s="49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</row>
    <row r="3736" spans="1:121" x14ac:dyDescent="0.15">
      <c r="A3736" s="64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31"/>
      <c r="R3736" s="16"/>
      <c r="S3736" s="4"/>
      <c r="T3736" s="5"/>
      <c r="U3736" s="11"/>
      <c r="V3736" s="11"/>
      <c r="W3736" s="49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"/>
      <c r="AH3736" s="1"/>
      <c r="AI3736" s="1"/>
      <c r="AJ3736" s="1"/>
      <c r="AK3736" s="1"/>
      <c r="AL3736" s="49"/>
      <c r="AM3736" s="49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</row>
    <row r="3737" spans="1:121" x14ac:dyDescent="0.15">
      <c r="A3737" s="64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31"/>
      <c r="R3737" s="16"/>
      <c r="S3737" s="4"/>
      <c r="T3737" s="5"/>
      <c r="U3737" s="11"/>
      <c r="V3737" s="11"/>
      <c r="W3737" s="49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"/>
      <c r="AH3737" s="1"/>
      <c r="AI3737" s="1"/>
      <c r="AJ3737" s="1"/>
      <c r="AK3737" s="1"/>
      <c r="AL3737" s="49"/>
      <c r="AM3737" s="49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</row>
    <row r="3738" spans="1:121" x14ac:dyDescent="0.15">
      <c r="A3738" s="64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31"/>
      <c r="R3738" s="16"/>
      <c r="S3738" s="4"/>
      <c r="T3738" s="5"/>
      <c r="U3738" s="11"/>
      <c r="V3738" s="11"/>
      <c r="W3738" s="49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"/>
      <c r="AH3738" s="1"/>
      <c r="AI3738" s="1"/>
      <c r="AJ3738" s="1"/>
      <c r="AK3738" s="1"/>
      <c r="AL3738" s="49"/>
      <c r="AM3738" s="49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</row>
    <row r="3739" spans="1:121" x14ac:dyDescent="0.15">
      <c r="A3739" s="64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31"/>
      <c r="R3739" s="16"/>
      <c r="S3739" s="4"/>
      <c r="T3739" s="5"/>
      <c r="U3739" s="11"/>
      <c r="V3739" s="11"/>
      <c r="W3739" s="49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"/>
      <c r="AH3739" s="1"/>
      <c r="AI3739" s="1"/>
      <c r="AJ3739" s="1"/>
      <c r="AK3739" s="1"/>
      <c r="AL3739" s="49"/>
      <c r="AM3739" s="49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</row>
    <row r="3740" spans="1:121" x14ac:dyDescent="0.15">
      <c r="A3740" s="64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31"/>
      <c r="R3740" s="16"/>
      <c r="S3740" s="4"/>
      <c r="T3740" s="5"/>
      <c r="U3740" s="11"/>
      <c r="V3740" s="11"/>
      <c r="W3740" s="49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"/>
      <c r="AH3740" s="1"/>
      <c r="AI3740" s="1"/>
      <c r="AJ3740" s="1"/>
      <c r="AK3740" s="1"/>
      <c r="AL3740" s="49"/>
      <c r="AM3740" s="49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</row>
    <row r="3741" spans="1:121" x14ac:dyDescent="0.15">
      <c r="A3741" s="64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31"/>
      <c r="R3741" s="16"/>
      <c r="S3741" s="4"/>
      <c r="T3741" s="5"/>
      <c r="U3741" s="11"/>
      <c r="V3741" s="11"/>
      <c r="W3741" s="49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"/>
      <c r="AH3741" s="1"/>
      <c r="AI3741" s="1"/>
      <c r="AJ3741" s="1"/>
      <c r="AK3741" s="1"/>
      <c r="AL3741" s="49"/>
      <c r="AM3741" s="49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</row>
    <row r="3742" spans="1:121" x14ac:dyDescent="0.15">
      <c r="A3742" s="64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31"/>
      <c r="R3742" s="16"/>
      <c r="S3742" s="4"/>
      <c r="T3742" s="5"/>
      <c r="U3742" s="11"/>
      <c r="V3742" s="11"/>
      <c r="W3742" s="49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"/>
      <c r="AH3742" s="1"/>
      <c r="AI3742" s="1"/>
      <c r="AJ3742" s="1"/>
      <c r="AK3742" s="1"/>
      <c r="AL3742" s="49"/>
      <c r="AM3742" s="49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</row>
    <row r="3743" spans="1:121" x14ac:dyDescent="0.15">
      <c r="A3743" s="64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31"/>
      <c r="R3743" s="16"/>
      <c r="S3743" s="4"/>
      <c r="T3743" s="5"/>
      <c r="U3743" s="11"/>
      <c r="V3743" s="11"/>
      <c r="W3743" s="49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"/>
      <c r="AH3743" s="1"/>
      <c r="AI3743" s="1"/>
      <c r="AJ3743" s="1"/>
      <c r="AK3743" s="1"/>
      <c r="AL3743" s="49"/>
      <c r="AM3743" s="49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</row>
    <row r="3744" spans="1:121" x14ac:dyDescent="0.15">
      <c r="A3744" s="64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31"/>
      <c r="R3744" s="16"/>
      <c r="S3744" s="4"/>
      <c r="T3744" s="5"/>
      <c r="U3744" s="11"/>
      <c r="V3744" s="11"/>
      <c r="W3744" s="49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"/>
      <c r="AH3744" s="1"/>
      <c r="AI3744" s="1"/>
      <c r="AJ3744" s="1"/>
      <c r="AK3744" s="1"/>
      <c r="AL3744" s="49"/>
      <c r="AM3744" s="49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</row>
    <row r="3745" spans="1:121" x14ac:dyDescent="0.15">
      <c r="A3745" s="64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31"/>
      <c r="R3745" s="16"/>
      <c r="S3745" s="4"/>
      <c r="T3745" s="5"/>
      <c r="U3745" s="11"/>
      <c r="V3745" s="11"/>
      <c r="W3745" s="49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"/>
      <c r="AH3745" s="1"/>
      <c r="AI3745" s="1"/>
      <c r="AJ3745" s="1"/>
      <c r="AK3745" s="1"/>
      <c r="AL3745" s="49"/>
      <c r="AM3745" s="49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</row>
    <row r="3746" spans="1:121" x14ac:dyDescent="0.15">
      <c r="A3746" s="64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31"/>
      <c r="R3746" s="16"/>
      <c r="S3746" s="4"/>
      <c r="T3746" s="5"/>
      <c r="U3746" s="11"/>
      <c r="V3746" s="11"/>
      <c r="W3746" s="49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"/>
      <c r="AH3746" s="1"/>
      <c r="AI3746" s="1"/>
      <c r="AJ3746" s="1"/>
      <c r="AK3746" s="1"/>
      <c r="AL3746" s="49"/>
      <c r="AM3746" s="49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</row>
    <row r="3747" spans="1:121" x14ac:dyDescent="0.15">
      <c r="A3747" s="64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31"/>
      <c r="R3747" s="16"/>
      <c r="S3747" s="4"/>
      <c r="T3747" s="5"/>
      <c r="U3747" s="11"/>
      <c r="V3747" s="11"/>
      <c r="W3747" s="49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"/>
      <c r="AH3747" s="1"/>
      <c r="AI3747" s="1"/>
      <c r="AJ3747" s="1"/>
      <c r="AK3747" s="1"/>
      <c r="AL3747" s="49"/>
      <c r="AM3747" s="49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</row>
    <row r="3748" spans="1:121" x14ac:dyDescent="0.15">
      <c r="A3748" s="64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31"/>
      <c r="R3748" s="16"/>
      <c r="S3748" s="4"/>
      <c r="T3748" s="5"/>
      <c r="U3748" s="11"/>
      <c r="V3748" s="11"/>
      <c r="W3748" s="49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"/>
      <c r="AH3748" s="1"/>
      <c r="AI3748" s="1"/>
      <c r="AJ3748" s="1"/>
      <c r="AK3748" s="1"/>
      <c r="AL3748" s="49"/>
      <c r="AM3748" s="49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</row>
    <row r="3749" spans="1:121" x14ac:dyDescent="0.15">
      <c r="A3749" s="64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31"/>
      <c r="R3749" s="16"/>
      <c r="S3749" s="4"/>
      <c r="T3749" s="5"/>
      <c r="U3749" s="11"/>
      <c r="V3749" s="11"/>
      <c r="W3749" s="49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"/>
      <c r="AH3749" s="1"/>
      <c r="AI3749" s="1"/>
      <c r="AJ3749" s="1"/>
      <c r="AK3749" s="1"/>
      <c r="AL3749" s="49"/>
      <c r="AM3749" s="49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</row>
    <row r="3750" spans="1:121" x14ac:dyDescent="0.15">
      <c r="A3750" s="64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31"/>
      <c r="R3750" s="16"/>
      <c r="S3750" s="4"/>
      <c r="T3750" s="5"/>
      <c r="U3750" s="11"/>
      <c r="V3750" s="11"/>
      <c r="W3750" s="49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"/>
      <c r="AH3750" s="1"/>
      <c r="AI3750" s="1"/>
      <c r="AJ3750" s="1"/>
      <c r="AK3750" s="1"/>
      <c r="AL3750" s="49"/>
      <c r="AM3750" s="49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</row>
    <row r="3751" spans="1:121" x14ac:dyDescent="0.15">
      <c r="A3751" s="64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31"/>
      <c r="R3751" s="16"/>
      <c r="S3751" s="4"/>
      <c r="T3751" s="5"/>
      <c r="U3751" s="11"/>
      <c r="V3751" s="11"/>
      <c r="W3751" s="49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"/>
      <c r="AH3751" s="1"/>
      <c r="AI3751" s="1"/>
      <c r="AJ3751" s="1"/>
      <c r="AK3751" s="1"/>
      <c r="AL3751" s="49"/>
      <c r="AM3751" s="49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</row>
    <row r="3752" spans="1:121" x14ac:dyDescent="0.15">
      <c r="A3752" s="64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31"/>
      <c r="R3752" s="16"/>
      <c r="S3752" s="4"/>
      <c r="T3752" s="5"/>
      <c r="U3752" s="11"/>
      <c r="V3752" s="11"/>
      <c r="W3752" s="49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"/>
      <c r="AH3752" s="1"/>
      <c r="AI3752" s="1"/>
      <c r="AJ3752" s="1"/>
      <c r="AK3752" s="1"/>
      <c r="AL3752" s="49"/>
      <c r="AM3752" s="49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</row>
    <row r="3753" spans="1:121" x14ac:dyDescent="0.15">
      <c r="A3753" s="64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31"/>
      <c r="R3753" s="16"/>
      <c r="S3753" s="4"/>
      <c r="T3753" s="5"/>
      <c r="U3753" s="11"/>
      <c r="V3753" s="11"/>
      <c r="W3753" s="49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"/>
      <c r="AH3753" s="1"/>
      <c r="AI3753" s="1"/>
      <c r="AJ3753" s="1"/>
      <c r="AK3753" s="1"/>
      <c r="AL3753" s="49"/>
      <c r="AM3753" s="49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</row>
    <row r="3754" spans="1:121" x14ac:dyDescent="0.15">
      <c r="A3754" s="64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31"/>
      <c r="R3754" s="16"/>
      <c r="S3754" s="4"/>
      <c r="T3754" s="5"/>
      <c r="U3754" s="11"/>
      <c r="V3754" s="11"/>
      <c r="W3754" s="49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"/>
      <c r="AH3754" s="1"/>
      <c r="AI3754" s="1"/>
      <c r="AJ3754" s="1"/>
      <c r="AK3754" s="1"/>
      <c r="AL3754" s="49"/>
      <c r="AM3754" s="49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</row>
    <row r="3755" spans="1:121" x14ac:dyDescent="0.15">
      <c r="A3755" s="64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31"/>
      <c r="R3755" s="16"/>
      <c r="S3755" s="4"/>
      <c r="T3755" s="5"/>
      <c r="U3755" s="11"/>
      <c r="V3755" s="11"/>
      <c r="W3755" s="49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"/>
      <c r="AH3755" s="1"/>
      <c r="AI3755" s="1"/>
      <c r="AJ3755" s="1"/>
      <c r="AK3755" s="1"/>
      <c r="AL3755" s="49"/>
      <c r="AM3755" s="49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</row>
    <row r="3756" spans="1:121" x14ac:dyDescent="0.15">
      <c r="A3756" s="64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31"/>
      <c r="R3756" s="16"/>
      <c r="S3756" s="4"/>
      <c r="T3756" s="5"/>
      <c r="U3756" s="11"/>
      <c r="V3756" s="11"/>
      <c r="W3756" s="49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"/>
      <c r="AH3756" s="1"/>
      <c r="AI3756" s="1"/>
      <c r="AJ3756" s="1"/>
      <c r="AK3756" s="1"/>
      <c r="AL3756" s="49"/>
      <c r="AM3756" s="49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</row>
    <row r="3757" spans="1:121" x14ac:dyDescent="0.15">
      <c r="A3757" s="64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31"/>
      <c r="R3757" s="16"/>
      <c r="S3757" s="4"/>
      <c r="T3757" s="5"/>
      <c r="U3757" s="11"/>
      <c r="V3757" s="11"/>
      <c r="W3757" s="49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"/>
      <c r="AH3757" s="1"/>
      <c r="AI3757" s="1"/>
      <c r="AJ3757" s="1"/>
      <c r="AK3757" s="1"/>
      <c r="AL3757" s="49"/>
      <c r="AM3757" s="49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</row>
    <row r="3758" spans="1:121" x14ac:dyDescent="0.15">
      <c r="A3758" s="64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31"/>
      <c r="R3758" s="16"/>
      <c r="S3758" s="4"/>
      <c r="T3758" s="5"/>
      <c r="U3758" s="11"/>
      <c r="V3758" s="11"/>
      <c r="W3758" s="49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"/>
      <c r="AH3758" s="1"/>
      <c r="AI3758" s="1"/>
      <c r="AJ3758" s="1"/>
      <c r="AK3758" s="1"/>
      <c r="AL3758" s="49"/>
      <c r="AM3758" s="49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</row>
    <row r="3759" spans="1:121" x14ac:dyDescent="0.15">
      <c r="A3759" s="64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31"/>
      <c r="R3759" s="16"/>
      <c r="S3759" s="4"/>
      <c r="T3759" s="5"/>
      <c r="U3759" s="11"/>
      <c r="V3759" s="11"/>
      <c r="W3759" s="49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"/>
      <c r="AH3759" s="1"/>
      <c r="AI3759" s="1"/>
      <c r="AJ3759" s="1"/>
      <c r="AK3759" s="1"/>
      <c r="AL3759" s="49"/>
      <c r="AM3759" s="49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</row>
    <row r="3760" spans="1:121" x14ac:dyDescent="0.15">
      <c r="A3760" s="64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31"/>
      <c r="R3760" s="16"/>
      <c r="S3760" s="4"/>
      <c r="T3760" s="5"/>
      <c r="U3760" s="11"/>
      <c r="V3760" s="11"/>
      <c r="W3760" s="49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"/>
      <c r="AH3760" s="1"/>
      <c r="AI3760" s="1"/>
      <c r="AJ3760" s="1"/>
      <c r="AK3760" s="1"/>
      <c r="AL3760" s="49"/>
      <c r="AM3760" s="49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</row>
    <row r="3761" spans="1:121" x14ac:dyDescent="0.15">
      <c r="A3761" s="64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31"/>
      <c r="R3761" s="16"/>
      <c r="S3761" s="4"/>
      <c r="T3761" s="5"/>
      <c r="U3761" s="11"/>
      <c r="V3761" s="11"/>
      <c r="W3761" s="49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"/>
      <c r="AH3761" s="1"/>
      <c r="AI3761" s="1"/>
      <c r="AJ3761" s="1"/>
      <c r="AK3761" s="1"/>
      <c r="AL3761" s="49"/>
      <c r="AM3761" s="49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</row>
    <row r="3762" spans="1:121" x14ac:dyDescent="0.15">
      <c r="A3762" s="64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31"/>
      <c r="R3762" s="16"/>
      <c r="S3762" s="4"/>
      <c r="T3762" s="5"/>
      <c r="U3762" s="11"/>
      <c r="V3762" s="11"/>
      <c r="W3762" s="49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"/>
      <c r="AH3762" s="1"/>
      <c r="AI3762" s="1"/>
      <c r="AJ3762" s="1"/>
      <c r="AK3762" s="1"/>
      <c r="AL3762" s="49"/>
      <c r="AM3762" s="49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</row>
    <row r="3763" spans="1:121" x14ac:dyDescent="0.15">
      <c r="A3763" s="64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31"/>
      <c r="R3763" s="16"/>
      <c r="S3763" s="4"/>
      <c r="T3763" s="5"/>
      <c r="U3763" s="11"/>
      <c r="V3763" s="11"/>
      <c r="W3763" s="49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"/>
      <c r="AH3763" s="1"/>
      <c r="AI3763" s="1"/>
      <c r="AJ3763" s="1"/>
      <c r="AK3763" s="1"/>
      <c r="AL3763" s="49"/>
      <c r="AM3763" s="49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</row>
    <row r="3764" spans="1:121" x14ac:dyDescent="0.15">
      <c r="A3764" s="64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31"/>
      <c r="R3764" s="16"/>
      <c r="S3764" s="4"/>
      <c r="T3764" s="5"/>
      <c r="U3764" s="11"/>
      <c r="V3764" s="11"/>
      <c r="W3764" s="49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"/>
      <c r="AH3764" s="1"/>
      <c r="AI3764" s="1"/>
      <c r="AJ3764" s="1"/>
      <c r="AK3764" s="1"/>
      <c r="AL3764" s="49"/>
      <c r="AM3764" s="49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</row>
    <row r="3765" spans="1:121" x14ac:dyDescent="0.15">
      <c r="A3765" s="64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31"/>
      <c r="R3765" s="16"/>
      <c r="S3765" s="4"/>
      <c r="T3765" s="5"/>
      <c r="U3765" s="11"/>
      <c r="V3765" s="11"/>
      <c r="W3765" s="49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"/>
      <c r="AH3765" s="1"/>
      <c r="AI3765" s="1"/>
      <c r="AJ3765" s="1"/>
      <c r="AK3765" s="1"/>
      <c r="AL3765" s="49"/>
      <c r="AM3765" s="49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</row>
    <row r="3766" spans="1:121" x14ac:dyDescent="0.15">
      <c r="A3766" s="64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31"/>
      <c r="R3766" s="16"/>
      <c r="S3766" s="4"/>
      <c r="T3766" s="5"/>
      <c r="U3766" s="11"/>
      <c r="V3766" s="11"/>
      <c r="W3766" s="49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"/>
      <c r="AH3766" s="1"/>
      <c r="AI3766" s="1"/>
      <c r="AJ3766" s="1"/>
      <c r="AK3766" s="1"/>
      <c r="AL3766" s="49"/>
      <c r="AM3766" s="49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</row>
    <row r="3767" spans="1:121" x14ac:dyDescent="0.15">
      <c r="A3767" s="64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31"/>
      <c r="R3767" s="16"/>
      <c r="S3767" s="4"/>
      <c r="T3767" s="5"/>
      <c r="U3767" s="11"/>
      <c r="V3767" s="11"/>
      <c r="W3767" s="49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"/>
      <c r="AH3767" s="1"/>
      <c r="AI3767" s="1"/>
      <c r="AJ3767" s="1"/>
      <c r="AK3767" s="1"/>
      <c r="AL3767" s="49"/>
      <c r="AM3767" s="49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</row>
    <row r="3768" spans="1:121" x14ac:dyDescent="0.15">
      <c r="A3768" s="64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31"/>
      <c r="R3768" s="16"/>
      <c r="S3768" s="4"/>
      <c r="T3768" s="5"/>
      <c r="U3768" s="11"/>
      <c r="V3768" s="11"/>
      <c r="W3768" s="49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"/>
      <c r="AH3768" s="1"/>
      <c r="AI3768" s="1"/>
      <c r="AJ3768" s="1"/>
      <c r="AK3768" s="1"/>
      <c r="AL3768" s="49"/>
      <c r="AM3768" s="49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</row>
    <row r="3769" spans="1:121" x14ac:dyDescent="0.15">
      <c r="A3769" s="64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31"/>
      <c r="R3769" s="16"/>
      <c r="S3769" s="4"/>
      <c r="T3769" s="5"/>
      <c r="U3769" s="11"/>
      <c r="V3769" s="11"/>
      <c r="W3769" s="49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"/>
      <c r="AH3769" s="1"/>
      <c r="AI3769" s="1"/>
      <c r="AJ3769" s="1"/>
      <c r="AK3769" s="1"/>
      <c r="AL3769" s="49"/>
      <c r="AM3769" s="49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</row>
    <row r="3770" spans="1:121" x14ac:dyDescent="0.15">
      <c r="A3770" s="64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31"/>
      <c r="R3770" s="16"/>
      <c r="S3770" s="4"/>
      <c r="T3770" s="5"/>
      <c r="U3770" s="11"/>
      <c r="V3770" s="11"/>
      <c r="W3770" s="49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"/>
      <c r="AH3770" s="1"/>
      <c r="AI3770" s="1"/>
      <c r="AJ3770" s="1"/>
      <c r="AK3770" s="1"/>
      <c r="AL3770" s="49"/>
      <c r="AM3770" s="49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</row>
    <row r="3771" spans="1:121" x14ac:dyDescent="0.15">
      <c r="A3771" s="64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31"/>
      <c r="R3771" s="16"/>
      <c r="S3771" s="4"/>
      <c r="T3771" s="5"/>
      <c r="U3771" s="11"/>
      <c r="V3771" s="11"/>
      <c r="W3771" s="49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"/>
      <c r="AH3771" s="1"/>
      <c r="AI3771" s="1"/>
      <c r="AJ3771" s="1"/>
      <c r="AK3771" s="1"/>
      <c r="AL3771" s="49"/>
      <c r="AM3771" s="49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</row>
    <row r="3772" spans="1:121" x14ac:dyDescent="0.15">
      <c r="A3772" s="64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31"/>
      <c r="R3772" s="16"/>
      <c r="S3772" s="4"/>
      <c r="T3772" s="5"/>
      <c r="U3772" s="11"/>
      <c r="V3772" s="11"/>
      <c r="W3772" s="49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"/>
      <c r="AH3772" s="1"/>
      <c r="AI3772" s="1"/>
      <c r="AJ3772" s="1"/>
      <c r="AK3772" s="1"/>
      <c r="AL3772" s="49"/>
      <c r="AM3772" s="49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</row>
    <row r="3773" spans="1:121" x14ac:dyDescent="0.15">
      <c r="A3773" s="64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31"/>
      <c r="R3773" s="16"/>
      <c r="S3773" s="4"/>
      <c r="T3773" s="5"/>
      <c r="U3773" s="11"/>
      <c r="V3773" s="11"/>
      <c r="W3773" s="49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"/>
      <c r="AH3773" s="1"/>
      <c r="AI3773" s="1"/>
      <c r="AJ3773" s="1"/>
      <c r="AK3773" s="1"/>
      <c r="AL3773" s="49"/>
      <c r="AM3773" s="49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</row>
    <row r="3774" spans="1:121" x14ac:dyDescent="0.15">
      <c r="A3774" s="64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31"/>
      <c r="R3774" s="16"/>
      <c r="S3774" s="4"/>
      <c r="T3774" s="5"/>
      <c r="U3774" s="11"/>
      <c r="V3774" s="11"/>
      <c r="W3774" s="49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"/>
      <c r="AH3774" s="1"/>
      <c r="AI3774" s="1"/>
      <c r="AJ3774" s="1"/>
      <c r="AK3774" s="1"/>
      <c r="AL3774" s="49"/>
      <c r="AM3774" s="49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</row>
    <row r="3775" spans="1:121" x14ac:dyDescent="0.15">
      <c r="A3775" s="64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31"/>
      <c r="R3775" s="16"/>
      <c r="S3775" s="4"/>
      <c r="T3775" s="5"/>
      <c r="U3775" s="11"/>
      <c r="V3775" s="11"/>
      <c r="W3775" s="49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"/>
      <c r="AH3775" s="1"/>
      <c r="AI3775" s="1"/>
      <c r="AJ3775" s="1"/>
      <c r="AK3775" s="1"/>
      <c r="AL3775" s="49"/>
      <c r="AM3775" s="49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</row>
    <row r="3776" spans="1:121" x14ac:dyDescent="0.15">
      <c r="A3776" s="64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31"/>
      <c r="R3776" s="16"/>
      <c r="S3776" s="4"/>
      <c r="T3776" s="5"/>
      <c r="U3776" s="11"/>
      <c r="V3776" s="11"/>
      <c r="W3776" s="49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"/>
      <c r="AH3776" s="1"/>
      <c r="AI3776" s="1"/>
      <c r="AJ3776" s="1"/>
      <c r="AK3776" s="1"/>
      <c r="AL3776" s="49"/>
      <c r="AM3776" s="49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</row>
    <row r="3777" spans="1:121" x14ac:dyDescent="0.15">
      <c r="A3777" s="64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31"/>
      <c r="R3777" s="16"/>
      <c r="S3777" s="4"/>
      <c r="T3777" s="5"/>
      <c r="U3777" s="11"/>
      <c r="V3777" s="11"/>
      <c r="W3777" s="49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"/>
      <c r="AH3777" s="1"/>
      <c r="AI3777" s="1"/>
      <c r="AJ3777" s="1"/>
      <c r="AK3777" s="1"/>
      <c r="AL3777" s="49"/>
      <c r="AM3777" s="49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</row>
    <row r="3778" spans="1:121" x14ac:dyDescent="0.15">
      <c r="A3778" s="64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31"/>
      <c r="R3778" s="16"/>
      <c r="S3778" s="4"/>
      <c r="T3778" s="5"/>
      <c r="U3778" s="11"/>
      <c r="V3778" s="11"/>
      <c r="W3778" s="49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"/>
      <c r="AH3778" s="1"/>
      <c r="AI3778" s="1"/>
      <c r="AJ3778" s="1"/>
      <c r="AK3778" s="1"/>
      <c r="AL3778" s="49"/>
      <c r="AM3778" s="49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</row>
    <row r="3779" spans="1:121" x14ac:dyDescent="0.15">
      <c r="A3779" s="64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31"/>
      <c r="R3779" s="16"/>
      <c r="S3779" s="4"/>
      <c r="T3779" s="5"/>
      <c r="U3779" s="11"/>
      <c r="V3779" s="11"/>
      <c r="W3779" s="49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"/>
      <c r="AH3779" s="1"/>
      <c r="AI3779" s="1"/>
      <c r="AJ3779" s="1"/>
      <c r="AK3779" s="1"/>
      <c r="AL3779" s="49"/>
      <c r="AM3779" s="49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</row>
    <row r="3780" spans="1:121" x14ac:dyDescent="0.15">
      <c r="A3780" s="64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31"/>
      <c r="R3780" s="16"/>
      <c r="S3780" s="4"/>
      <c r="T3780" s="5"/>
      <c r="U3780" s="11"/>
      <c r="V3780" s="11"/>
      <c r="W3780" s="49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"/>
      <c r="AH3780" s="1"/>
      <c r="AI3780" s="1"/>
      <c r="AJ3780" s="1"/>
      <c r="AK3780" s="1"/>
      <c r="AL3780" s="49"/>
      <c r="AM3780" s="49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</row>
    <row r="3781" spans="1:121" x14ac:dyDescent="0.15">
      <c r="A3781" s="64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31"/>
      <c r="R3781" s="16"/>
      <c r="S3781" s="4"/>
      <c r="T3781" s="5"/>
      <c r="U3781" s="11"/>
      <c r="V3781" s="11"/>
      <c r="W3781" s="49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"/>
      <c r="AH3781" s="1"/>
      <c r="AI3781" s="1"/>
      <c r="AJ3781" s="1"/>
      <c r="AK3781" s="1"/>
      <c r="AL3781" s="49"/>
      <c r="AM3781" s="49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</row>
    <row r="3782" spans="1:121" x14ac:dyDescent="0.15">
      <c r="A3782" s="64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31"/>
      <c r="R3782" s="16"/>
      <c r="S3782" s="4"/>
      <c r="T3782" s="5"/>
      <c r="U3782" s="11"/>
      <c r="V3782" s="11"/>
      <c r="W3782" s="49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"/>
      <c r="AH3782" s="1"/>
      <c r="AI3782" s="1"/>
      <c r="AJ3782" s="1"/>
      <c r="AK3782" s="1"/>
      <c r="AL3782" s="49"/>
      <c r="AM3782" s="49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</row>
    <row r="3783" spans="1:121" x14ac:dyDescent="0.15">
      <c r="A3783" s="64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31"/>
      <c r="R3783" s="16"/>
      <c r="S3783" s="4"/>
      <c r="T3783" s="5"/>
      <c r="U3783" s="11"/>
      <c r="V3783" s="11"/>
      <c r="W3783" s="49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"/>
      <c r="AH3783" s="1"/>
      <c r="AI3783" s="1"/>
      <c r="AJ3783" s="1"/>
      <c r="AK3783" s="1"/>
      <c r="AL3783" s="49"/>
      <c r="AM3783" s="49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</row>
    <row r="3784" spans="1:121" x14ac:dyDescent="0.15">
      <c r="A3784" s="64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31"/>
      <c r="R3784" s="16"/>
      <c r="S3784" s="4"/>
      <c r="T3784" s="5"/>
      <c r="U3784" s="11"/>
      <c r="V3784" s="11"/>
      <c r="W3784" s="49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"/>
      <c r="AH3784" s="1"/>
      <c r="AI3784" s="1"/>
      <c r="AJ3784" s="1"/>
      <c r="AK3784" s="1"/>
      <c r="AL3784" s="49"/>
      <c r="AM3784" s="49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</row>
    <row r="3785" spans="1:121" x14ac:dyDescent="0.15">
      <c r="A3785" s="64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31"/>
      <c r="R3785" s="16"/>
      <c r="S3785" s="4"/>
      <c r="T3785" s="5"/>
      <c r="U3785" s="11"/>
      <c r="V3785" s="11"/>
      <c r="W3785" s="49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"/>
      <c r="AH3785" s="1"/>
      <c r="AI3785" s="1"/>
      <c r="AJ3785" s="1"/>
      <c r="AK3785" s="1"/>
      <c r="AL3785" s="49"/>
      <c r="AM3785" s="49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</row>
    <row r="3786" spans="1:121" x14ac:dyDescent="0.15">
      <c r="A3786" s="64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31"/>
      <c r="R3786" s="16"/>
      <c r="S3786" s="4"/>
      <c r="T3786" s="5"/>
      <c r="U3786" s="11"/>
      <c r="V3786" s="11"/>
      <c r="W3786" s="49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"/>
      <c r="AH3786" s="1"/>
      <c r="AI3786" s="1"/>
      <c r="AJ3786" s="1"/>
      <c r="AK3786" s="1"/>
      <c r="AL3786" s="49"/>
      <c r="AM3786" s="49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</row>
    <row r="3787" spans="1:121" x14ac:dyDescent="0.15">
      <c r="A3787" s="64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31"/>
      <c r="R3787" s="16"/>
      <c r="S3787" s="4"/>
      <c r="T3787" s="5"/>
      <c r="U3787" s="11"/>
      <c r="V3787" s="11"/>
      <c r="W3787" s="49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"/>
      <c r="AH3787" s="1"/>
      <c r="AI3787" s="1"/>
      <c r="AJ3787" s="1"/>
      <c r="AK3787" s="1"/>
      <c r="AL3787" s="49"/>
      <c r="AM3787" s="49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</row>
    <row r="3788" spans="1:121" x14ac:dyDescent="0.15">
      <c r="A3788" s="64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31"/>
      <c r="R3788" s="16"/>
      <c r="S3788" s="4"/>
      <c r="T3788" s="5"/>
      <c r="U3788" s="11"/>
      <c r="V3788" s="11"/>
      <c r="W3788" s="49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"/>
      <c r="AH3788" s="1"/>
      <c r="AI3788" s="1"/>
      <c r="AJ3788" s="1"/>
      <c r="AK3788" s="1"/>
      <c r="AL3788" s="49"/>
      <c r="AM3788" s="49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</row>
    <row r="3789" spans="1:121" x14ac:dyDescent="0.15">
      <c r="A3789" s="64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31"/>
      <c r="R3789" s="16"/>
      <c r="S3789" s="4"/>
      <c r="T3789" s="5"/>
      <c r="U3789" s="11"/>
      <c r="V3789" s="11"/>
      <c r="W3789" s="49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"/>
      <c r="AH3789" s="1"/>
      <c r="AI3789" s="1"/>
      <c r="AJ3789" s="1"/>
      <c r="AK3789" s="1"/>
      <c r="AL3789" s="49"/>
      <c r="AM3789" s="49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</row>
    <row r="3790" spans="1:121" x14ac:dyDescent="0.15">
      <c r="A3790" s="64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31"/>
      <c r="R3790" s="16"/>
      <c r="S3790" s="4"/>
      <c r="T3790" s="5"/>
      <c r="U3790" s="11"/>
      <c r="V3790" s="11"/>
      <c r="W3790" s="49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"/>
      <c r="AH3790" s="1"/>
      <c r="AI3790" s="1"/>
      <c r="AJ3790" s="1"/>
      <c r="AK3790" s="1"/>
      <c r="AL3790" s="49"/>
      <c r="AM3790" s="49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</row>
    <row r="3791" spans="1:121" x14ac:dyDescent="0.15">
      <c r="A3791" s="64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31"/>
      <c r="R3791" s="16"/>
      <c r="S3791" s="4"/>
      <c r="T3791" s="5"/>
      <c r="U3791" s="11"/>
      <c r="V3791" s="11"/>
      <c r="W3791" s="49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"/>
      <c r="AH3791" s="1"/>
      <c r="AI3791" s="1"/>
      <c r="AJ3791" s="1"/>
      <c r="AK3791" s="1"/>
      <c r="AL3791" s="49"/>
      <c r="AM3791" s="49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</row>
    <row r="3792" spans="1:121" x14ac:dyDescent="0.15">
      <c r="A3792" s="64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31"/>
      <c r="R3792" s="16"/>
      <c r="S3792" s="4"/>
      <c r="T3792" s="5"/>
      <c r="U3792" s="11"/>
      <c r="V3792" s="11"/>
      <c r="W3792" s="49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"/>
      <c r="AH3792" s="1"/>
      <c r="AI3792" s="1"/>
      <c r="AJ3792" s="1"/>
      <c r="AK3792" s="1"/>
      <c r="AL3792" s="49"/>
      <c r="AM3792" s="49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</row>
    <row r="3793" spans="1:121" x14ac:dyDescent="0.15">
      <c r="A3793" s="64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31"/>
      <c r="R3793" s="16"/>
      <c r="S3793" s="4"/>
      <c r="T3793" s="5"/>
      <c r="U3793" s="11"/>
      <c r="V3793" s="11"/>
      <c r="W3793" s="49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"/>
      <c r="AH3793" s="1"/>
      <c r="AI3793" s="1"/>
      <c r="AJ3793" s="1"/>
      <c r="AK3793" s="1"/>
      <c r="AL3793" s="49"/>
      <c r="AM3793" s="49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</row>
    <row r="3794" spans="1:121" x14ac:dyDescent="0.15">
      <c r="A3794" s="64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31"/>
      <c r="R3794" s="16"/>
      <c r="S3794" s="4"/>
      <c r="T3794" s="5"/>
      <c r="U3794" s="11"/>
      <c r="V3794" s="11"/>
      <c r="W3794" s="49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"/>
      <c r="AH3794" s="1"/>
      <c r="AI3794" s="1"/>
      <c r="AJ3794" s="1"/>
      <c r="AK3794" s="1"/>
      <c r="AL3794" s="49"/>
      <c r="AM3794" s="49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</row>
    <row r="3795" spans="1:121" x14ac:dyDescent="0.15">
      <c r="A3795" s="64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31"/>
      <c r="R3795" s="16"/>
      <c r="S3795" s="4"/>
      <c r="T3795" s="5"/>
      <c r="U3795" s="11"/>
      <c r="V3795" s="11"/>
      <c r="W3795" s="49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"/>
      <c r="AH3795" s="1"/>
      <c r="AI3795" s="1"/>
      <c r="AJ3795" s="1"/>
      <c r="AK3795" s="1"/>
      <c r="AL3795" s="49"/>
      <c r="AM3795" s="49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</row>
    <row r="3796" spans="1:121" x14ac:dyDescent="0.15">
      <c r="A3796" s="64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31"/>
      <c r="R3796" s="16"/>
      <c r="S3796" s="4"/>
      <c r="T3796" s="5"/>
      <c r="U3796" s="11"/>
      <c r="V3796" s="11"/>
      <c r="W3796" s="49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"/>
      <c r="AH3796" s="1"/>
      <c r="AI3796" s="1"/>
      <c r="AJ3796" s="1"/>
      <c r="AK3796" s="1"/>
      <c r="AL3796" s="49"/>
      <c r="AM3796" s="49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</row>
    <row r="3797" spans="1:121" x14ac:dyDescent="0.15">
      <c r="A3797" s="64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31"/>
      <c r="R3797" s="16"/>
      <c r="S3797" s="4"/>
      <c r="T3797" s="5"/>
      <c r="U3797" s="11"/>
      <c r="V3797" s="11"/>
      <c r="W3797" s="49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"/>
      <c r="AH3797" s="1"/>
      <c r="AI3797" s="1"/>
      <c r="AJ3797" s="1"/>
      <c r="AK3797" s="1"/>
      <c r="AL3797" s="49"/>
      <c r="AM3797" s="49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</row>
    <row r="3798" spans="1:121" x14ac:dyDescent="0.15">
      <c r="A3798" s="64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31"/>
      <c r="R3798" s="16"/>
      <c r="S3798" s="4"/>
      <c r="T3798" s="5"/>
      <c r="U3798" s="11"/>
      <c r="V3798" s="11"/>
      <c r="W3798" s="49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"/>
      <c r="AH3798" s="1"/>
      <c r="AI3798" s="1"/>
      <c r="AJ3798" s="1"/>
      <c r="AK3798" s="1"/>
      <c r="AL3798" s="49"/>
      <c r="AM3798" s="49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</row>
    <row r="3799" spans="1:121" x14ac:dyDescent="0.15">
      <c r="A3799" s="64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31"/>
      <c r="R3799" s="16"/>
      <c r="S3799" s="4"/>
      <c r="T3799" s="5"/>
      <c r="U3799" s="11"/>
      <c r="V3799" s="11"/>
      <c r="W3799" s="49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"/>
      <c r="AH3799" s="1"/>
      <c r="AI3799" s="1"/>
      <c r="AJ3799" s="1"/>
      <c r="AK3799" s="1"/>
      <c r="AL3799" s="49"/>
      <c r="AM3799" s="49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</row>
    <row r="3800" spans="1:121" x14ac:dyDescent="0.15">
      <c r="A3800" s="64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31"/>
      <c r="R3800" s="16"/>
      <c r="S3800" s="4"/>
      <c r="T3800" s="5"/>
      <c r="U3800" s="11"/>
      <c r="V3800" s="11"/>
      <c r="W3800" s="49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"/>
      <c r="AH3800" s="1"/>
      <c r="AI3800" s="1"/>
      <c r="AJ3800" s="1"/>
      <c r="AK3800" s="1"/>
      <c r="AL3800" s="49"/>
      <c r="AM3800" s="49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</row>
    <row r="3801" spans="1:121" x14ac:dyDescent="0.15">
      <c r="A3801" s="64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31"/>
      <c r="R3801" s="16"/>
      <c r="S3801" s="4"/>
      <c r="T3801" s="5"/>
      <c r="U3801" s="11"/>
      <c r="V3801" s="11"/>
      <c r="W3801" s="49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"/>
      <c r="AH3801" s="1"/>
      <c r="AI3801" s="1"/>
      <c r="AJ3801" s="1"/>
      <c r="AK3801" s="1"/>
      <c r="AL3801" s="49"/>
      <c r="AM3801" s="49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</row>
    <row r="3802" spans="1:121" x14ac:dyDescent="0.15">
      <c r="A3802" s="64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31"/>
      <c r="R3802" s="16"/>
      <c r="S3802" s="4"/>
      <c r="T3802" s="5"/>
      <c r="U3802" s="11"/>
      <c r="V3802" s="11"/>
      <c r="W3802" s="49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"/>
      <c r="AH3802" s="1"/>
      <c r="AI3802" s="1"/>
      <c r="AJ3802" s="1"/>
      <c r="AK3802" s="1"/>
      <c r="AL3802" s="49"/>
      <c r="AM3802" s="49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</row>
    <row r="3803" spans="1:121" x14ac:dyDescent="0.15">
      <c r="A3803" s="64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31"/>
      <c r="R3803" s="16"/>
      <c r="S3803" s="4"/>
      <c r="T3803" s="5"/>
      <c r="U3803" s="11"/>
      <c r="V3803" s="11"/>
      <c r="W3803" s="49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"/>
      <c r="AH3803" s="1"/>
      <c r="AI3803" s="1"/>
      <c r="AJ3803" s="1"/>
      <c r="AK3803" s="1"/>
      <c r="AL3803" s="49"/>
      <c r="AM3803" s="49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</row>
    <row r="3804" spans="1:121" x14ac:dyDescent="0.15">
      <c r="A3804" s="64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31"/>
      <c r="R3804" s="16"/>
      <c r="S3804" s="4"/>
      <c r="T3804" s="5"/>
      <c r="U3804" s="11"/>
      <c r="V3804" s="11"/>
      <c r="W3804" s="49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"/>
      <c r="AH3804" s="1"/>
      <c r="AI3804" s="1"/>
      <c r="AJ3804" s="1"/>
      <c r="AK3804" s="1"/>
      <c r="AL3804" s="49"/>
      <c r="AM3804" s="49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</row>
    <row r="3805" spans="1:121" x14ac:dyDescent="0.15">
      <c r="A3805" s="64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31"/>
      <c r="R3805" s="16"/>
      <c r="S3805" s="4"/>
      <c r="T3805" s="5"/>
      <c r="U3805" s="11"/>
      <c r="V3805" s="11"/>
      <c r="W3805" s="49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"/>
      <c r="AH3805" s="1"/>
      <c r="AI3805" s="1"/>
      <c r="AJ3805" s="1"/>
      <c r="AK3805" s="1"/>
      <c r="AL3805" s="49"/>
      <c r="AM3805" s="49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</row>
    <row r="3806" spans="1:121" x14ac:dyDescent="0.15">
      <c r="A3806" s="64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31"/>
      <c r="R3806" s="16"/>
      <c r="S3806" s="4"/>
      <c r="T3806" s="5"/>
      <c r="U3806" s="11"/>
      <c r="V3806" s="11"/>
      <c r="W3806" s="49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"/>
      <c r="AH3806" s="1"/>
      <c r="AI3806" s="1"/>
      <c r="AJ3806" s="1"/>
      <c r="AK3806" s="1"/>
      <c r="AL3806" s="49"/>
      <c r="AM3806" s="49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</row>
    <row r="3807" spans="1:121" x14ac:dyDescent="0.15">
      <c r="A3807" s="64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31"/>
      <c r="R3807" s="16"/>
      <c r="S3807" s="4"/>
      <c r="T3807" s="5"/>
      <c r="U3807" s="11"/>
      <c r="V3807" s="11"/>
      <c r="W3807" s="49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"/>
      <c r="AH3807" s="1"/>
      <c r="AI3807" s="1"/>
      <c r="AJ3807" s="1"/>
      <c r="AK3807" s="1"/>
      <c r="AL3807" s="49"/>
      <c r="AM3807" s="49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</row>
    <row r="3808" spans="1:121" x14ac:dyDescent="0.15">
      <c r="A3808" s="64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31"/>
      <c r="R3808" s="16"/>
      <c r="S3808" s="4"/>
      <c r="T3808" s="5"/>
      <c r="U3808" s="11"/>
      <c r="V3808" s="11"/>
      <c r="W3808" s="49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"/>
      <c r="AH3808" s="1"/>
      <c r="AI3808" s="1"/>
      <c r="AJ3808" s="1"/>
      <c r="AK3808" s="1"/>
      <c r="AL3808" s="49"/>
      <c r="AM3808" s="49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</row>
    <row r="3809" spans="1:121" x14ac:dyDescent="0.15">
      <c r="A3809" s="64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31"/>
      <c r="R3809" s="16"/>
      <c r="S3809" s="4"/>
      <c r="T3809" s="5"/>
      <c r="U3809" s="11"/>
      <c r="V3809" s="11"/>
      <c r="W3809" s="49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"/>
      <c r="AH3809" s="1"/>
      <c r="AI3809" s="1"/>
      <c r="AJ3809" s="1"/>
      <c r="AK3809" s="1"/>
      <c r="AL3809" s="49"/>
      <c r="AM3809" s="49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</row>
    <row r="3810" spans="1:121" x14ac:dyDescent="0.15">
      <c r="A3810" s="64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31"/>
      <c r="R3810" s="16"/>
      <c r="S3810" s="4"/>
      <c r="T3810" s="5"/>
      <c r="U3810" s="11"/>
      <c r="V3810" s="11"/>
      <c r="W3810" s="49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"/>
      <c r="AH3810" s="1"/>
      <c r="AI3810" s="1"/>
      <c r="AJ3810" s="1"/>
      <c r="AK3810" s="1"/>
      <c r="AL3810" s="49"/>
      <c r="AM3810" s="49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</row>
    <row r="3811" spans="1:121" x14ac:dyDescent="0.15">
      <c r="A3811" s="64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31"/>
      <c r="R3811" s="16"/>
      <c r="S3811" s="4"/>
      <c r="T3811" s="5"/>
      <c r="U3811" s="11"/>
      <c r="V3811" s="11"/>
      <c r="W3811" s="49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"/>
      <c r="AH3811" s="1"/>
      <c r="AI3811" s="1"/>
      <c r="AJ3811" s="1"/>
      <c r="AK3811" s="1"/>
      <c r="AL3811" s="49"/>
      <c r="AM3811" s="49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</row>
    <row r="3812" spans="1:121" x14ac:dyDescent="0.15">
      <c r="A3812" s="64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31"/>
      <c r="R3812" s="16"/>
      <c r="S3812" s="4"/>
      <c r="T3812" s="5"/>
      <c r="U3812" s="11"/>
      <c r="V3812" s="11"/>
      <c r="W3812" s="49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"/>
      <c r="AH3812" s="1"/>
      <c r="AI3812" s="1"/>
      <c r="AJ3812" s="1"/>
      <c r="AK3812" s="1"/>
      <c r="AL3812" s="49"/>
      <c r="AM3812" s="49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</row>
    <row r="3813" spans="1:121" x14ac:dyDescent="0.15">
      <c r="A3813" s="64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31"/>
      <c r="R3813" s="16"/>
      <c r="S3813" s="4"/>
      <c r="T3813" s="5"/>
      <c r="U3813" s="11"/>
      <c r="V3813" s="11"/>
      <c r="W3813" s="49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"/>
      <c r="AH3813" s="1"/>
      <c r="AI3813" s="1"/>
      <c r="AJ3813" s="1"/>
      <c r="AK3813" s="1"/>
      <c r="AL3813" s="49"/>
      <c r="AM3813" s="49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</row>
    <row r="3814" spans="1:121" x14ac:dyDescent="0.15">
      <c r="A3814" s="64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31"/>
      <c r="R3814" s="16"/>
      <c r="S3814" s="4"/>
      <c r="T3814" s="5"/>
      <c r="U3814" s="11"/>
      <c r="V3814" s="11"/>
      <c r="W3814" s="49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"/>
      <c r="AH3814" s="1"/>
      <c r="AI3814" s="1"/>
      <c r="AJ3814" s="1"/>
      <c r="AK3814" s="1"/>
      <c r="AL3814" s="49"/>
      <c r="AM3814" s="49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</row>
    <row r="3815" spans="1:121" x14ac:dyDescent="0.15">
      <c r="A3815" s="64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31"/>
      <c r="R3815" s="16"/>
      <c r="S3815" s="4"/>
      <c r="T3815" s="5"/>
      <c r="U3815" s="11"/>
      <c r="V3815" s="11"/>
      <c r="W3815" s="49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"/>
      <c r="AH3815" s="1"/>
      <c r="AI3815" s="1"/>
      <c r="AJ3815" s="1"/>
      <c r="AK3815" s="1"/>
      <c r="AL3815" s="49"/>
      <c r="AM3815" s="49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</row>
    <row r="3816" spans="1:121" x14ac:dyDescent="0.15">
      <c r="A3816" s="64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31"/>
      <c r="R3816" s="16"/>
      <c r="S3816" s="4"/>
      <c r="T3816" s="5"/>
      <c r="U3816" s="11"/>
      <c r="V3816" s="11"/>
      <c r="W3816" s="49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"/>
      <c r="AH3816" s="1"/>
      <c r="AI3816" s="1"/>
      <c r="AJ3816" s="1"/>
      <c r="AK3816" s="1"/>
      <c r="AL3816" s="49"/>
      <c r="AM3816" s="49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</row>
    <row r="3817" spans="1:121" x14ac:dyDescent="0.15">
      <c r="A3817" s="64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31"/>
      <c r="R3817" s="16"/>
      <c r="S3817" s="4"/>
      <c r="T3817" s="5"/>
      <c r="U3817" s="11"/>
      <c r="V3817" s="11"/>
      <c r="W3817" s="49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"/>
      <c r="AH3817" s="1"/>
      <c r="AI3817" s="1"/>
      <c r="AJ3817" s="1"/>
      <c r="AK3817" s="1"/>
      <c r="AL3817" s="49"/>
      <c r="AM3817" s="49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</row>
    <row r="3818" spans="1:121" x14ac:dyDescent="0.15">
      <c r="A3818" s="64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31"/>
      <c r="R3818" s="16"/>
      <c r="S3818" s="4"/>
      <c r="T3818" s="5"/>
      <c r="U3818" s="11"/>
      <c r="V3818" s="11"/>
      <c r="W3818" s="49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"/>
      <c r="AH3818" s="1"/>
      <c r="AI3818" s="1"/>
      <c r="AJ3818" s="1"/>
      <c r="AK3818" s="1"/>
      <c r="AL3818" s="49"/>
      <c r="AM3818" s="49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</row>
    <row r="3819" spans="1:121" x14ac:dyDescent="0.15">
      <c r="A3819" s="64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31"/>
      <c r="R3819" s="16"/>
      <c r="S3819" s="4"/>
      <c r="T3819" s="5"/>
      <c r="U3819" s="11"/>
      <c r="V3819" s="11"/>
      <c r="W3819" s="49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"/>
      <c r="AH3819" s="1"/>
      <c r="AI3819" s="1"/>
      <c r="AJ3819" s="1"/>
      <c r="AK3819" s="1"/>
      <c r="AL3819" s="49"/>
      <c r="AM3819" s="49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</row>
    <row r="3820" spans="1:121" x14ac:dyDescent="0.15">
      <c r="A3820" s="64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31"/>
      <c r="R3820" s="16"/>
      <c r="S3820" s="4"/>
      <c r="T3820" s="5"/>
      <c r="U3820" s="11"/>
      <c r="V3820" s="11"/>
      <c r="W3820" s="49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"/>
      <c r="AH3820" s="1"/>
      <c r="AI3820" s="1"/>
      <c r="AJ3820" s="1"/>
      <c r="AK3820" s="1"/>
      <c r="AL3820" s="49"/>
      <c r="AM3820" s="49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</row>
    <row r="3821" spans="1:121" x14ac:dyDescent="0.15">
      <c r="A3821" s="64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31"/>
      <c r="R3821" s="16"/>
      <c r="S3821" s="4"/>
      <c r="T3821" s="5"/>
      <c r="U3821" s="11"/>
      <c r="V3821" s="11"/>
      <c r="W3821" s="49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"/>
      <c r="AH3821" s="1"/>
      <c r="AI3821" s="1"/>
      <c r="AJ3821" s="1"/>
      <c r="AK3821" s="1"/>
      <c r="AL3821" s="49"/>
      <c r="AM3821" s="49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</row>
    <row r="3822" spans="1:121" x14ac:dyDescent="0.15">
      <c r="A3822" s="64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31"/>
      <c r="R3822" s="16"/>
      <c r="S3822" s="4"/>
      <c r="T3822" s="5"/>
      <c r="U3822" s="11"/>
      <c r="V3822" s="11"/>
      <c r="W3822" s="49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"/>
      <c r="AH3822" s="1"/>
      <c r="AI3822" s="1"/>
      <c r="AJ3822" s="1"/>
      <c r="AK3822" s="1"/>
      <c r="AL3822" s="49"/>
      <c r="AM3822" s="49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</row>
    <row r="3823" spans="1:121" x14ac:dyDescent="0.15">
      <c r="A3823" s="64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31"/>
      <c r="R3823" s="16"/>
      <c r="S3823" s="4"/>
      <c r="T3823" s="5"/>
      <c r="U3823" s="11"/>
      <c r="V3823" s="11"/>
      <c r="W3823" s="49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"/>
      <c r="AH3823" s="1"/>
      <c r="AI3823" s="1"/>
      <c r="AJ3823" s="1"/>
      <c r="AK3823" s="1"/>
      <c r="AL3823" s="49"/>
      <c r="AM3823" s="49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</row>
    <row r="3824" spans="1:121" x14ac:dyDescent="0.15">
      <c r="A3824" s="64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31"/>
      <c r="R3824" s="16"/>
      <c r="S3824" s="4"/>
      <c r="T3824" s="5"/>
      <c r="U3824" s="11"/>
      <c r="V3824" s="11"/>
      <c r="W3824" s="49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"/>
      <c r="AH3824" s="1"/>
      <c r="AI3824" s="1"/>
      <c r="AJ3824" s="1"/>
      <c r="AK3824" s="1"/>
      <c r="AL3824" s="49"/>
      <c r="AM3824" s="49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</row>
    <row r="3825" spans="1:121" x14ac:dyDescent="0.15">
      <c r="A3825" s="64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31"/>
      <c r="R3825" s="16"/>
      <c r="S3825" s="4"/>
      <c r="T3825" s="5"/>
      <c r="U3825" s="11"/>
      <c r="V3825" s="11"/>
      <c r="W3825" s="49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"/>
      <c r="AH3825" s="1"/>
      <c r="AI3825" s="1"/>
      <c r="AJ3825" s="1"/>
      <c r="AK3825" s="1"/>
      <c r="AL3825" s="49"/>
      <c r="AM3825" s="49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</row>
    <row r="3826" spans="1:121" x14ac:dyDescent="0.15">
      <c r="A3826" s="64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31"/>
      <c r="R3826" s="16"/>
      <c r="S3826" s="4"/>
      <c r="T3826" s="5"/>
      <c r="U3826" s="11"/>
      <c r="V3826" s="11"/>
      <c r="W3826" s="49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"/>
      <c r="AH3826" s="1"/>
      <c r="AI3826" s="1"/>
      <c r="AJ3826" s="1"/>
      <c r="AK3826" s="1"/>
      <c r="AL3826" s="49"/>
      <c r="AM3826" s="49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</row>
    <row r="3827" spans="1:121" x14ac:dyDescent="0.15">
      <c r="A3827" s="64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31"/>
      <c r="R3827" s="16"/>
      <c r="S3827" s="4"/>
      <c r="T3827" s="5"/>
      <c r="U3827" s="11"/>
      <c r="V3827" s="11"/>
      <c r="W3827" s="49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"/>
      <c r="AH3827" s="1"/>
      <c r="AI3827" s="1"/>
      <c r="AJ3827" s="1"/>
      <c r="AK3827" s="1"/>
      <c r="AL3827" s="49"/>
      <c r="AM3827" s="49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</row>
    <row r="3828" spans="1:121" x14ac:dyDescent="0.15">
      <c r="A3828" s="64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31"/>
      <c r="R3828" s="16"/>
      <c r="S3828" s="4"/>
      <c r="T3828" s="5"/>
      <c r="U3828" s="11"/>
      <c r="V3828" s="11"/>
      <c r="W3828" s="49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"/>
      <c r="AH3828" s="1"/>
      <c r="AI3828" s="1"/>
      <c r="AJ3828" s="1"/>
      <c r="AK3828" s="1"/>
      <c r="AL3828" s="49"/>
      <c r="AM3828" s="49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</row>
    <row r="3829" spans="1:121" x14ac:dyDescent="0.15">
      <c r="A3829" s="64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31"/>
      <c r="R3829" s="16"/>
      <c r="S3829" s="4"/>
      <c r="T3829" s="5"/>
      <c r="U3829" s="11"/>
      <c r="V3829" s="11"/>
      <c r="W3829" s="49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"/>
      <c r="AH3829" s="1"/>
      <c r="AI3829" s="1"/>
      <c r="AJ3829" s="1"/>
      <c r="AK3829" s="1"/>
      <c r="AL3829" s="49"/>
      <c r="AM3829" s="49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</row>
    <row r="3830" spans="1:121" x14ac:dyDescent="0.15">
      <c r="A3830" s="64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31"/>
      <c r="R3830" s="16"/>
      <c r="S3830" s="4"/>
      <c r="T3830" s="5"/>
      <c r="U3830" s="11"/>
      <c r="V3830" s="11"/>
      <c r="W3830" s="49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"/>
      <c r="AH3830" s="1"/>
      <c r="AI3830" s="1"/>
      <c r="AJ3830" s="1"/>
      <c r="AK3830" s="1"/>
      <c r="AL3830" s="49"/>
      <c r="AM3830" s="49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</row>
    <row r="3831" spans="1:121" x14ac:dyDescent="0.15">
      <c r="A3831" s="64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31"/>
      <c r="R3831" s="16"/>
      <c r="S3831" s="4"/>
      <c r="T3831" s="5"/>
      <c r="U3831" s="11"/>
      <c r="V3831" s="11"/>
      <c r="W3831" s="49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"/>
      <c r="AH3831" s="1"/>
      <c r="AI3831" s="1"/>
      <c r="AJ3831" s="1"/>
      <c r="AK3831" s="1"/>
      <c r="AL3831" s="49"/>
      <c r="AM3831" s="49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</row>
    <row r="3832" spans="1:121" x14ac:dyDescent="0.15">
      <c r="A3832" s="64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31"/>
      <c r="R3832" s="16"/>
      <c r="S3832" s="4"/>
      <c r="T3832" s="5"/>
      <c r="U3832" s="11"/>
      <c r="V3832" s="11"/>
      <c r="W3832" s="49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"/>
      <c r="AH3832" s="1"/>
      <c r="AI3832" s="1"/>
      <c r="AJ3832" s="1"/>
      <c r="AK3832" s="1"/>
      <c r="AL3832" s="49"/>
      <c r="AM3832" s="49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</row>
    <row r="3833" spans="1:121" x14ac:dyDescent="0.15">
      <c r="A3833" s="64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31"/>
      <c r="R3833" s="16"/>
      <c r="S3833" s="4"/>
      <c r="T3833" s="5"/>
      <c r="U3833" s="11"/>
      <c r="V3833" s="11"/>
      <c r="W3833" s="49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"/>
      <c r="AH3833" s="1"/>
      <c r="AI3833" s="1"/>
      <c r="AJ3833" s="1"/>
      <c r="AK3833" s="1"/>
      <c r="AL3833" s="49"/>
      <c r="AM3833" s="49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</row>
    <row r="3834" spans="1:121" x14ac:dyDescent="0.15">
      <c r="A3834" s="64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31"/>
      <c r="R3834" s="16"/>
      <c r="S3834" s="4"/>
      <c r="T3834" s="5"/>
      <c r="U3834" s="11"/>
      <c r="V3834" s="11"/>
      <c r="W3834" s="49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"/>
      <c r="AH3834" s="1"/>
      <c r="AI3834" s="1"/>
      <c r="AJ3834" s="1"/>
      <c r="AK3834" s="1"/>
      <c r="AL3834" s="49"/>
      <c r="AM3834" s="49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</row>
    <row r="3835" spans="1:121" x14ac:dyDescent="0.15">
      <c r="A3835" s="64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31"/>
      <c r="R3835" s="16"/>
      <c r="S3835" s="4"/>
      <c r="T3835" s="5"/>
      <c r="U3835" s="11"/>
      <c r="V3835" s="11"/>
      <c r="W3835" s="49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"/>
      <c r="AH3835" s="1"/>
      <c r="AI3835" s="1"/>
      <c r="AJ3835" s="1"/>
      <c r="AK3835" s="1"/>
      <c r="AL3835" s="49"/>
      <c r="AM3835" s="49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</row>
    <row r="3836" spans="1:121" x14ac:dyDescent="0.15">
      <c r="A3836" s="64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31"/>
      <c r="R3836" s="16"/>
      <c r="S3836" s="4"/>
      <c r="T3836" s="5"/>
      <c r="U3836" s="11"/>
      <c r="V3836" s="11"/>
      <c r="W3836" s="49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"/>
      <c r="AH3836" s="1"/>
      <c r="AI3836" s="1"/>
      <c r="AJ3836" s="1"/>
      <c r="AK3836" s="1"/>
      <c r="AL3836" s="49"/>
      <c r="AM3836" s="49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</row>
    <row r="3837" spans="1:121" x14ac:dyDescent="0.15">
      <c r="A3837" s="64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31"/>
      <c r="R3837" s="16"/>
      <c r="S3837" s="4"/>
      <c r="T3837" s="5"/>
      <c r="U3837" s="11"/>
      <c r="V3837" s="11"/>
      <c r="W3837" s="49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"/>
      <c r="AH3837" s="1"/>
      <c r="AI3837" s="1"/>
      <c r="AJ3837" s="1"/>
      <c r="AK3837" s="1"/>
      <c r="AL3837" s="49"/>
      <c r="AM3837" s="49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</row>
    <row r="3838" spans="1:121" x14ac:dyDescent="0.15">
      <c r="A3838" s="64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31"/>
      <c r="R3838" s="16"/>
      <c r="S3838" s="4"/>
      <c r="T3838" s="5"/>
      <c r="U3838" s="11"/>
      <c r="V3838" s="11"/>
      <c r="W3838" s="49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"/>
      <c r="AH3838" s="1"/>
      <c r="AI3838" s="1"/>
      <c r="AJ3838" s="1"/>
      <c r="AK3838" s="1"/>
      <c r="AL3838" s="49"/>
      <c r="AM3838" s="49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</row>
    <row r="3839" spans="1:121" x14ac:dyDescent="0.15">
      <c r="A3839" s="64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31"/>
      <c r="R3839" s="16"/>
      <c r="S3839" s="4"/>
      <c r="T3839" s="5"/>
      <c r="U3839" s="11"/>
      <c r="V3839" s="11"/>
      <c r="W3839" s="49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"/>
      <c r="AH3839" s="1"/>
      <c r="AI3839" s="1"/>
      <c r="AJ3839" s="1"/>
      <c r="AK3839" s="1"/>
      <c r="AL3839" s="49"/>
      <c r="AM3839" s="49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</row>
    <row r="3840" spans="1:121" x14ac:dyDescent="0.15">
      <c r="A3840" s="64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31"/>
      <c r="R3840" s="16"/>
      <c r="S3840" s="4"/>
      <c r="T3840" s="5"/>
      <c r="U3840" s="11"/>
      <c r="V3840" s="11"/>
      <c r="W3840" s="49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"/>
      <c r="AH3840" s="1"/>
      <c r="AI3840" s="1"/>
      <c r="AJ3840" s="1"/>
      <c r="AK3840" s="1"/>
      <c r="AL3840" s="49"/>
      <c r="AM3840" s="49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</row>
    <row r="3841" spans="1:121" x14ac:dyDescent="0.15">
      <c r="A3841" s="64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31"/>
      <c r="R3841" s="16"/>
      <c r="S3841" s="4"/>
      <c r="T3841" s="5"/>
      <c r="U3841" s="11"/>
      <c r="V3841" s="11"/>
      <c r="W3841" s="49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"/>
      <c r="AH3841" s="1"/>
      <c r="AI3841" s="1"/>
      <c r="AJ3841" s="1"/>
      <c r="AK3841" s="1"/>
      <c r="AL3841" s="49"/>
      <c r="AM3841" s="49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</row>
    <row r="3842" spans="1:121" x14ac:dyDescent="0.15">
      <c r="A3842" s="64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31"/>
      <c r="R3842" s="16"/>
      <c r="S3842" s="4"/>
      <c r="T3842" s="5"/>
      <c r="U3842" s="11"/>
      <c r="V3842" s="11"/>
      <c r="W3842" s="49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"/>
      <c r="AH3842" s="1"/>
      <c r="AI3842" s="1"/>
      <c r="AJ3842" s="1"/>
      <c r="AK3842" s="1"/>
      <c r="AL3842" s="49"/>
      <c r="AM3842" s="49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</row>
    <row r="3843" spans="1:121" x14ac:dyDescent="0.15">
      <c r="A3843" s="64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31"/>
      <c r="R3843" s="16"/>
      <c r="S3843" s="4"/>
      <c r="T3843" s="5"/>
      <c r="U3843" s="11"/>
      <c r="V3843" s="11"/>
      <c r="W3843" s="49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"/>
      <c r="AH3843" s="1"/>
      <c r="AI3843" s="1"/>
      <c r="AJ3843" s="1"/>
      <c r="AK3843" s="1"/>
      <c r="AL3843" s="49"/>
      <c r="AM3843" s="49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</row>
    <row r="3844" spans="1:121" x14ac:dyDescent="0.15">
      <c r="A3844" s="64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31"/>
      <c r="R3844" s="16"/>
      <c r="S3844" s="4"/>
      <c r="T3844" s="5"/>
      <c r="U3844" s="11"/>
      <c r="V3844" s="11"/>
      <c r="W3844" s="49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"/>
      <c r="AH3844" s="1"/>
      <c r="AI3844" s="1"/>
      <c r="AJ3844" s="1"/>
      <c r="AK3844" s="1"/>
      <c r="AL3844" s="49"/>
      <c r="AM3844" s="49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</row>
    <row r="3845" spans="1:121" x14ac:dyDescent="0.15">
      <c r="A3845" s="64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31"/>
      <c r="R3845" s="16"/>
      <c r="S3845" s="4"/>
      <c r="T3845" s="5"/>
      <c r="U3845" s="11"/>
      <c r="V3845" s="11"/>
      <c r="W3845" s="49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"/>
      <c r="AH3845" s="1"/>
      <c r="AI3845" s="1"/>
      <c r="AJ3845" s="1"/>
      <c r="AK3845" s="1"/>
      <c r="AL3845" s="49"/>
      <c r="AM3845" s="49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</row>
    <row r="3846" spans="1:121" x14ac:dyDescent="0.15">
      <c r="A3846" s="64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31"/>
      <c r="R3846" s="16"/>
      <c r="S3846" s="4"/>
      <c r="T3846" s="5"/>
      <c r="U3846" s="11"/>
      <c r="V3846" s="11"/>
      <c r="W3846" s="49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"/>
      <c r="AH3846" s="1"/>
      <c r="AI3846" s="1"/>
      <c r="AJ3846" s="1"/>
      <c r="AK3846" s="1"/>
      <c r="AL3846" s="49"/>
      <c r="AM3846" s="49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</row>
    <row r="3847" spans="1:121" x14ac:dyDescent="0.15">
      <c r="A3847" s="64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31"/>
      <c r="R3847" s="16"/>
      <c r="S3847" s="4"/>
      <c r="T3847" s="5"/>
      <c r="U3847" s="11"/>
      <c r="V3847" s="11"/>
      <c r="W3847" s="49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"/>
      <c r="AH3847" s="1"/>
      <c r="AI3847" s="1"/>
      <c r="AJ3847" s="1"/>
      <c r="AK3847" s="1"/>
      <c r="AL3847" s="49"/>
      <c r="AM3847" s="49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</row>
    <row r="3848" spans="1:121" x14ac:dyDescent="0.15">
      <c r="A3848" s="64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31"/>
      <c r="R3848" s="16"/>
      <c r="S3848" s="4"/>
      <c r="T3848" s="5"/>
      <c r="U3848" s="47"/>
      <c r="V3848" s="47"/>
      <c r="W3848" s="57"/>
      <c r="X3848" s="38"/>
      <c r="Y3848" s="41"/>
      <c r="Z3848" s="47"/>
      <c r="AA3848" s="38"/>
      <c r="AB3848" s="38"/>
      <c r="AC3848" s="38"/>
      <c r="AD3848" s="47"/>
      <c r="AE3848" s="39"/>
      <c r="AF3848" s="47"/>
      <c r="AG3848" s="41"/>
      <c r="AH3848" s="41"/>
      <c r="AI3848" s="41"/>
      <c r="AJ3848" s="41"/>
      <c r="AK3848" s="41"/>
      <c r="AL3848" s="57"/>
      <c r="AM3848" s="57"/>
      <c r="AN3848" s="41"/>
      <c r="AO3848" s="41"/>
      <c r="AP3848" s="41"/>
      <c r="AQ3848" s="41"/>
      <c r="AR3848" s="41"/>
      <c r="AS3848" s="41"/>
      <c r="AT3848" s="41"/>
      <c r="AU3848" s="41"/>
      <c r="AV3848" s="41"/>
      <c r="AW3848" s="41"/>
      <c r="AX3848" s="41"/>
      <c r="AY3848" s="41"/>
      <c r="AZ3848" s="41"/>
      <c r="BA3848" s="41"/>
      <c r="BB3848" s="41"/>
      <c r="BC3848" s="41"/>
      <c r="BD3848" s="41"/>
      <c r="BE3848" s="41"/>
      <c r="BF3848" s="41"/>
      <c r="BG3848" s="41"/>
      <c r="BH3848" s="41"/>
      <c r="BI3848" s="41"/>
      <c r="BJ3848" s="41"/>
      <c r="BK3848" s="41"/>
      <c r="BL3848" s="41"/>
      <c r="BM3848" s="41"/>
      <c r="BN3848" s="41"/>
      <c r="BO3848" s="41"/>
      <c r="BP3848" s="41"/>
      <c r="BQ3848" s="41"/>
      <c r="BR3848" s="41"/>
      <c r="BS3848" s="41"/>
      <c r="BT3848" s="41"/>
      <c r="BU3848" s="41"/>
      <c r="BV3848" s="41"/>
      <c r="BW3848" s="41"/>
      <c r="BX3848" s="41"/>
      <c r="BY3848" s="41"/>
      <c r="BZ3848" s="41"/>
      <c r="CA3848" s="41"/>
      <c r="CB3848" s="41"/>
      <c r="CC3848" s="41"/>
      <c r="CD3848" s="41"/>
      <c r="CE3848" s="41"/>
      <c r="CF3848" s="41"/>
      <c r="CG3848" s="41"/>
      <c r="CH3848" s="41"/>
      <c r="CI3848" s="41"/>
      <c r="CJ3848" s="41"/>
      <c r="CK3848" s="41"/>
      <c r="CL3848" s="41"/>
      <c r="CM3848" s="41"/>
      <c r="CN3848" s="41"/>
      <c r="CO3848" s="41"/>
      <c r="CP3848" s="41"/>
      <c r="CQ3848" s="41"/>
      <c r="CR3848" s="41"/>
      <c r="CS3848" s="41"/>
      <c r="CT3848" s="41"/>
      <c r="CU3848" s="41"/>
      <c r="CV3848" s="41"/>
      <c r="CW3848" s="41"/>
      <c r="CX3848" s="41"/>
      <c r="CY3848" s="41"/>
      <c r="CZ3848" s="41"/>
      <c r="DA3848" s="41"/>
      <c r="DB3848" s="41"/>
      <c r="DC3848" s="41"/>
      <c r="DD3848" s="41"/>
      <c r="DE3848" s="41"/>
      <c r="DF3848" s="41"/>
      <c r="DG3848" s="41"/>
      <c r="DH3848" s="41"/>
      <c r="DI3848" s="41"/>
      <c r="DJ3848" s="41"/>
      <c r="DK3848" s="41"/>
      <c r="DL3848" s="41"/>
      <c r="DM3848" s="41"/>
      <c r="DN3848" s="41"/>
      <c r="DO3848" s="41"/>
      <c r="DP3848" s="41"/>
      <c r="DQ3848" s="41"/>
    </row>
    <row r="3849" spans="1:121" x14ac:dyDescent="0.15">
      <c r="A3849" s="64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31"/>
      <c r="R3849" s="16"/>
      <c r="S3849" s="4"/>
      <c r="T3849" s="5"/>
      <c r="U3849" s="11"/>
      <c r="V3849" s="11"/>
      <c r="W3849" s="49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"/>
      <c r="AH3849" s="1"/>
      <c r="AI3849" s="1"/>
      <c r="AJ3849" s="1"/>
      <c r="AK3849" s="1"/>
      <c r="AL3849" s="49"/>
      <c r="AM3849" s="49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</row>
    <row r="3850" spans="1:121" x14ac:dyDescent="0.15">
      <c r="A3850" s="64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31"/>
      <c r="R3850" s="16"/>
      <c r="S3850" s="4"/>
      <c r="T3850" s="5"/>
      <c r="U3850" s="11"/>
      <c r="V3850" s="11"/>
      <c r="W3850" s="49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"/>
      <c r="AH3850" s="1"/>
      <c r="AI3850" s="1"/>
      <c r="AJ3850" s="1"/>
      <c r="AK3850" s="1"/>
      <c r="AL3850" s="49"/>
      <c r="AM3850" s="49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</row>
    <row r="3851" spans="1:121" x14ac:dyDescent="0.15">
      <c r="A3851" s="64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31"/>
      <c r="R3851" s="16"/>
      <c r="S3851" s="4"/>
      <c r="T3851" s="5"/>
      <c r="U3851" s="11"/>
      <c r="V3851" s="11"/>
      <c r="W3851" s="49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"/>
      <c r="AH3851" s="1"/>
      <c r="AI3851" s="1"/>
      <c r="AJ3851" s="1"/>
      <c r="AK3851" s="1"/>
      <c r="AL3851" s="49"/>
      <c r="AM3851" s="49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</row>
    <row r="3852" spans="1:121" x14ac:dyDescent="0.15">
      <c r="A3852" s="64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31"/>
      <c r="R3852" s="16"/>
      <c r="S3852" s="4"/>
      <c r="T3852" s="5"/>
      <c r="U3852" s="11"/>
      <c r="V3852" s="11"/>
      <c r="W3852" s="49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"/>
      <c r="AH3852" s="1"/>
      <c r="AI3852" s="1"/>
      <c r="AJ3852" s="1"/>
      <c r="AK3852" s="1"/>
      <c r="AL3852" s="49"/>
      <c r="AM3852" s="49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</row>
    <row r="3853" spans="1:121" x14ac:dyDescent="0.15">
      <c r="A3853" s="64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31"/>
      <c r="R3853" s="16"/>
      <c r="S3853" s="4"/>
      <c r="T3853" s="5"/>
      <c r="U3853" s="11"/>
      <c r="V3853" s="11"/>
      <c r="W3853" s="49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"/>
      <c r="AH3853" s="1"/>
      <c r="AI3853" s="1"/>
      <c r="AJ3853" s="1"/>
      <c r="AK3853" s="1"/>
      <c r="AL3853" s="49"/>
      <c r="AM3853" s="49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</row>
    <row r="3854" spans="1:121" x14ac:dyDescent="0.15">
      <c r="A3854" s="64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31"/>
      <c r="R3854" s="16"/>
      <c r="S3854" s="4"/>
      <c r="T3854" s="5"/>
      <c r="U3854" s="11"/>
      <c r="V3854" s="11"/>
      <c r="W3854" s="49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"/>
      <c r="AH3854" s="1"/>
      <c r="AI3854" s="1"/>
      <c r="AJ3854" s="1"/>
      <c r="AK3854" s="1"/>
      <c r="AL3854" s="49"/>
      <c r="AM3854" s="49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</row>
    <row r="3855" spans="1:121" x14ac:dyDescent="0.15">
      <c r="A3855" s="64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31"/>
      <c r="R3855" s="16"/>
      <c r="S3855" s="4"/>
      <c r="T3855" s="5"/>
      <c r="U3855" s="11"/>
      <c r="V3855" s="11"/>
      <c r="W3855" s="49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"/>
      <c r="AH3855" s="1"/>
      <c r="AI3855" s="1"/>
      <c r="AJ3855" s="1"/>
      <c r="AK3855" s="1"/>
      <c r="AL3855" s="49"/>
      <c r="AM3855" s="49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</row>
    <row r="3856" spans="1:121" x14ac:dyDescent="0.15">
      <c r="A3856" s="64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31"/>
      <c r="R3856" s="16"/>
      <c r="S3856" s="4"/>
      <c r="T3856" s="5"/>
      <c r="U3856" s="11"/>
      <c r="V3856" s="11"/>
      <c r="W3856" s="49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"/>
      <c r="AH3856" s="1"/>
      <c r="AI3856" s="1"/>
      <c r="AJ3856" s="1"/>
      <c r="AK3856" s="1"/>
      <c r="AL3856" s="49"/>
      <c r="AM3856" s="49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</row>
    <row r="3857" spans="1:121" x14ac:dyDescent="0.15">
      <c r="A3857" s="64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31"/>
      <c r="R3857" s="16"/>
      <c r="S3857" s="4"/>
      <c r="T3857" s="5"/>
      <c r="U3857" s="11"/>
      <c r="V3857" s="11"/>
      <c r="W3857" s="49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"/>
      <c r="AH3857" s="1"/>
      <c r="AI3857" s="1"/>
      <c r="AJ3857" s="1"/>
      <c r="AK3857" s="1"/>
      <c r="AL3857" s="49"/>
      <c r="AM3857" s="49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</row>
    <row r="3858" spans="1:121" x14ac:dyDescent="0.15">
      <c r="A3858" s="64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31"/>
      <c r="R3858" s="16"/>
      <c r="S3858" s="4"/>
      <c r="T3858" s="5"/>
      <c r="U3858" s="11"/>
      <c r="V3858" s="11"/>
      <c r="W3858" s="49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"/>
      <c r="AH3858" s="1"/>
      <c r="AI3858" s="1"/>
      <c r="AJ3858" s="1"/>
      <c r="AK3858" s="1"/>
      <c r="AL3858" s="49"/>
      <c r="AM3858" s="49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</row>
    <row r="3859" spans="1:121" x14ac:dyDescent="0.15">
      <c r="A3859" s="64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31"/>
      <c r="R3859" s="16"/>
      <c r="S3859" s="4"/>
      <c r="T3859" s="5"/>
      <c r="U3859" s="11"/>
      <c r="V3859" s="11"/>
      <c r="W3859" s="49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"/>
      <c r="AH3859" s="1"/>
      <c r="AI3859" s="1"/>
      <c r="AJ3859" s="1"/>
      <c r="AK3859" s="1"/>
      <c r="AL3859" s="49"/>
      <c r="AM3859" s="49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</row>
    <row r="3860" spans="1:121" x14ac:dyDescent="0.15">
      <c r="A3860" s="64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31"/>
      <c r="R3860" s="16"/>
      <c r="S3860" s="4"/>
      <c r="T3860" s="5"/>
      <c r="U3860" s="11"/>
      <c r="V3860" s="11"/>
      <c r="W3860" s="49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"/>
      <c r="AH3860" s="1"/>
      <c r="AI3860" s="1"/>
      <c r="AJ3860" s="1"/>
      <c r="AK3860" s="1"/>
      <c r="AL3860" s="49"/>
      <c r="AM3860" s="49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</row>
    <row r="3861" spans="1:121" x14ac:dyDescent="0.15">
      <c r="A3861" s="64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31"/>
      <c r="R3861" s="16"/>
      <c r="S3861" s="4"/>
      <c r="T3861" s="5"/>
      <c r="U3861" s="11"/>
      <c r="V3861" s="11"/>
      <c r="W3861" s="49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"/>
      <c r="AH3861" s="1"/>
      <c r="AI3861" s="1"/>
      <c r="AJ3861" s="1"/>
      <c r="AK3861" s="1"/>
      <c r="AL3861" s="49"/>
      <c r="AM3861" s="49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</row>
    <row r="3862" spans="1:121" x14ac:dyDescent="0.15">
      <c r="A3862" s="64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31"/>
      <c r="R3862" s="16"/>
      <c r="S3862" s="4"/>
      <c r="T3862" s="5"/>
      <c r="U3862" s="11"/>
      <c r="V3862" s="11"/>
      <c r="W3862" s="49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"/>
      <c r="AH3862" s="1"/>
      <c r="AI3862" s="1"/>
      <c r="AJ3862" s="1"/>
      <c r="AK3862" s="1"/>
      <c r="AL3862" s="49"/>
      <c r="AM3862" s="49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</row>
    <row r="3863" spans="1:121" x14ac:dyDescent="0.15">
      <c r="A3863" s="64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31"/>
      <c r="R3863" s="16"/>
      <c r="S3863" s="4"/>
      <c r="T3863" s="5"/>
      <c r="U3863" s="11"/>
      <c r="V3863" s="11"/>
      <c r="W3863" s="49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"/>
      <c r="AH3863" s="1"/>
      <c r="AI3863" s="1"/>
      <c r="AJ3863" s="1"/>
      <c r="AK3863" s="1"/>
      <c r="AL3863" s="49"/>
      <c r="AM3863" s="49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</row>
    <row r="3864" spans="1:121" x14ac:dyDescent="0.15">
      <c r="A3864" s="64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31"/>
      <c r="R3864" s="16"/>
      <c r="S3864" s="4"/>
      <c r="T3864" s="5"/>
      <c r="U3864" s="11"/>
      <c r="V3864" s="11"/>
      <c r="W3864" s="49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"/>
      <c r="AH3864" s="1"/>
      <c r="AI3864" s="1"/>
      <c r="AJ3864" s="1"/>
      <c r="AK3864" s="1"/>
      <c r="AL3864" s="49"/>
      <c r="AM3864" s="49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</row>
    <row r="3865" spans="1:121" x14ac:dyDescent="0.15">
      <c r="A3865" s="64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31"/>
      <c r="R3865" s="16"/>
      <c r="S3865" s="4"/>
      <c r="T3865" s="5"/>
      <c r="U3865" s="11"/>
      <c r="V3865" s="11"/>
      <c r="W3865" s="49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"/>
      <c r="AH3865" s="1"/>
      <c r="AI3865" s="1"/>
      <c r="AJ3865" s="1"/>
      <c r="AK3865" s="1"/>
      <c r="AL3865" s="49"/>
      <c r="AM3865" s="49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</row>
    <row r="3866" spans="1:121" x14ac:dyDescent="0.15">
      <c r="A3866" s="64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31"/>
      <c r="R3866" s="16"/>
      <c r="S3866" s="4"/>
      <c r="T3866" s="5"/>
      <c r="U3866" s="11"/>
      <c r="V3866" s="11"/>
      <c r="W3866" s="49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"/>
      <c r="AH3866" s="1"/>
      <c r="AI3866" s="1"/>
      <c r="AJ3866" s="1"/>
      <c r="AK3866" s="1"/>
      <c r="AL3866" s="49"/>
      <c r="AM3866" s="49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</row>
    <row r="3867" spans="1:121" x14ac:dyDescent="0.15">
      <c r="A3867" s="64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31"/>
      <c r="R3867" s="16"/>
      <c r="S3867" s="4"/>
      <c r="T3867" s="5"/>
      <c r="U3867" s="11"/>
      <c r="V3867" s="11"/>
      <c r="W3867" s="49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"/>
      <c r="AH3867" s="1"/>
      <c r="AI3867" s="1"/>
      <c r="AJ3867" s="1"/>
      <c r="AK3867" s="1"/>
      <c r="AL3867" s="49"/>
      <c r="AM3867" s="49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</row>
    <row r="3868" spans="1:121" x14ac:dyDescent="0.15">
      <c r="A3868" s="64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31"/>
      <c r="R3868" s="16"/>
      <c r="S3868" s="4"/>
      <c r="T3868" s="5"/>
      <c r="U3868" s="11"/>
      <c r="V3868" s="11"/>
      <c r="W3868" s="49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"/>
      <c r="AH3868" s="1"/>
      <c r="AI3868" s="1"/>
      <c r="AJ3868" s="1"/>
      <c r="AK3868" s="1"/>
      <c r="AL3868" s="49"/>
      <c r="AM3868" s="49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</row>
    <row r="3869" spans="1:121" x14ac:dyDescent="0.15">
      <c r="A3869" s="64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31"/>
      <c r="R3869" s="16"/>
      <c r="S3869" s="4"/>
      <c r="T3869" s="5"/>
      <c r="U3869" s="11"/>
      <c r="V3869" s="11"/>
      <c r="W3869" s="49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"/>
      <c r="AH3869" s="1"/>
      <c r="AI3869" s="1"/>
      <c r="AJ3869" s="1"/>
      <c r="AK3869" s="1"/>
      <c r="AL3869" s="49"/>
      <c r="AM3869" s="49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</row>
    <row r="3870" spans="1:121" x14ac:dyDescent="0.15">
      <c r="A3870" s="64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31"/>
      <c r="R3870" s="16"/>
      <c r="S3870" s="4"/>
      <c r="T3870" s="5"/>
      <c r="U3870" s="11"/>
      <c r="V3870" s="11"/>
      <c r="W3870" s="49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"/>
      <c r="AH3870" s="1"/>
      <c r="AI3870" s="1"/>
      <c r="AJ3870" s="1"/>
      <c r="AK3870" s="1"/>
      <c r="AL3870" s="49"/>
      <c r="AM3870" s="49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</row>
    <row r="3871" spans="1:121" x14ac:dyDescent="0.15">
      <c r="A3871" s="64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31"/>
      <c r="R3871" s="16"/>
      <c r="S3871" s="4"/>
      <c r="T3871" s="5"/>
      <c r="U3871" s="11"/>
      <c r="V3871" s="11"/>
      <c r="W3871" s="49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"/>
      <c r="AH3871" s="1"/>
      <c r="AI3871" s="1"/>
      <c r="AJ3871" s="1"/>
      <c r="AK3871" s="1"/>
      <c r="AL3871" s="49"/>
      <c r="AM3871" s="49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</row>
    <row r="3872" spans="1:121" x14ac:dyDescent="0.15">
      <c r="A3872" s="64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31"/>
      <c r="R3872" s="16"/>
      <c r="S3872" s="4"/>
      <c r="T3872" s="5"/>
      <c r="U3872" s="11"/>
      <c r="V3872" s="11"/>
      <c r="W3872" s="49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"/>
      <c r="AH3872" s="1"/>
      <c r="AI3872" s="1"/>
      <c r="AJ3872" s="1"/>
      <c r="AK3872" s="1"/>
      <c r="AL3872" s="49"/>
      <c r="AM3872" s="49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</row>
    <row r="3873" spans="1:121" x14ac:dyDescent="0.15">
      <c r="A3873" s="64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31"/>
      <c r="R3873" s="16"/>
      <c r="S3873" s="4"/>
      <c r="T3873" s="5"/>
      <c r="U3873" s="11"/>
      <c r="V3873" s="11"/>
      <c r="W3873" s="49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"/>
      <c r="AH3873" s="1"/>
      <c r="AI3873" s="1"/>
      <c r="AJ3873" s="1"/>
      <c r="AK3873" s="1"/>
      <c r="AL3873" s="49"/>
      <c r="AM3873" s="49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</row>
    <row r="3874" spans="1:121" x14ac:dyDescent="0.15">
      <c r="A3874" s="64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31"/>
      <c r="R3874" s="16"/>
      <c r="S3874" s="4"/>
      <c r="T3874" s="5"/>
      <c r="U3874" s="11"/>
      <c r="V3874" s="11"/>
      <c r="W3874" s="49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"/>
      <c r="AH3874" s="1"/>
      <c r="AI3874" s="1"/>
      <c r="AJ3874" s="1"/>
      <c r="AK3874" s="1"/>
      <c r="AL3874" s="49"/>
      <c r="AM3874" s="49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</row>
    <row r="3875" spans="1:121" x14ac:dyDescent="0.15">
      <c r="A3875" s="64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31"/>
      <c r="R3875" s="16"/>
      <c r="S3875" s="4"/>
      <c r="T3875" s="5"/>
      <c r="U3875" s="11"/>
      <c r="V3875" s="11"/>
      <c r="W3875" s="49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"/>
      <c r="AH3875" s="1"/>
      <c r="AI3875" s="1"/>
      <c r="AJ3875" s="1"/>
      <c r="AK3875" s="1"/>
      <c r="AL3875" s="49"/>
      <c r="AM3875" s="49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</row>
    <row r="3876" spans="1:121" x14ac:dyDescent="0.15">
      <c r="A3876" s="64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31"/>
      <c r="R3876" s="16"/>
      <c r="S3876" s="4"/>
      <c r="T3876" s="5"/>
      <c r="U3876" s="11"/>
      <c r="V3876" s="11"/>
      <c r="W3876" s="49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"/>
      <c r="AH3876" s="1"/>
      <c r="AI3876" s="1"/>
      <c r="AJ3876" s="1"/>
      <c r="AK3876" s="1"/>
      <c r="AL3876" s="49"/>
      <c r="AM3876" s="49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</row>
    <row r="3877" spans="1:121" x14ac:dyDescent="0.15">
      <c r="A3877" s="64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31"/>
      <c r="R3877" s="16"/>
      <c r="S3877" s="4"/>
      <c r="T3877" s="5"/>
      <c r="U3877" s="11"/>
      <c r="V3877" s="11"/>
      <c r="W3877" s="49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"/>
      <c r="AH3877" s="1"/>
      <c r="AI3877" s="1"/>
      <c r="AJ3877" s="1"/>
      <c r="AK3877" s="1"/>
      <c r="AL3877" s="49"/>
      <c r="AM3877" s="49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</row>
    <row r="3878" spans="1:121" x14ac:dyDescent="0.15">
      <c r="A3878" s="64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31"/>
      <c r="R3878" s="16"/>
      <c r="S3878" s="4"/>
      <c r="T3878" s="5"/>
      <c r="U3878" s="11"/>
      <c r="V3878" s="11"/>
      <c r="W3878" s="49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"/>
      <c r="AH3878" s="1"/>
      <c r="AI3878" s="1"/>
      <c r="AJ3878" s="1"/>
      <c r="AK3878" s="1"/>
      <c r="AL3878" s="49"/>
      <c r="AM3878" s="49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</row>
    <row r="3879" spans="1:121" x14ac:dyDescent="0.15">
      <c r="A3879" s="64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31"/>
      <c r="R3879" s="16"/>
      <c r="S3879" s="4"/>
      <c r="T3879" s="5"/>
      <c r="U3879" s="11"/>
      <c r="V3879" s="11"/>
      <c r="W3879" s="49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"/>
      <c r="AH3879" s="1"/>
      <c r="AI3879" s="1"/>
      <c r="AJ3879" s="1"/>
      <c r="AK3879" s="1"/>
      <c r="AL3879" s="49"/>
      <c r="AM3879" s="49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</row>
    <row r="3880" spans="1:121" x14ac:dyDescent="0.15">
      <c r="A3880" s="64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31"/>
      <c r="R3880" s="16"/>
      <c r="S3880" s="4"/>
      <c r="T3880" s="5"/>
      <c r="U3880" s="11"/>
      <c r="V3880" s="11"/>
      <c r="W3880" s="49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"/>
      <c r="AH3880" s="1"/>
      <c r="AI3880" s="1"/>
      <c r="AJ3880" s="1"/>
      <c r="AK3880" s="1"/>
      <c r="AL3880" s="49"/>
      <c r="AM3880" s="49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</row>
    <row r="3881" spans="1:121" x14ac:dyDescent="0.15">
      <c r="A3881" s="64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31"/>
      <c r="R3881" s="16"/>
      <c r="S3881" s="4"/>
      <c r="T3881" s="5"/>
      <c r="U3881" s="11"/>
      <c r="V3881" s="11"/>
      <c r="W3881" s="49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"/>
      <c r="AH3881" s="1"/>
      <c r="AI3881" s="1"/>
      <c r="AJ3881" s="1"/>
      <c r="AK3881" s="1"/>
      <c r="AL3881" s="49"/>
      <c r="AM3881" s="49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</row>
    <row r="3882" spans="1:121" x14ac:dyDescent="0.15">
      <c r="A3882" s="64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31"/>
      <c r="R3882" s="16"/>
      <c r="S3882" s="4"/>
      <c r="T3882" s="5"/>
      <c r="U3882" s="11"/>
      <c r="V3882" s="11"/>
      <c r="W3882" s="49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"/>
      <c r="AH3882" s="1"/>
      <c r="AI3882" s="1"/>
      <c r="AJ3882" s="1"/>
      <c r="AK3882" s="1"/>
      <c r="AL3882" s="49"/>
      <c r="AM3882" s="49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</row>
    <row r="3883" spans="1:121" x14ac:dyDescent="0.15">
      <c r="A3883" s="64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31"/>
      <c r="R3883" s="16"/>
      <c r="S3883" s="4"/>
      <c r="T3883" s="5"/>
      <c r="U3883" s="11"/>
      <c r="V3883" s="11"/>
      <c r="W3883" s="49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"/>
      <c r="AH3883" s="1"/>
      <c r="AI3883" s="1"/>
      <c r="AJ3883" s="1"/>
      <c r="AK3883" s="1"/>
      <c r="AL3883" s="49"/>
      <c r="AM3883" s="49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</row>
    <row r="3884" spans="1:121" x14ac:dyDescent="0.15">
      <c r="A3884" s="64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31"/>
      <c r="R3884" s="16"/>
      <c r="S3884" s="4"/>
      <c r="T3884" s="5"/>
      <c r="U3884" s="11"/>
      <c r="V3884" s="11"/>
      <c r="W3884" s="49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"/>
      <c r="AH3884" s="1"/>
      <c r="AI3884" s="1"/>
      <c r="AJ3884" s="1"/>
      <c r="AK3884" s="1"/>
      <c r="AL3884" s="49"/>
      <c r="AM3884" s="49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</row>
    <row r="3885" spans="1:121" x14ac:dyDescent="0.15">
      <c r="A3885" s="64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31"/>
      <c r="R3885" s="16"/>
      <c r="S3885" s="4"/>
      <c r="T3885" s="5"/>
      <c r="U3885" s="11"/>
      <c r="V3885" s="11"/>
      <c r="W3885" s="49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"/>
      <c r="AH3885" s="1"/>
      <c r="AI3885" s="1"/>
      <c r="AJ3885" s="1"/>
      <c r="AK3885" s="1"/>
      <c r="AL3885" s="49"/>
      <c r="AM3885" s="49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</row>
    <row r="3886" spans="1:121" x14ac:dyDescent="0.15">
      <c r="A3886" s="64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31"/>
      <c r="R3886" s="16"/>
      <c r="S3886" s="4"/>
      <c r="T3886" s="5"/>
      <c r="U3886" s="11"/>
      <c r="V3886" s="11"/>
      <c r="W3886" s="49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"/>
      <c r="AH3886" s="1"/>
      <c r="AI3886" s="1"/>
      <c r="AJ3886" s="1"/>
      <c r="AK3886" s="1"/>
      <c r="AL3886" s="49"/>
      <c r="AM3886" s="49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</row>
    <row r="3887" spans="1:121" x14ac:dyDescent="0.15">
      <c r="A3887" s="64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31"/>
      <c r="R3887" s="16"/>
      <c r="S3887" s="4"/>
      <c r="T3887" s="5"/>
      <c r="U3887" s="11"/>
      <c r="V3887" s="11"/>
      <c r="W3887" s="49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"/>
      <c r="AH3887" s="1"/>
      <c r="AI3887" s="1"/>
      <c r="AJ3887" s="1"/>
      <c r="AK3887" s="1"/>
      <c r="AL3887" s="49"/>
      <c r="AM3887" s="49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</row>
    <row r="3888" spans="1:121" x14ac:dyDescent="0.15">
      <c r="A3888" s="64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31"/>
      <c r="R3888" s="16"/>
      <c r="S3888" s="4"/>
      <c r="T3888" s="5"/>
      <c r="U3888" s="11"/>
      <c r="V3888" s="11"/>
      <c r="W3888" s="49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"/>
      <c r="AH3888" s="1"/>
      <c r="AI3888" s="1"/>
      <c r="AJ3888" s="1"/>
      <c r="AK3888" s="1"/>
      <c r="AL3888" s="49"/>
      <c r="AM3888" s="49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</row>
    <row r="3889" spans="1:121" x14ac:dyDescent="0.15">
      <c r="A3889" s="64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31"/>
      <c r="R3889" s="16"/>
      <c r="S3889" s="4"/>
      <c r="T3889" s="5"/>
      <c r="U3889" s="11"/>
      <c r="V3889" s="11"/>
      <c r="W3889" s="49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"/>
      <c r="AH3889" s="1"/>
      <c r="AI3889" s="1"/>
      <c r="AJ3889" s="1"/>
      <c r="AK3889" s="1"/>
      <c r="AL3889" s="49"/>
      <c r="AM3889" s="49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</row>
    <row r="3890" spans="1:121" x14ac:dyDescent="0.15">
      <c r="A3890" s="64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31"/>
      <c r="R3890" s="16"/>
      <c r="S3890" s="4"/>
      <c r="T3890" s="5"/>
      <c r="U3890" s="11"/>
      <c r="V3890" s="11"/>
      <c r="W3890" s="49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"/>
      <c r="AH3890" s="1"/>
      <c r="AI3890" s="1"/>
      <c r="AJ3890" s="1"/>
      <c r="AK3890" s="1"/>
      <c r="AL3890" s="49"/>
      <c r="AM3890" s="49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</row>
    <row r="3891" spans="1:121" x14ac:dyDescent="0.15">
      <c r="A3891" s="64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31"/>
      <c r="R3891" s="16"/>
      <c r="S3891" s="4"/>
      <c r="T3891" s="5"/>
      <c r="U3891" s="11"/>
      <c r="V3891" s="11"/>
      <c r="W3891" s="49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"/>
      <c r="AH3891" s="1"/>
      <c r="AI3891" s="1"/>
      <c r="AJ3891" s="1"/>
      <c r="AK3891" s="1"/>
      <c r="AL3891" s="49"/>
      <c r="AM3891" s="49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</row>
    <row r="3892" spans="1:121" x14ac:dyDescent="0.15">
      <c r="A3892" s="64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31"/>
      <c r="R3892" s="16"/>
      <c r="S3892" s="4"/>
      <c r="T3892" s="5"/>
      <c r="U3892" s="11"/>
      <c r="V3892" s="11"/>
      <c r="W3892" s="49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"/>
      <c r="AH3892" s="1"/>
      <c r="AI3892" s="1"/>
      <c r="AJ3892" s="1"/>
      <c r="AK3892" s="1"/>
      <c r="AL3892" s="49"/>
      <c r="AM3892" s="49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</row>
    <row r="3893" spans="1:121" x14ac:dyDescent="0.15">
      <c r="A3893" s="64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31"/>
      <c r="R3893" s="16"/>
      <c r="S3893" s="4"/>
      <c r="T3893" s="5"/>
      <c r="U3893" s="11"/>
      <c r="V3893" s="11"/>
      <c r="W3893" s="49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"/>
      <c r="AH3893" s="1"/>
      <c r="AI3893" s="1"/>
      <c r="AJ3893" s="1"/>
      <c r="AK3893" s="1"/>
      <c r="AL3893" s="49"/>
      <c r="AM3893" s="49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</row>
    <row r="3894" spans="1:121" x14ac:dyDescent="0.15">
      <c r="A3894" s="64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31"/>
      <c r="R3894" s="16"/>
      <c r="S3894" s="4"/>
      <c r="T3894" s="5"/>
      <c r="U3894" s="11"/>
      <c r="V3894" s="11"/>
      <c r="W3894" s="49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"/>
      <c r="AH3894" s="1"/>
      <c r="AI3894" s="1"/>
      <c r="AJ3894" s="1"/>
      <c r="AK3894" s="1"/>
      <c r="AL3894" s="49"/>
      <c r="AM3894" s="49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</row>
    <row r="3895" spans="1:121" x14ac:dyDescent="0.15">
      <c r="A3895" s="64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31"/>
      <c r="R3895" s="16"/>
      <c r="S3895" s="4"/>
      <c r="T3895" s="5"/>
      <c r="U3895" s="11"/>
      <c r="V3895" s="11"/>
      <c r="W3895" s="49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"/>
      <c r="AH3895" s="1"/>
      <c r="AI3895" s="1"/>
      <c r="AJ3895" s="1"/>
      <c r="AK3895" s="1"/>
      <c r="AL3895" s="49"/>
      <c r="AM3895" s="49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</row>
    <row r="3896" spans="1:121" x14ac:dyDescent="0.15">
      <c r="A3896" s="64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31"/>
      <c r="R3896" s="16"/>
      <c r="S3896" s="4"/>
      <c r="T3896" s="5"/>
      <c r="U3896" s="11"/>
      <c r="V3896" s="11"/>
      <c r="W3896" s="49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"/>
      <c r="AH3896" s="1"/>
      <c r="AI3896" s="1"/>
      <c r="AJ3896" s="1"/>
      <c r="AK3896" s="1"/>
      <c r="AL3896" s="49"/>
      <c r="AM3896" s="49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</row>
    <row r="3897" spans="1:121" x14ac:dyDescent="0.15">
      <c r="A3897" s="64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31"/>
      <c r="R3897" s="16"/>
      <c r="S3897" s="4"/>
      <c r="T3897" s="5"/>
      <c r="U3897" s="11"/>
      <c r="V3897" s="11"/>
      <c r="W3897" s="49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"/>
      <c r="AH3897" s="1"/>
      <c r="AI3897" s="1"/>
      <c r="AJ3897" s="1"/>
      <c r="AK3897" s="1"/>
      <c r="AL3897" s="49"/>
      <c r="AM3897" s="49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</row>
    <row r="3898" spans="1:121" x14ac:dyDescent="0.15">
      <c r="A3898" s="64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31"/>
      <c r="R3898" s="16"/>
      <c r="S3898" s="4"/>
      <c r="T3898" s="5"/>
      <c r="U3898" s="11"/>
      <c r="V3898" s="11"/>
      <c r="W3898" s="49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"/>
      <c r="AH3898" s="1"/>
      <c r="AI3898" s="1"/>
      <c r="AJ3898" s="1"/>
      <c r="AK3898" s="1"/>
      <c r="AL3898" s="49"/>
      <c r="AM3898" s="49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</row>
    <row r="3899" spans="1:121" x14ac:dyDescent="0.15">
      <c r="A3899" s="64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31"/>
      <c r="R3899" s="16"/>
      <c r="S3899" s="4"/>
      <c r="T3899" s="5"/>
      <c r="U3899" s="11"/>
      <c r="V3899" s="11"/>
      <c r="W3899" s="49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"/>
      <c r="AH3899" s="1"/>
      <c r="AI3899" s="1"/>
      <c r="AJ3899" s="1"/>
      <c r="AK3899" s="1"/>
      <c r="AL3899" s="49"/>
      <c r="AM3899" s="49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</row>
    <row r="3900" spans="1:121" x14ac:dyDescent="0.15">
      <c r="A3900" s="64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31"/>
      <c r="R3900" s="16"/>
      <c r="S3900" s="4"/>
      <c r="T3900" s="5"/>
      <c r="U3900" s="11"/>
      <c r="V3900" s="11"/>
      <c r="W3900" s="49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"/>
      <c r="AH3900" s="1"/>
      <c r="AI3900" s="1"/>
      <c r="AJ3900" s="1"/>
      <c r="AK3900" s="1"/>
      <c r="AL3900" s="49"/>
      <c r="AM3900" s="49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</row>
    <row r="3901" spans="1:121" x14ac:dyDescent="0.15">
      <c r="A3901" s="64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31"/>
      <c r="R3901" s="16"/>
      <c r="S3901" s="4"/>
      <c r="T3901" s="5"/>
      <c r="U3901" s="11"/>
      <c r="V3901" s="11"/>
      <c r="W3901" s="49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"/>
      <c r="AH3901" s="1"/>
      <c r="AI3901" s="1"/>
      <c r="AJ3901" s="1"/>
      <c r="AK3901" s="1"/>
      <c r="AL3901" s="49"/>
      <c r="AM3901" s="49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</row>
    <row r="3902" spans="1:121" x14ac:dyDescent="0.15">
      <c r="A3902" s="64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31"/>
      <c r="R3902" s="16"/>
      <c r="S3902" s="4"/>
      <c r="T3902" s="5"/>
      <c r="U3902" s="11"/>
      <c r="V3902" s="11"/>
      <c r="W3902" s="49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"/>
      <c r="AH3902" s="1"/>
      <c r="AI3902" s="1"/>
      <c r="AJ3902" s="1"/>
      <c r="AK3902" s="1"/>
      <c r="AL3902" s="49"/>
      <c r="AM3902" s="49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</row>
    <row r="3903" spans="1:121" x14ac:dyDescent="0.15">
      <c r="A3903" s="64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31"/>
      <c r="R3903" s="16"/>
      <c r="S3903" s="4"/>
      <c r="T3903" s="5"/>
      <c r="U3903" s="11"/>
      <c r="V3903" s="11"/>
      <c r="W3903" s="49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"/>
      <c r="AH3903" s="1"/>
      <c r="AI3903" s="1"/>
      <c r="AJ3903" s="1"/>
      <c r="AK3903" s="1"/>
      <c r="AL3903" s="49"/>
      <c r="AM3903" s="49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</row>
    <row r="3904" spans="1:121" x14ac:dyDescent="0.15">
      <c r="A3904" s="64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31"/>
      <c r="R3904" s="16"/>
      <c r="S3904" s="4"/>
      <c r="T3904" s="5"/>
      <c r="U3904" s="11"/>
      <c r="V3904" s="11"/>
      <c r="W3904" s="49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"/>
      <c r="AH3904" s="1"/>
      <c r="AI3904" s="1"/>
      <c r="AJ3904" s="1"/>
      <c r="AK3904" s="1"/>
      <c r="AL3904" s="49"/>
      <c r="AM3904" s="49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</row>
    <row r="3905" spans="1:121" x14ac:dyDescent="0.15">
      <c r="A3905" s="64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31"/>
      <c r="R3905" s="16"/>
      <c r="S3905" s="4"/>
      <c r="T3905" s="5"/>
      <c r="U3905" s="11"/>
      <c r="V3905" s="11"/>
      <c r="W3905" s="49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"/>
      <c r="AH3905" s="1"/>
      <c r="AI3905" s="1"/>
      <c r="AJ3905" s="1"/>
      <c r="AK3905" s="1"/>
      <c r="AL3905" s="49"/>
      <c r="AM3905" s="49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</row>
    <row r="3906" spans="1:121" x14ac:dyDescent="0.15">
      <c r="A3906" s="64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31"/>
      <c r="R3906" s="16"/>
      <c r="S3906" s="4"/>
      <c r="T3906" s="5"/>
      <c r="U3906" s="11"/>
      <c r="V3906" s="11"/>
      <c r="W3906" s="49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"/>
      <c r="AH3906" s="1"/>
      <c r="AI3906" s="1"/>
      <c r="AJ3906" s="1"/>
      <c r="AK3906" s="1"/>
      <c r="AL3906" s="49"/>
      <c r="AM3906" s="49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</row>
    <row r="3907" spans="1:121" x14ac:dyDescent="0.15">
      <c r="A3907" s="64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31"/>
      <c r="R3907" s="16"/>
      <c r="S3907" s="4"/>
      <c r="T3907" s="5"/>
      <c r="U3907" s="11"/>
      <c r="V3907" s="11"/>
      <c r="W3907" s="49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"/>
      <c r="AH3907" s="1"/>
      <c r="AI3907" s="1"/>
      <c r="AJ3907" s="1"/>
      <c r="AK3907" s="1"/>
      <c r="AL3907" s="49"/>
      <c r="AM3907" s="49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</row>
    <row r="3908" spans="1:121" x14ac:dyDescent="0.15">
      <c r="A3908" s="64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31"/>
      <c r="R3908" s="16"/>
      <c r="S3908" s="4"/>
      <c r="T3908" s="5"/>
      <c r="U3908" s="11"/>
      <c r="V3908" s="11"/>
      <c r="W3908" s="49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"/>
      <c r="AH3908" s="1"/>
      <c r="AI3908" s="1"/>
      <c r="AJ3908" s="1"/>
      <c r="AK3908" s="1"/>
      <c r="AL3908" s="49"/>
      <c r="AM3908" s="49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</row>
    <row r="3909" spans="1:121" x14ac:dyDescent="0.15">
      <c r="A3909" s="64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31"/>
      <c r="R3909" s="16"/>
      <c r="S3909" s="4"/>
      <c r="T3909" s="5"/>
      <c r="U3909" s="11"/>
      <c r="V3909" s="11"/>
      <c r="W3909" s="49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"/>
      <c r="AH3909" s="1"/>
      <c r="AI3909" s="1"/>
      <c r="AJ3909" s="1"/>
      <c r="AK3909" s="1"/>
      <c r="AL3909" s="49"/>
      <c r="AM3909" s="49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</row>
    <row r="3910" spans="1:121" x14ac:dyDescent="0.15">
      <c r="A3910" s="64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31"/>
      <c r="R3910" s="16"/>
      <c r="S3910" s="4"/>
      <c r="T3910" s="5"/>
      <c r="U3910" s="11"/>
      <c r="V3910" s="11"/>
      <c r="W3910" s="49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"/>
      <c r="AH3910" s="1"/>
      <c r="AI3910" s="1"/>
      <c r="AJ3910" s="1"/>
      <c r="AK3910" s="1"/>
      <c r="AL3910" s="49"/>
      <c r="AM3910" s="49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</row>
    <row r="3911" spans="1:121" x14ac:dyDescent="0.15">
      <c r="A3911" s="64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31"/>
      <c r="R3911" s="16"/>
      <c r="S3911" s="4"/>
      <c r="T3911" s="5"/>
      <c r="U3911" s="11"/>
      <c r="V3911" s="11"/>
      <c r="W3911" s="49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"/>
      <c r="AH3911" s="1"/>
      <c r="AI3911" s="1"/>
      <c r="AJ3911" s="1"/>
      <c r="AK3911" s="1"/>
      <c r="AL3911" s="49"/>
      <c r="AM3911" s="49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</row>
    <row r="3912" spans="1:121" x14ac:dyDescent="0.15">
      <c r="A3912" s="64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31"/>
      <c r="R3912" s="16"/>
      <c r="S3912" s="4"/>
      <c r="T3912" s="5"/>
      <c r="U3912" s="11"/>
      <c r="V3912" s="11"/>
      <c r="W3912" s="49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"/>
      <c r="AH3912" s="1"/>
      <c r="AI3912" s="1"/>
      <c r="AJ3912" s="1"/>
      <c r="AK3912" s="1"/>
      <c r="AL3912" s="49"/>
      <c r="AM3912" s="49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</row>
    <row r="3913" spans="1:121" x14ac:dyDescent="0.15">
      <c r="A3913" s="64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31"/>
      <c r="R3913" s="16"/>
      <c r="S3913" s="4"/>
      <c r="T3913" s="5"/>
      <c r="U3913" s="11"/>
      <c r="V3913" s="11"/>
      <c r="W3913" s="49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"/>
      <c r="AH3913" s="1"/>
      <c r="AI3913" s="1"/>
      <c r="AJ3913" s="1"/>
      <c r="AK3913" s="1"/>
      <c r="AL3913" s="49"/>
      <c r="AM3913" s="49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</row>
    <row r="3914" spans="1:121" x14ac:dyDescent="0.15">
      <c r="A3914" s="64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31"/>
      <c r="R3914" s="16"/>
      <c r="S3914" s="4"/>
      <c r="T3914" s="5"/>
      <c r="U3914" s="11"/>
      <c r="V3914" s="11"/>
      <c r="W3914" s="49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"/>
      <c r="AH3914" s="1"/>
      <c r="AI3914" s="1"/>
      <c r="AJ3914" s="1"/>
      <c r="AK3914" s="1"/>
      <c r="AL3914" s="49"/>
      <c r="AM3914" s="49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</row>
    <row r="3915" spans="1:121" x14ac:dyDescent="0.15">
      <c r="A3915" s="64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31"/>
      <c r="R3915" s="16"/>
      <c r="S3915" s="4"/>
      <c r="T3915" s="5"/>
      <c r="U3915" s="11"/>
      <c r="V3915" s="11"/>
      <c r="W3915" s="49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"/>
      <c r="AH3915" s="1"/>
      <c r="AI3915" s="1"/>
      <c r="AJ3915" s="1"/>
      <c r="AK3915" s="1"/>
      <c r="AL3915" s="49"/>
      <c r="AM3915" s="49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</row>
    <row r="3916" spans="1:121" x14ac:dyDescent="0.15">
      <c r="A3916" s="64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31"/>
      <c r="R3916" s="16"/>
      <c r="S3916" s="4"/>
      <c r="T3916" s="5"/>
      <c r="U3916" s="11"/>
      <c r="V3916" s="11"/>
      <c r="W3916" s="49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"/>
      <c r="AH3916" s="1"/>
      <c r="AI3916" s="1"/>
      <c r="AJ3916" s="1"/>
      <c r="AK3916" s="1"/>
      <c r="AL3916" s="49"/>
      <c r="AM3916" s="49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</row>
    <row r="3917" spans="1:121" x14ac:dyDescent="0.15">
      <c r="A3917" s="64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31"/>
      <c r="R3917" s="16"/>
      <c r="S3917" s="4"/>
      <c r="T3917" s="5"/>
      <c r="U3917" s="11"/>
      <c r="V3917" s="11"/>
      <c r="W3917" s="49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"/>
      <c r="AH3917" s="1"/>
      <c r="AI3917" s="1"/>
      <c r="AJ3917" s="1"/>
      <c r="AK3917" s="1"/>
      <c r="AL3917" s="49"/>
      <c r="AM3917" s="49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</row>
    <row r="3918" spans="1:121" x14ac:dyDescent="0.15">
      <c r="A3918" s="64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31"/>
      <c r="R3918" s="16"/>
      <c r="S3918" s="4"/>
      <c r="T3918" s="5"/>
      <c r="U3918" s="11"/>
      <c r="V3918" s="11"/>
      <c r="W3918" s="49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"/>
      <c r="AH3918" s="1"/>
      <c r="AI3918" s="1"/>
      <c r="AJ3918" s="1"/>
      <c r="AK3918" s="1"/>
      <c r="AL3918" s="49"/>
      <c r="AM3918" s="49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</row>
    <row r="3919" spans="1:121" x14ac:dyDescent="0.15">
      <c r="A3919" s="64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31"/>
      <c r="R3919" s="16"/>
      <c r="S3919" s="4"/>
      <c r="T3919" s="5"/>
      <c r="U3919" s="11"/>
      <c r="V3919" s="11"/>
      <c r="W3919" s="49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"/>
      <c r="AH3919" s="1"/>
      <c r="AI3919" s="1"/>
      <c r="AJ3919" s="1"/>
      <c r="AK3919" s="1"/>
      <c r="AL3919" s="49"/>
      <c r="AM3919" s="49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</row>
    <row r="3920" spans="1:121" x14ac:dyDescent="0.15">
      <c r="A3920" s="64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31"/>
      <c r="R3920" s="16"/>
      <c r="S3920" s="4"/>
      <c r="T3920" s="5"/>
      <c r="U3920" s="11"/>
      <c r="V3920" s="11"/>
      <c r="W3920" s="49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"/>
      <c r="AH3920" s="1"/>
      <c r="AI3920" s="1"/>
      <c r="AJ3920" s="1"/>
      <c r="AK3920" s="1"/>
      <c r="AL3920" s="49"/>
      <c r="AM3920" s="49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</row>
    <row r="3921" spans="1:121" x14ac:dyDescent="0.15">
      <c r="A3921" s="64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31"/>
      <c r="R3921" s="16"/>
      <c r="S3921" s="4"/>
      <c r="T3921" s="5"/>
      <c r="U3921" s="11"/>
      <c r="V3921" s="11"/>
      <c r="W3921" s="49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"/>
      <c r="AH3921" s="1"/>
      <c r="AI3921" s="1"/>
      <c r="AJ3921" s="1"/>
      <c r="AK3921" s="1"/>
      <c r="AL3921" s="49"/>
      <c r="AM3921" s="49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</row>
    <row r="3922" spans="1:121" x14ac:dyDescent="0.15">
      <c r="A3922" s="64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31"/>
      <c r="R3922" s="16"/>
      <c r="S3922" s="4"/>
      <c r="T3922" s="5"/>
      <c r="U3922" s="11"/>
      <c r="V3922" s="11"/>
      <c r="W3922" s="49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"/>
      <c r="AH3922" s="1"/>
      <c r="AI3922" s="1"/>
      <c r="AJ3922" s="1"/>
      <c r="AK3922" s="1"/>
      <c r="AL3922" s="49"/>
      <c r="AM3922" s="49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</row>
    <row r="3923" spans="1:121" x14ac:dyDescent="0.15">
      <c r="A3923" s="64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31"/>
      <c r="R3923" s="16"/>
      <c r="S3923" s="4"/>
      <c r="T3923" s="5"/>
      <c r="U3923" s="11"/>
      <c r="V3923" s="11"/>
      <c r="W3923" s="49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"/>
      <c r="AH3923" s="1"/>
      <c r="AI3923" s="1"/>
      <c r="AJ3923" s="1"/>
      <c r="AK3923" s="1"/>
      <c r="AL3923" s="49"/>
      <c r="AM3923" s="49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</row>
    <row r="3924" spans="1:121" x14ac:dyDescent="0.15">
      <c r="A3924" s="64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31"/>
      <c r="R3924" s="16"/>
      <c r="S3924" s="4"/>
      <c r="T3924" s="5"/>
      <c r="U3924" s="11"/>
      <c r="V3924" s="11"/>
      <c r="W3924" s="49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"/>
      <c r="AH3924" s="1"/>
      <c r="AI3924" s="1"/>
      <c r="AJ3924" s="1"/>
      <c r="AK3924" s="1"/>
      <c r="AL3924" s="49"/>
      <c r="AM3924" s="49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</row>
    <row r="3925" spans="1:121" x14ac:dyDescent="0.15">
      <c r="A3925" s="64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31"/>
      <c r="R3925" s="16"/>
      <c r="S3925" s="4"/>
      <c r="T3925" s="5"/>
      <c r="U3925" s="11"/>
      <c r="V3925" s="11"/>
      <c r="W3925" s="49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"/>
      <c r="AH3925" s="1"/>
      <c r="AI3925" s="1"/>
      <c r="AJ3925" s="1"/>
      <c r="AK3925" s="1"/>
      <c r="AL3925" s="49"/>
      <c r="AM3925" s="49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</row>
    <row r="3926" spans="1:121" x14ac:dyDescent="0.15">
      <c r="A3926" s="64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31"/>
      <c r="R3926" s="16"/>
      <c r="S3926" s="4"/>
      <c r="T3926" s="5"/>
      <c r="U3926" s="11"/>
      <c r="V3926" s="11"/>
      <c r="W3926" s="49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"/>
      <c r="AH3926" s="1"/>
      <c r="AI3926" s="1"/>
      <c r="AJ3926" s="1"/>
      <c r="AK3926" s="1"/>
      <c r="AL3926" s="49"/>
      <c r="AM3926" s="49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</row>
    <row r="3927" spans="1:121" x14ac:dyDescent="0.15">
      <c r="A3927" s="64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31"/>
      <c r="R3927" s="16"/>
      <c r="S3927" s="4"/>
      <c r="T3927" s="5"/>
      <c r="U3927" s="11"/>
      <c r="V3927" s="11"/>
      <c r="W3927" s="49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"/>
      <c r="AH3927" s="1"/>
      <c r="AI3927" s="1"/>
      <c r="AJ3927" s="1"/>
      <c r="AK3927" s="1"/>
      <c r="AL3927" s="49"/>
      <c r="AM3927" s="49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</row>
    <row r="3928" spans="1:121" x14ac:dyDescent="0.15">
      <c r="A3928" s="64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31"/>
      <c r="R3928" s="16"/>
      <c r="S3928" s="4"/>
      <c r="T3928" s="5"/>
      <c r="U3928" s="11"/>
      <c r="V3928" s="11"/>
      <c r="W3928" s="49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"/>
      <c r="AH3928" s="1"/>
      <c r="AI3928" s="1"/>
      <c r="AJ3928" s="1"/>
      <c r="AK3928" s="1"/>
      <c r="AL3928" s="49"/>
      <c r="AM3928" s="49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</row>
    <row r="3929" spans="1:121" x14ac:dyDescent="0.15">
      <c r="A3929" s="64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31"/>
      <c r="R3929" s="16"/>
      <c r="S3929" s="4"/>
      <c r="T3929" s="5"/>
      <c r="U3929" s="11"/>
      <c r="V3929" s="11"/>
      <c r="W3929" s="49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"/>
      <c r="AH3929" s="1"/>
      <c r="AI3929" s="1"/>
      <c r="AJ3929" s="1"/>
      <c r="AK3929" s="1"/>
      <c r="AL3929" s="49"/>
      <c r="AM3929" s="49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</row>
    <row r="3930" spans="1:121" x14ac:dyDescent="0.15">
      <c r="A3930" s="64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31"/>
      <c r="R3930" s="16"/>
      <c r="S3930" s="4"/>
      <c r="T3930" s="5"/>
      <c r="U3930" s="11"/>
      <c r="V3930" s="11"/>
      <c r="W3930" s="49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"/>
      <c r="AH3930" s="1"/>
      <c r="AI3930" s="1"/>
      <c r="AJ3930" s="1"/>
      <c r="AK3930" s="1"/>
      <c r="AL3930" s="49"/>
      <c r="AM3930" s="49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</row>
    <row r="3931" spans="1:121" x14ac:dyDescent="0.15">
      <c r="A3931" s="64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31"/>
      <c r="R3931" s="16"/>
      <c r="S3931" s="4"/>
      <c r="T3931" s="5"/>
      <c r="U3931" s="11"/>
      <c r="V3931" s="11"/>
      <c r="W3931" s="49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"/>
      <c r="AH3931" s="1"/>
      <c r="AI3931" s="1"/>
      <c r="AJ3931" s="1"/>
      <c r="AK3931" s="1"/>
      <c r="AL3931" s="49"/>
      <c r="AM3931" s="49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</row>
    <row r="3932" spans="1:121" x14ac:dyDescent="0.15">
      <c r="A3932" s="64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31"/>
      <c r="R3932" s="16"/>
      <c r="S3932" s="4"/>
      <c r="T3932" s="5"/>
      <c r="U3932" s="11"/>
      <c r="V3932" s="11"/>
      <c r="W3932" s="49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"/>
      <c r="AH3932" s="1"/>
      <c r="AI3932" s="1"/>
      <c r="AJ3932" s="1"/>
      <c r="AK3932" s="1"/>
      <c r="AL3932" s="49"/>
      <c r="AM3932" s="49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</row>
    <row r="3933" spans="1:121" x14ac:dyDescent="0.15">
      <c r="A3933" s="64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31"/>
      <c r="R3933" s="16"/>
      <c r="S3933" s="4"/>
      <c r="T3933" s="5"/>
      <c r="U3933" s="11"/>
      <c r="V3933" s="11"/>
      <c r="W3933" s="49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"/>
      <c r="AH3933" s="1"/>
      <c r="AI3933" s="1"/>
      <c r="AJ3933" s="1"/>
      <c r="AK3933" s="1"/>
      <c r="AL3933" s="49"/>
      <c r="AM3933" s="49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</row>
    <row r="3934" spans="1:121" x14ac:dyDescent="0.15">
      <c r="A3934" s="64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31"/>
      <c r="R3934" s="16"/>
      <c r="S3934" s="4"/>
      <c r="T3934" s="5"/>
      <c r="U3934" s="11"/>
      <c r="V3934" s="11"/>
      <c r="W3934" s="49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"/>
      <c r="AH3934" s="1"/>
      <c r="AI3934" s="1"/>
      <c r="AJ3934" s="1"/>
      <c r="AK3934" s="1"/>
      <c r="AL3934" s="49"/>
      <c r="AM3934" s="49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</row>
    <row r="3935" spans="1:121" x14ac:dyDescent="0.15">
      <c r="A3935" s="64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31"/>
      <c r="R3935" s="16"/>
      <c r="S3935" s="4"/>
      <c r="T3935" s="5"/>
      <c r="U3935" s="11"/>
      <c r="V3935" s="11"/>
      <c r="W3935" s="49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"/>
      <c r="AH3935" s="1"/>
      <c r="AI3935" s="1"/>
      <c r="AJ3935" s="1"/>
      <c r="AK3935" s="1"/>
      <c r="AL3935" s="49"/>
      <c r="AM3935" s="49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</row>
    <row r="3936" spans="1:121" x14ac:dyDescent="0.15">
      <c r="A3936" s="64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31"/>
      <c r="R3936" s="16"/>
      <c r="S3936" s="4"/>
      <c r="T3936" s="5"/>
      <c r="U3936" s="11"/>
      <c r="V3936" s="11"/>
      <c r="W3936" s="49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"/>
      <c r="AH3936" s="1"/>
      <c r="AI3936" s="1"/>
      <c r="AJ3936" s="1"/>
      <c r="AK3936" s="1"/>
      <c r="AL3936" s="49"/>
      <c r="AM3936" s="49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</row>
    <row r="3937" spans="1:121" x14ac:dyDescent="0.15">
      <c r="A3937" s="64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31"/>
      <c r="R3937" s="16"/>
      <c r="S3937" s="4"/>
      <c r="T3937" s="5"/>
      <c r="U3937" s="11"/>
      <c r="V3937" s="11"/>
      <c r="W3937" s="49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"/>
      <c r="AH3937" s="1"/>
      <c r="AI3937" s="1"/>
      <c r="AJ3937" s="1"/>
      <c r="AK3937" s="1"/>
      <c r="AL3937" s="49"/>
      <c r="AM3937" s="49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</row>
    <row r="3938" spans="1:121" x14ac:dyDescent="0.15">
      <c r="A3938" s="64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31"/>
      <c r="R3938" s="16"/>
      <c r="S3938" s="4"/>
      <c r="T3938" s="5"/>
      <c r="U3938" s="11"/>
      <c r="V3938" s="11"/>
      <c r="W3938" s="49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"/>
      <c r="AH3938" s="1"/>
      <c r="AI3938" s="1"/>
      <c r="AJ3938" s="1"/>
      <c r="AK3938" s="1"/>
      <c r="AL3938" s="49"/>
      <c r="AM3938" s="49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</row>
    <row r="3939" spans="1:121" x14ac:dyDescent="0.15">
      <c r="A3939" s="64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31"/>
      <c r="R3939" s="16"/>
      <c r="S3939" s="4"/>
      <c r="T3939" s="5"/>
      <c r="U3939" s="11"/>
      <c r="V3939" s="11"/>
      <c r="W3939" s="49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"/>
      <c r="AH3939" s="1"/>
      <c r="AI3939" s="1"/>
      <c r="AJ3939" s="1"/>
      <c r="AK3939" s="1"/>
      <c r="AL3939" s="49"/>
      <c r="AM3939" s="49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</row>
    <row r="3940" spans="1:121" x14ac:dyDescent="0.15">
      <c r="A3940" s="64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31"/>
      <c r="R3940" s="16"/>
      <c r="S3940" s="4"/>
      <c r="T3940" s="5"/>
      <c r="U3940" s="11"/>
      <c r="V3940" s="11"/>
      <c r="W3940" s="49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"/>
      <c r="AH3940" s="1"/>
      <c r="AI3940" s="1"/>
      <c r="AJ3940" s="1"/>
      <c r="AK3940" s="1"/>
      <c r="AL3940" s="49"/>
      <c r="AM3940" s="49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</row>
    <row r="3941" spans="1:121" x14ac:dyDescent="0.15">
      <c r="A3941" s="64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31"/>
      <c r="R3941" s="16"/>
      <c r="S3941" s="4"/>
      <c r="T3941" s="5"/>
      <c r="U3941" s="11"/>
      <c r="V3941" s="11"/>
      <c r="W3941" s="49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"/>
      <c r="AH3941" s="1"/>
      <c r="AI3941" s="1"/>
      <c r="AJ3941" s="1"/>
      <c r="AK3941" s="1"/>
      <c r="AL3941" s="49"/>
      <c r="AM3941" s="49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</row>
    <row r="3942" spans="1:121" x14ac:dyDescent="0.15">
      <c r="A3942" s="64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31"/>
      <c r="R3942" s="16"/>
      <c r="S3942" s="4"/>
      <c r="T3942" s="5"/>
      <c r="U3942" s="11"/>
      <c r="V3942" s="11"/>
      <c r="W3942" s="49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"/>
      <c r="AH3942" s="1"/>
      <c r="AI3942" s="1"/>
      <c r="AJ3942" s="1"/>
      <c r="AK3942" s="1"/>
      <c r="AL3942" s="49"/>
      <c r="AM3942" s="49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</row>
    <row r="3943" spans="1:121" x14ac:dyDescent="0.15">
      <c r="A3943" s="64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31"/>
      <c r="R3943" s="16"/>
      <c r="S3943" s="4"/>
      <c r="T3943" s="5"/>
      <c r="U3943" s="11"/>
      <c r="V3943" s="11"/>
      <c r="W3943" s="49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"/>
      <c r="AH3943" s="1"/>
      <c r="AI3943" s="1"/>
      <c r="AJ3943" s="1"/>
      <c r="AK3943" s="1"/>
      <c r="AL3943" s="49"/>
      <c r="AM3943" s="49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</row>
    <row r="3944" spans="1:121" x14ac:dyDescent="0.15">
      <c r="A3944" s="64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31"/>
      <c r="R3944" s="16"/>
      <c r="S3944" s="4"/>
      <c r="T3944" s="5"/>
      <c r="U3944" s="11"/>
      <c r="V3944" s="11"/>
      <c r="W3944" s="49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"/>
      <c r="AH3944" s="1"/>
      <c r="AI3944" s="1"/>
      <c r="AJ3944" s="1"/>
      <c r="AK3944" s="1"/>
      <c r="AL3944" s="49"/>
      <c r="AM3944" s="49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</row>
    <row r="3945" spans="1:121" x14ac:dyDescent="0.15">
      <c r="A3945" s="64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31"/>
      <c r="R3945" s="16"/>
      <c r="S3945" s="4"/>
      <c r="T3945" s="5"/>
      <c r="U3945" s="11"/>
      <c r="V3945" s="11"/>
      <c r="W3945" s="49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"/>
      <c r="AH3945" s="1"/>
      <c r="AI3945" s="1"/>
      <c r="AJ3945" s="1"/>
      <c r="AK3945" s="1"/>
      <c r="AL3945" s="49"/>
      <c r="AM3945" s="49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</row>
    <row r="3946" spans="1:121" x14ac:dyDescent="0.15">
      <c r="A3946" s="64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31"/>
      <c r="R3946" s="16"/>
      <c r="S3946" s="4"/>
      <c r="T3946" s="5"/>
      <c r="U3946" s="11"/>
      <c r="V3946" s="11"/>
      <c r="W3946" s="49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"/>
      <c r="AH3946" s="1"/>
      <c r="AI3946" s="1"/>
      <c r="AJ3946" s="1"/>
      <c r="AK3946" s="1"/>
      <c r="AL3946" s="49"/>
      <c r="AM3946" s="49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</row>
    <row r="3947" spans="1:121" x14ac:dyDescent="0.15">
      <c r="A3947" s="64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31"/>
      <c r="R3947" s="16"/>
      <c r="S3947" s="4"/>
      <c r="T3947" s="5"/>
      <c r="U3947" s="11"/>
      <c r="V3947" s="11"/>
      <c r="W3947" s="49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"/>
      <c r="AH3947" s="1"/>
      <c r="AI3947" s="1"/>
      <c r="AJ3947" s="1"/>
      <c r="AK3947" s="1"/>
      <c r="AL3947" s="49"/>
      <c r="AM3947" s="49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</row>
    <row r="3948" spans="1:121" x14ac:dyDescent="0.15">
      <c r="A3948" s="64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31"/>
      <c r="R3948" s="16"/>
      <c r="S3948" s="4"/>
      <c r="T3948" s="5"/>
      <c r="U3948" s="11"/>
      <c r="V3948" s="11"/>
      <c r="W3948" s="49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"/>
      <c r="AH3948" s="1"/>
      <c r="AI3948" s="1"/>
      <c r="AJ3948" s="1"/>
      <c r="AK3948" s="1"/>
      <c r="AL3948" s="49"/>
      <c r="AM3948" s="49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</row>
    <row r="3949" spans="1:121" x14ac:dyDescent="0.15">
      <c r="A3949" s="64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31"/>
      <c r="R3949" s="16"/>
      <c r="S3949" s="4"/>
      <c r="T3949" s="5"/>
      <c r="U3949" s="11"/>
      <c r="V3949" s="11"/>
      <c r="W3949" s="49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"/>
      <c r="AH3949" s="1"/>
      <c r="AI3949" s="1"/>
      <c r="AJ3949" s="1"/>
      <c r="AK3949" s="1"/>
      <c r="AL3949" s="49"/>
      <c r="AM3949" s="49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</row>
    <row r="3950" spans="1:121" x14ac:dyDescent="0.15">
      <c r="A3950" s="64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31"/>
      <c r="R3950" s="16"/>
      <c r="S3950" s="4"/>
      <c r="T3950" s="5"/>
      <c r="U3950" s="11"/>
      <c r="V3950" s="11"/>
      <c r="W3950" s="49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"/>
      <c r="AH3950" s="1"/>
      <c r="AI3950" s="1"/>
      <c r="AJ3950" s="1"/>
      <c r="AK3950" s="1"/>
      <c r="AL3950" s="49"/>
      <c r="AM3950" s="49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</row>
    <row r="3951" spans="1:121" x14ac:dyDescent="0.15">
      <c r="A3951" s="64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31"/>
      <c r="R3951" s="16"/>
      <c r="S3951" s="4"/>
      <c r="T3951" s="5"/>
      <c r="U3951" s="11"/>
      <c r="V3951" s="11"/>
      <c r="W3951" s="49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"/>
      <c r="AH3951" s="1"/>
      <c r="AI3951" s="1"/>
      <c r="AJ3951" s="1"/>
      <c r="AK3951" s="1"/>
      <c r="AL3951" s="49"/>
      <c r="AM3951" s="49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</row>
    <row r="3952" spans="1:121" x14ac:dyDescent="0.15">
      <c r="A3952" s="64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31"/>
      <c r="R3952" s="16"/>
      <c r="S3952" s="4"/>
      <c r="T3952" s="5"/>
      <c r="U3952" s="11"/>
      <c r="V3952" s="11"/>
      <c r="W3952" s="49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"/>
      <c r="AH3952" s="1"/>
      <c r="AI3952" s="1"/>
      <c r="AJ3952" s="1"/>
      <c r="AK3952" s="1"/>
      <c r="AL3952" s="49"/>
      <c r="AM3952" s="49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</row>
    <row r="3953" spans="1:121" x14ac:dyDescent="0.15">
      <c r="A3953" s="64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31"/>
      <c r="R3953" s="16"/>
      <c r="S3953" s="4"/>
      <c r="T3953" s="5"/>
      <c r="U3953" s="11"/>
      <c r="V3953" s="11"/>
      <c r="W3953" s="49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"/>
      <c r="AH3953" s="1"/>
      <c r="AI3953" s="1"/>
      <c r="AJ3953" s="1"/>
      <c r="AK3953" s="1"/>
      <c r="AL3953" s="49"/>
      <c r="AM3953" s="49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</row>
    <row r="3954" spans="1:121" x14ac:dyDescent="0.15">
      <c r="A3954" s="64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31"/>
      <c r="R3954" s="16"/>
      <c r="S3954" s="4"/>
      <c r="T3954" s="5"/>
      <c r="U3954" s="11"/>
      <c r="V3954" s="11"/>
      <c r="W3954" s="49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"/>
      <c r="AH3954" s="1"/>
      <c r="AI3954" s="1"/>
      <c r="AJ3954" s="1"/>
      <c r="AK3954" s="1"/>
      <c r="AL3954" s="49"/>
      <c r="AM3954" s="49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</row>
    <row r="3955" spans="1:121" x14ac:dyDescent="0.15">
      <c r="A3955" s="64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31"/>
      <c r="R3955" s="16"/>
      <c r="S3955" s="4"/>
      <c r="T3955" s="5"/>
      <c r="U3955" s="11"/>
      <c r="V3955" s="11"/>
      <c r="W3955" s="49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"/>
      <c r="AH3955" s="1"/>
      <c r="AI3955" s="1"/>
      <c r="AJ3955" s="1"/>
      <c r="AK3955" s="1"/>
      <c r="AL3955" s="49"/>
      <c r="AM3955" s="49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</row>
    <row r="3956" spans="1:121" x14ac:dyDescent="0.15">
      <c r="A3956" s="64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31"/>
      <c r="R3956" s="16"/>
      <c r="S3956" s="4"/>
      <c r="T3956" s="5"/>
      <c r="U3956" s="11"/>
      <c r="V3956" s="11"/>
      <c r="W3956" s="49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"/>
      <c r="AH3956" s="1"/>
      <c r="AI3956" s="1"/>
      <c r="AJ3956" s="1"/>
      <c r="AK3956" s="1"/>
      <c r="AL3956" s="49"/>
      <c r="AM3956" s="49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</row>
    <row r="3957" spans="1:121" x14ac:dyDescent="0.15">
      <c r="A3957" s="64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31"/>
      <c r="R3957" s="16"/>
      <c r="S3957" s="4"/>
      <c r="T3957" s="5"/>
      <c r="U3957" s="11"/>
      <c r="V3957" s="11"/>
      <c r="W3957" s="49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"/>
      <c r="AH3957" s="1"/>
      <c r="AI3957" s="1"/>
      <c r="AJ3957" s="1"/>
      <c r="AK3957" s="1"/>
      <c r="AL3957" s="49"/>
      <c r="AM3957" s="49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</row>
    <row r="3958" spans="1:121" x14ac:dyDescent="0.15">
      <c r="A3958" s="64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31"/>
      <c r="R3958" s="16"/>
      <c r="S3958" s="4"/>
      <c r="T3958" s="5"/>
      <c r="U3958" s="11"/>
      <c r="V3958" s="11"/>
      <c r="W3958" s="49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"/>
      <c r="AH3958" s="1"/>
      <c r="AI3958" s="1"/>
      <c r="AJ3958" s="1"/>
      <c r="AK3958" s="1"/>
      <c r="AL3958" s="49"/>
      <c r="AM3958" s="49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</row>
    <row r="3959" spans="1:121" x14ac:dyDescent="0.15">
      <c r="A3959" s="64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31"/>
      <c r="R3959" s="16"/>
      <c r="S3959" s="4"/>
      <c r="T3959" s="5"/>
      <c r="U3959" s="11"/>
      <c r="V3959" s="11"/>
      <c r="W3959" s="49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"/>
      <c r="AH3959" s="1"/>
      <c r="AI3959" s="1"/>
      <c r="AJ3959" s="1"/>
      <c r="AK3959" s="1"/>
      <c r="AL3959" s="49"/>
      <c r="AM3959" s="49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</row>
    <row r="3960" spans="1:121" x14ac:dyDescent="0.15">
      <c r="A3960" s="64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31"/>
      <c r="R3960" s="16"/>
      <c r="S3960" s="4"/>
      <c r="T3960" s="5"/>
      <c r="U3960" s="11"/>
      <c r="V3960" s="11"/>
      <c r="W3960" s="49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"/>
      <c r="AH3960" s="1"/>
      <c r="AI3960" s="1"/>
      <c r="AJ3960" s="1"/>
      <c r="AK3960" s="1"/>
      <c r="AL3960" s="49"/>
      <c r="AM3960" s="49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</row>
    <row r="3961" spans="1:121" x14ac:dyDescent="0.15">
      <c r="A3961" s="64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31"/>
      <c r="R3961" s="16"/>
      <c r="S3961" s="4"/>
      <c r="T3961" s="5"/>
      <c r="U3961" s="11"/>
      <c r="V3961" s="11"/>
      <c r="W3961" s="49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"/>
      <c r="AH3961" s="1"/>
      <c r="AI3961" s="1"/>
      <c r="AJ3961" s="1"/>
      <c r="AK3961" s="1"/>
      <c r="AL3961" s="49"/>
      <c r="AM3961" s="49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</row>
    <row r="3962" spans="1:121" x14ac:dyDescent="0.15">
      <c r="A3962" s="64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31"/>
      <c r="R3962" s="16"/>
      <c r="S3962" s="4"/>
      <c r="T3962" s="5"/>
      <c r="U3962" s="11"/>
      <c r="V3962" s="11"/>
      <c r="W3962" s="49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"/>
      <c r="AH3962" s="1"/>
      <c r="AI3962" s="1"/>
      <c r="AJ3962" s="1"/>
      <c r="AK3962" s="1"/>
      <c r="AL3962" s="49"/>
      <c r="AM3962" s="49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</row>
    <row r="3963" spans="1:121" x14ac:dyDescent="0.15">
      <c r="A3963" s="64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31"/>
      <c r="R3963" s="16"/>
      <c r="S3963" s="4"/>
      <c r="T3963" s="5"/>
      <c r="U3963" s="11"/>
      <c r="V3963" s="11"/>
      <c r="W3963" s="49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"/>
      <c r="AH3963" s="1"/>
      <c r="AI3963" s="1"/>
      <c r="AJ3963" s="1"/>
      <c r="AK3963" s="1"/>
      <c r="AL3963" s="49"/>
      <c r="AM3963" s="49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</row>
    <row r="3964" spans="1:121" x14ac:dyDescent="0.15">
      <c r="A3964" s="64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31"/>
      <c r="R3964" s="16"/>
      <c r="S3964" s="4"/>
      <c r="T3964" s="5"/>
      <c r="U3964" s="11"/>
      <c r="V3964" s="11"/>
      <c r="W3964" s="49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"/>
      <c r="AH3964" s="1"/>
      <c r="AI3964" s="1"/>
      <c r="AJ3964" s="1"/>
      <c r="AK3964" s="1"/>
      <c r="AL3964" s="49"/>
      <c r="AM3964" s="49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</row>
    <row r="3965" spans="1:121" x14ac:dyDescent="0.15">
      <c r="A3965" s="64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31"/>
      <c r="R3965" s="16"/>
      <c r="S3965" s="4"/>
      <c r="T3965" s="5"/>
      <c r="U3965" s="11"/>
      <c r="V3965" s="11"/>
      <c r="W3965" s="49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"/>
      <c r="AH3965" s="1"/>
      <c r="AI3965" s="1"/>
      <c r="AJ3965" s="1"/>
      <c r="AK3965" s="1"/>
      <c r="AL3965" s="49"/>
      <c r="AM3965" s="49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</row>
    <row r="3966" spans="1:121" x14ac:dyDescent="0.15">
      <c r="A3966" s="64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31"/>
      <c r="R3966" s="16"/>
      <c r="S3966" s="4"/>
      <c r="T3966" s="5"/>
      <c r="U3966" s="11"/>
      <c r="V3966" s="11"/>
      <c r="W3966" s="49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"/>
      <c r="AH3966" s="1"/>
      <c r="AI3966" s="1"/>
      <c r="AJ3966" s="1"/>
      <c r="AK3966" s="1"/>
      <c r="AL3966" s="49"/>
      <c r="AM3966" s="49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</row>
    <row r="3967" spans="1:121" x14ac:dyDescent="0.15">
      <c r="A3967" s="64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31"/>
      <c r="R3967" s="16"/>
      <c r="S3967" s="4"/>
      <c r="T3967" s="5"/>
      <c r="U3967" s="11"/>
      <c r="V3967" s="11"/>
      <c r="W3967" s="49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"/>
      <c r="AH3967" s="1"/>
      <c r="AI3967" s="1"/>
      <c r="AJ3967" s="1"/>
      <c r="AK3967" s="1"/>
      <c r="AL3967" s="49"/>
      <c r="AM3967" s="49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</row>
    <row r="3968" spans="1:121" x14ac:dyDescent="0.15">
      <c r="A3968" s="64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31"/>
      <c r="R3968" s="16"/>
      <c r="S3968" s="4"/>
      <c r="T3968" s="5"/>
      <c r="U3968" s="11"/>
      <c r="V3968" s="11"/>
      <c r="W3968" s="49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"/>
      <c r="AH3968" s="1"/>
      <c r="AI3968" s="1"/>
      <c r="AJ3968" s="1"/>
      <c r="AK3968" s="1"/>
      <c r="AL3968" s="49"/>
      <c r="AM3968" s="49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</row>
    <row r="3969" spans="1:121" x14ac:dyDescent="0.15">
      <c r="A3969" s="64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31"/>
      <c r="R3969" s="16"/>
      <c r="S3969" s="4"/>
      <c r="T3969" s="5"/>
      <c r="U3969" s="11"/>
      <c r="V3969" s="11"/>
      <c r="W3969" s="49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"/>
      <c r="AH3969" s="1"/>
      <c r="AI3969" s="1"/>
      <c r="AJ3969" s="1"/>
      <c r="AK3969" s="1"/>
      <c r="AL3969" s="49"/>
      <c r="AM3969" s="49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</row>
    <row r="3970" spans="1:121" x14ac:dyDescent="0.15">
      <c r="A3970" s="64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31"/>
      <c r="R3970" s="16"/>
      <c r="S3970" s="4"/>
      <c r="T3970" s="5"/>
      <c r="U3970" s="11"/>
      <c r="V3970" s="11"/>
      <c r="W3970" s="49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"/>
      <c r="AH3970" s="1"/>
      <c r="AI3970" s="1"/>
      <c r="AJ3970" s="1"/>
      <c r="AK3970" s="1"/>
      <c r="AL3970" s="49"/>
      <c r="AM3970" s="49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</row>
    <row r="3971" spans="1:121" x14ac:dyDescent="0.15">
      <c r="A3971" s="64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31"/>
      <c r="R3971" s="16"/>
      <c r="S3971" s="4"/>
      <c r="T3971" s="5"/>
      <c r="U3971" s="11"/>
      <c r="V3971" s="11"/>
      <c r="W3971" s="49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"/>
      <c r="AH3971" s="1"/>
      <c r="AI3971" s="1"/>
      <c r="AJ3971" s="1"/>
      <c r="AK3971" s="1"/>
      <c r="AL3971" s="49"/>
      <c r="AM3971" s="49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</row>
    <row r="3972" spans="1:121" x14ac:dyDescent="0.15">
      <c r="A3972" s="64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31"/>
      <c r="R3972" s="16"/>
      <c r="S3972" s="4"/>
      <c r="T3972" s="5"/>
      <c r="U3972" s="11"/>
      <c r="V3972" s="11"/>
      <c r="W3972" s="49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"/>
      <c r="AH3972" s="1"/>
      <c r="AI3972" s="1"/>
      <c r="AJ3972" s="1"/>
      <c r="AK3972" s="1"/>
      <c r="AL3972" s="49"/>
      <c r="AM3972" s="49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</row>
    <row r="3973" spans="1:121" x14ac:dyDescent="0.15">
      <c r="A3973" s="64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31"/>
      <c r="R3973" s="16"/>
      <c r="S3973" s="4"/>
      <c r="T3973" s="5"/>
      <c r="U3973" s="11"/>
      <c r="V3973" s="11"/>
      <c r="W3973" s="49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"/>
      <c r="AH3973" s="1"/>
      <c r="AI3973" s="1"/>
      <c r="AJ3973" s="1"/>
      <c r="AK3973" s="1"/>
      <c r="AL3973" s="49"/>
      <c r="AM3973" s="49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</row>
    <row r="3974" spans="1:121" x14ac:dyDescent="0.15">
      <c r="A3974" s="64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31"/>
      <c r="R3974" s="16"/>
      <c r="S3974" s="4"/>
      <c r="T3974" s="5"/>
      <c r="U3974" s="11"/>
      <c r="V3974" s="11"/>
      <c r="W3974" s="49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"/>
      <c r="AH3974" s="1"/>
      <c r="AI3974" s="1"/>
      <c r="AJ3974" s="1"/>
      <c r="AK3974" s="1"/>
      <c r="AL3974" s="49"/>
      <c r="AM3974" s="49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</row>
    <row r="3975" spans="1:121" x14ac:dyDescent="0.15">
      <c r="A3975" s="64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31"/>
      <c r="R3975" s="16"/>
      <c r="S3975" s="4"/>
      <c r="T3975" s="5"/>
      <c r="U3975" s="11"/>
      <c r="V3975" s="11"/>
      <c r="W3975" s="49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"/>
      <c r="AH3975" s="1"/>
      <c r="AI3975" s="1"/>
      <c r="AJ3975" s="1"/>
      <c r="AK3975" s="1"/>
      <c r="AL3975" s="49"/>
      <c r="AM3975" s="49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</row>
    <row r="3976" spans="1:121" x14ac:dyDescent="0.15">
      <c r="A3976" s="64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31"/>
      <c r="R3976" s="16"/>
      <c r="S3976" s="4"/>
      <c r="T3976" s="5"/>
      <c r="U3976" s="11"/>
      <c r="V3976" s="11"/>
      <c r="W3976" s="49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"/>
      <c r="AH3976" s="1"/>
      <c r="AI3976" s="1"/>
      <c r="AJ3976" s="1"/>
      <c r="AK3976" s="1"/>
      <c r="AL3976" s="49"/>
      <c r="AM3976" s="49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</row>
    <row r="3977" spans="1:121" x14ac:dyDescent="0.15">
      <c r="A3977" s="64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31"/>
      <c r="R3977" s="16"/>
      <c r="S3977" s="4"/>
      <c r="T3977" s="5"/>
      <c r="U3977" s="11"/>
      <c r="V3977" s="11"/>
      <c r="W3977" s="49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"/>
      <c r="AH3977" s="1"/>
      <c r="AI3977" s="1"/>
      <c r="AJ3977" s="1"/>
      <c r="AK3977" s="1"/>
      <c r="AL3977" s="49"/>
      <c r="AM3977" s="49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</row>
    <row r="3978" spans="1:121" x14ac:dyDescent="0.15">
      <c r="A3978" s="64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31"/>
      <c r="R3978" s="16"/>
      <c r="S3978" s="4"/>
      <c r="T3978" s="5"/>
      <c r="U3978" s="11"/>
      <c r="V3978" s="11"/>
      <c r="W3978" s="49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"/>
      <c r="AH3978" s="1"/>
      <c r="AI3978" s="1"/>
      <c r="AJ3978" s="1"/>
      <c r="AK3978" s="1"/>
      <c r="AL3978" s="49"/>
      <c r="AM3978" s="49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</row>
    <row r="3979" spans="1:121" x14ac:dyDescent="0.15">
      <c r="A3979" s="64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31"/>
      <c r="R3979" s="16"/>
      <c r="S3979" s="4"/>
      <c r="T3979" s="5"/>
      <c r="U3979" s="11"/>
      <c r="V3979" s="11"/>
      <c r="W3979" s="49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"/>
      <c r="AH3979" s="1"/>
      <c r="AI3979" s="1"/>
      <c r="AJ3979" s="1"/>
      <c r="AK3979" s="1"/>
      <c r="AL3979" s="49"/>
      <c r="AM3979" s="49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</row>
    <row r="3980" spans="1:121" x14ac:dyDescent="0.15">
      <c r="A3980" s="64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31"/>
      <c r="R3980" s="16"/>
      <c r="S3980" s="4"/>
      <c r="T3980" s="5"/>
      <c r="U3980" s="11"/>
      <c r="V3980" s="11"/>
      <c r="W3980" s="49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"/>
      <c r="AH3980" s="1"/>
      <c r="AI3980" s="1"/>
      <c r="AJ3980" s="1"/>
      <c r="AK3980" s="1"/>
      <c r="AL3980" s="49"/>
      <c r="AM3980" s="49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</row>
    <row r="3981" spans="1:121" x14ac:dyDescent="0.15">
      <c r="A3981" s="64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31"/>
      <c r="R3981" s="16"/>
      <c r="S3981" s="4"/>
      <c r="T3981" s="5"/>
      <c r="U3981" s="11"/>
      <c r="V3981" s="11"/>
      <c r="W3981" s="49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"/>
      <c r="AH3981" s="1"/>
      <c r="AI3981" s="1"/>
      <c r="AJ3981" s="1"/>
      <c r="AK3981" s="1"/>
      <c r="AL3981" s="49"/>
      <c r="AM3981" s="49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</row>
    <row r="3982" spans="1:121" x14ac:dyDescent="0.15">
      <c r="A3982" s="64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31"/>
      <c r="R3982" s="16"/>
      <c r="S3982" s="4"/>
      <c r="T3982" s="5"/>
      <c r="U3982" s="11"/>
      <c r="V3982" s="11"/>
      <c r="W3982" s="49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"/>
      <c r="AH3982" s="1"/>
      <c r="AI3982" s="1"/>
      <c r="AJ3982" s="1"/>
      <c r="AK3982" s="1"/>
      <c r="AL3982" s="49"/>
      <c r="AM3982" s="49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</row>
    <row r="3983" spans="1:121" x14ac:dyDescent="0.15">
      <c r="A3983" s="64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31"/>
      <c r="R3983" s="16"/>
      <c r="S3983" s="4"/>
      <c r="T3983" s="5"/>
      <c r="U3983" s="11"/>
      <c r="V3983" s="11"/>
      <c r="W3983" s="49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"/>
      <c r="AH3983" s="1"/>
      <c r="AI3983" s="1"/>
      <c r="AJ3983" s="1"/>
      <c r="AK3983" s="1"/>
      <c r="AL3983" s="49"/>
      <c r="AM3983" s="49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</row>
    <row r="3984" spans="1:121" x14ac:dyDescent="0.15">
      <c r="A3984" s="64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31"/>
      <c r="R3984" s="16"/>
      <c r="S3984" s="4"/>
      <c r="T3984" s="5"/>
      <c r="U3984" s="11"/>
      <c r="V3984" s="11"/>
      <c r="W3984" s="49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"/>
      <c r="AH3984" s="1"/>
      <c r="AI3984" s="1"/>
      <c r="AJ3984" s="1"/>
      <c r="AK3984" s="1"/>
      <c r="AL3984" s="49"/>
      <c r="AM3984" s="49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</row>
    <row r="3985" spans="1:121" x14ac:dyDescent="0.15">
      <c r="A3985" s="64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31"/>
      <c r="R3985" s="16"/>
      <c r="S3985" s="4"/>
      <c r="T3985" s="5"/>
      <c r="U3985" s="11"/>
      <c r="V3985" s="11"/>
      <c r="W3985" s="49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"/>
      <c r="AH3985" s="1"/>
      <c r="AI3985" s="1"/>
      <c r="AJ3985" s="1"/>
      <c r="AK3985" s="1"/>
      <c r="AL3985" s="49"/>
      <c r="AM3985" s="49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</row>
    <row r="3986" spans="1:121" x14ac:dyDescent="0.15">
      <c r="A3986" s="64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31"/>
      <c r="R3986" s="16"/>
      <c r="S3986" s="4"/>
      <c r="T3986" s="5"/>
      <c r="U3986" s="11"/>
      <c r="V3986" s="11"/>
      <c r="W3986" s="49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"/>
      <c r="AH3986" s="1"/>
      <c r="AI3986" s="1"/>
      <c r="AJ3986" s="1"/>
      <c r="AK3986" s="1"/>
      <c r="AL3986" s="49"/>
      <c r="AM3986" s="49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</row>
    <row r="3987" spans="1:121" x14ac:dyDescent="0.15">
      <c r="A3987" s="64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31"/>
      <c r="R3987" s="16"/>
      <c r="S3987" s="4"/>
      <c r="T3987" s="5"/>
      <c r="U3987" s="11"/>
      <c r="V3987" s="11"/>
      <c r="W3987" s="49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"/>
      <c r="AH3987" s="1"/>
      <c r="AI3987" s="1"/>
      <c r="AJ3987" s="1"/>
      <c r="AK3987" s="1"/>
      <c r="AL3987" s="49"/>
      <c r="AM3987" s="49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</row>
    <row r="3988" spans="1:121" x14ac:dyDescent="0.15">
      <c r="A3988" s="64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31"/>
      <c r="R3988" s="16"/>
      <c r="S3988" s="4"/>
      <c r="T3988" s="5"/>
      <c r="U3988" s="11"/>
      <c r="V3988" s="11"/>
      <c r="W3988" s="49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"/>
      <c r="AH3988" s="1"/>
      <c r="AI3988" s="1"/>
      <c r="AJ3988" s="1"/>
      <c r="AK3988" s="1"/>
      <c r="AL3988" s="49"/>
      <c r="AM3988" s="49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</row>
    <row r="3989" spans="1:121" x14ac:dyDescent="0.15">
      <c r="A3989" s="64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31"/>
      <c r="R3989" s="16"/>
      <c r="S3989" s="4"/>
      <c r="T3989" s="5"/>
      <c r="U3989" s="11"/>
      <c r="V3989" s="11"/>
      <c r="W3989" s="49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"/>
      <c r="AH3989" s="1"/>
      <c r="AI3989" s="1"/>
      <c r="AJ3989" s="1"/>
      <c r="AK3989" s="1"/>
      <c r="AL3989" s="49"/>
      <c r="AM3989" s="49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</row>
    <row r="3990" spans="1:121" x14ac:dyDescent="0.15">
      <c r="A3990" s="64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31"/>
      <c r="R3990" s="16"/>
      <c r="S3990" s="4"/>
      <c r="T3990" s="5"/>
      <c r="U3990" s="11"/>
      <c r="V3990" s="11"/>
      <c r="W3990" s="49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"/>
      <c r="AH3990" s="1"/>
      <c r="AI3990" s="1"/>
      <c r="AJ3990" s="1"/>
      <c r="AK3990" s="1"/>
      <c r="AL3990" s="49"/>
      <c r="AM3990" s="49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</row>
    <row r="3991" spans="1:121" x14ac:dyDescent="0.15">
      <c r="A3991" s="64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31"/>
      <c r="R3991" s="16"/>
      <c r="S3991" s="4"/>
      <c r="T3991" s="5"/>
      <c r="U3991" s="11"/>
      <c r="V3991" s="11"/>
      <c r="W3991" s="49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"/>
      <c r="AH3991" s="1"/>
      <c r="AI3991" s="1"/>
      <c r="AJ3991" s="1"/>
      <c r="AK3991" s="1"/>
      <c r="AL3991" s="49"/>
      <c r="AM3991" s="49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</row>
    <row r="3992" spans="1:121" x14ac:dyDescent="0.15">
      <c r="A3992" s="64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31"/>
      <c r="R3992" s="16"/>
      <c r="S3992" s="4"/>
      <c r="T3992" s="5"/>
      <c r="U3992" s="11"/>
      <c r="V3992" s="11"/>
      <c r="W3992" s="49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"/>
      <c r="AH3992" s="1"/>
      <c r="AI3992" s="1"/>
      <c r="AJ3992" s="1"/>
      <c r="AK3992" s="1"/>
      <c r="AL3992" s="49"/>
      <c r="AM3992" s="49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</row>
    <row r="3993" spans="1:121" x14ac:dyDescent="0.15">
      <c r="A3993" s="64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31"/>
      <c r="R3993" s="16"/>
      <c r="S3993" s="4"/>
      <c r="T3993" s="5"/>
      <c r="U3993" s="11"/>
      <c r="V3993" s="11"/>
      <c r="W3993" s="49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"/>
      <c r="AH3993" s="1"/>
      <c r="AI3993" s="1"/>
      <c r="AJ3993" s="1"/>
      <c r="AK3993" s="1"/>
      <c r="AL3993" s="49"/>
      <c r="AM3993" s="49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</row>
    <row r="3994" spans="1:121" x14ac:dyDescent="0.15">
      <c r="A3994" s="64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31"/>
      <c r="R3994" s="16"/>
      <c r="S3994" s="4"/>
      <c r="T3994" s="5"/>
      <c r="U3994" s="11"/>
      <c r="V3994" s="11"/>
      <c r="W3994" s="49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"/>
      <c r="AH3994" s="1"/>
      <c r="AI3994" s="1"/>
      <c r="AJ3994" s="1"/>
      <c r="AK3994" s="1"/>
      <c r="AL3994" s="49"/>
      <c r="AM3994" s="49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</row>
    <row r="3995" spans="1:121" x14ac:dyDescent="0.15">
      <c r="A3995" s="64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31"/>
      <c r="R3995" s="16"/>
      <c r="S3995" s="4"/>
      <c r="T3995" s="5"/>
      <c r="U3995" s="11"/>
      <c r="V3995" s="11"/>
      <c r="W3995" s="49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"/>
      <c r="AH3995" s="1"/>
      <c r="AI3995" s="1"/>
      <c r="AJ3995" s="1"/>
      <c r="AK3995" s="1"/>
      <c r="AL3995" s="49"/>
      <c r="AM3995" s="49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</row>
    <row r="3996" spans="1:121" x14ac:dyDescent="0.15">
      <c r="A3996" s="64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31"/>
      <c r="R3996" s="16"/>
      <c r="S3996" s="4"/>
      <c r="T3996" s="5"/>
      <c r="U3996" s="11"/>
      <c r="V3996" s="11"/>
      <c r="W3996" s="49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"/>
      <c r="AH3996" s="1"/>
      <c r="AI3996" s="1"/>
      <c r="AJ3996" s="1"/>
      <c r="AK3996" s="1"/>
      <c r="AL3996" s="49"/>
      <c r="AM3996" s="49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</row>
    <row r="3997" spans="1:121" x14ac:dyDescent="0.15">
      <c r="A3997" s="64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31"/>
      <c r="R3997" s="16"/>
      <c r="S3997" s="4"/>
      <c r="T3997" s="5"/>
      <c r="U3997" s="11"/>
      <c r="V3997" s="11"/>
      <c r="W3997" s="49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"/>
      <c r="AH3997" s="1"/>
      <c r="AI3997" s="1"/>
      <c r="AJ3997" s="1"/>
      <c r="AK3997" s="1"/>
      <c r="AL3997" s="49"/>
      <c r="AM3997" s="49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</row>
    <row r="3998" spans="1:121" x14ac:dyDescent="0.15">
      <c r="A3998" s="64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31"/>
      <c r="R3998" s="16"/>
      <c r="S3998" s="4"/>
      <c r="T3998" s="5"/>
      <c r="U3998" s="11"/>
      <c r="V3998" s="11"/>
      <c r="W3998" s="49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"/>
      <c r="AH3998" s="1"/>
      <c r="AI3998" s="1"/>
      <c r="AJ3998" s="1"/>
      <c r="AK3998" s="1"/>
      <c r="AL3998" s="49"/>
      <c r="AM3998" s="49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</row>
    <row r="3999" spans="1:121" x14ac:dyDescent="0.15">
      <c r="A3999" s="64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31"/>
      <c r="R3999" s="16"/>
      <c r="S3999" s="4"/>
      <c r="T3999" s="5"/>
      <c r="U3999" s="11"/>
      <c r="V3999" s="11"/>
      <c r="W3999" s="49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"/>
      <c r="AH3999" s="1"/>
      <c r="AI3999" s="1"/>
      <c r="AJ3999" s="1"/>
      <c r="AK3999" s="1"/>
      <c r="AL3999" s="49"/>
      <c r="AM3999" s="49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</row>
    <row r="4000" spans="1:121" x14ac:dyDescent="0.15">
      <c r="A4000" s="64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31"/>
      <c r="R4000" s="16"/>
      <c r="S4000" s="4"/>
      <c r="T4000" s="5"/>
      <c r="U4000" s="11"/>
      <c r="V4000" s="11"/>
      <c r="W4000" s="49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"/>
      <c r="AH4000" s="1"/>
      <c r="AI4000" s="1"/>
      <c r="AJ4000" s="1"/>
      <c r="AK4000" s="1"/>
      <c r="AL4000" s="49"/>
      <c r="AM4000" s="49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</row>
    <row r="4001" spans="1:121" x14ac:dyDescent="0.15">
      <c r="A4001" s="64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31"/>
      <c r="R4001" s="16"/>
      <c r="S4001" s="4"/>
      <c r="T4001" s="5"/>
      <c r="U4001" s="11"/>
      <c r="V4001" s="11"/>
      <c r="W4001" s="49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"/>
      <c r="AH4001" s="1"/>
      <c r="AI4001" s="1"/>
      <c r="AJ4001" s="1"/>
      <c r="AK4001" s="1"/>
      <c r="AL4001" s="49"/>
      <c r="AM4001" s="49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</row>
    <row r="4002" spans="1:121" x14ac:dyDescent="0.15">
      <c r="A4002" s="64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31"/>
      <c r="R4002" s="16"/>
      <c r="S4002" s="4"/>
      <c r="T4002" s="5"/>
      <c r="U4002" s="11"/>
      <c r="V4002" s="11"/>
      <c r="W4002" s="49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"/>
      <c r="AH4002" s="1"/>
      <c r="AI4002" s="1"/>
      <c r="AJ4002" s="1"/>
      <c r="AK4002" s="1"/>
      <c r="AL4002" s="49"/>
      <c r="AM4002" s="49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</row>
    <row r="4003" spans="1:121" x14ac:dyDescent="0.15">
      <c r="A4003" s="64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31"/>
      <c r="R4003" s="16"/>
      <c r="S4003" s="4"/>
      <c r="T4003" s="5"/>
      <c r="U4003" s="11"/>
      <c r="V4003" s="11"/>
      <c r="W4003" s="49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"/>
      <c r="AH4003" s="1"/>
      <c r="AI4003" s="1"/>
      <c r="AJ4003" s="1"/>
      <c r="AK4003" s="1"/>
      <c r="AL4003" s="49"/>
      <c r="AM4003" s="49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</row>
    <row r="4004" spans="1:121" x14ac:dyDescent="0.15">
      <c r="A4004" s="64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31"/>
      <c r="R4004" s="16"/>
      <c r="S4004" s="4"/>
      <c r="T4004" s="5"/>
      <c r="U4004" s="11"/>
      <c r="V4004" s="11"/>
      <c r="W4004" s="49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"/>
      <c r="AH4004" s="1"/>
      <c r="AI4004" s="1"/>
      <c r="AJ4004" s="1"/>
      <c r="AK4004" s="1"/>
      <c r="AL4004" s="49"/>
      <c r="AM4004" s="49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</row>
    <row r="4005" spans="1:121" x14ac:dyDescent="0.15">
      <c r="A4005" s="64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31"/>
      <c r="R4005" s="16"/>
      <c r="S4005" s="4"/>
      <c r="T4005" s="5"/>
      <c r="U4005" s="11"/>
      <c r="V4005" s="11"/>
      <c r="W4005" s="49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"/>
      <c r="AH4005" s="1"/>
      <c r="AI4005" s="1"/>
      <c r="AJ4005" s="1"/>
      <c r="AK4005" s="1"/>
      <c r="AL4005" s="49"/>
      <c r="AM4005" s="49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</row>
    <row r="4006" spans="1:121" x14ac:dyDescent="0.15">
      <c r="A4006" s="64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31"/>
      <c r="R4006" s="16"/>
      <c r="S4006" s="4"/>
      <c r="T4006" s="5"/>
      <c r="U4006" s="11"/>
      <c r="V4006" s="11"/>
      <c r="W4006" s="49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"/>
      <c r="AH4006" s="1"/>
      <c r="AI4006" s="1"/>
      <c r="AJ4006" s="1"/>
      <c r="AK4006" s="1"/>
      <c r="AL4006" s="49"/>
      <c r="AM4006" s="49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</row>
    <row r="4007" spans="1:121" x14ac:dyDescent="0.15">
      <c r="A4007" s="64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31"/>
      <c r="R4007" s="16"/>
      <c r="S4007" s="4"/>
      <c r="T4007" s="5"/>
      <c r="U4007" s="11"/>
      <c r="V4007" s="11"/>
      <c r="W4007" s="49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"/>
      <c r="AH4007" s="1"/>
      <c r="AI4007" s="1"/>
      <c r="AJ4007" s="1"/>
      <c r="AK4007" s="1"/>
      <c r="AL4007" s="49"/>
      <c r="AM4007" s="49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</row>
    <row r="4008" spans="1:121" x14ac:dyDescent="0.15">
      <c r="A4008" s="64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31"/>
      <c r="R4008" s="16"/>
      <c r="S4008" s="4"/>
      <c r="T4008" s="5"/>
      <c r="U4008" s="11"/>
      <c r="V4008" s="11"/>
      <c r="W4008" s="49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"/>
      <c r="AH4008" s="1"/>
      <c r="AI4008" s="1"/>
      <c r="AJ4008" s="1"/>
      <c r="AK4008" s="1"/>
      <c r="AL4008" s="49"/>
      <c r="AM4008" s="49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</row>
    <row r="4009" spans="1:121" x14ac:dyDescent="0.15">
      <c r="A4009" s="64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31"/>
      <c r="R4009" s="16"/>
      <c r="S4009" s="4"/>
      <c r="T4009" s="5"/>
      <c r="U4009" s="11"/>
      <c r="V4009" s="11"/>
      <c r="W4009" s="49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"/>
      <c r="AH4009" s="1"/>
      <c r="AI4009" s="1"/>
      <c r="AJ4009" s="1"/>
      <c r="AK4009" s="1"/>
      <c r="AL4009" s="49"/>
      <c r="AM4009" s="49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</row>
    <row r="4010" spans="1:121" x14ac:dyDescent="0.15">
      <c r="A4010" s="64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31"/>
      <c r="R4010" s="16"/>
      <c r="S4010" s="4"/>
      <c r="T4010" s="5"/>
      <c r="U4010" s="11"/>
      <c r="V4010" s="11"/>
      <c r="W4010" s="49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"/>
      <c r="AH4010" s="1"/>
      <c r="AI4010" s="1"/>
      <c r="AJ4010" s="1"/>
      <c r="AK4010" s="1"/>
      <c r="AL4010" s="49"/>
      <c r="AM4010" s="49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</row>
    <row r="4011" spans="1:121" x14ac:dyDescent="0.15">
      <c r="A4011" s="64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31"/>
      <c r="R4011" s="16"/>
      <c r="S4011" s="4"/>
      <c r="T4011" s="5"/>
      <c r="U4011" s="11"/>
      <c r="V4011" s="11"/>
      <c r="W4011" s="49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"/>
      <c r="AH4011" s="1"/>
      <c r="AI4011" s="1"/>
      <c r="AJ4011" s="1"/>
      <c r="AK4011" s="1"/>
      <c r="AL4011" s="49"/>
      <c r="AM4011" s="49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</row>
    <row r="4012" spans="1:121" x14ac:dyDescent="0.15">
      <c r="A4012" s="64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31"/>
      <c r="R4012" s="16"/>
      <c r="S4012" s="4"/>
      <c r="T4012" s="5"/>
      <c r="U4012" s="11"/>
      <c r="V4012" s="11"/>
      <c r="W4012" s="49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"/>
      <c r="AH4012" s="1"/>
      <c r="AI4012" s="1"/>
      <c r="AJ4012" s="1"/>
      <c r="AK4012" s="1"/>
      <c r="AL4012" s="49"/>
      <c r="AM4012" s="49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</row>
    <row r="4013" spans="1:121" x14ac:dyDescent="0.15">
      <c r="A4013" s="64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31"/>
      <c r="R4013" s="16"/>
      <c r="S4013" s="4"/>
      <c r="T4013" s="5"/>
      <c r="U4013" s="11"/>
      <c r="V4013" s="11"/>
      <c r="W4013" s="49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"/>
      <c r="AH4013" s="1"/>
      <c r="AI4013" s="1"/>
      <c r="AJ4013" s="1"/>
      <c r="AK4013" s="1"/>
      <c r="AL4013" s="49"/>
      <c r="AM4013" s="49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</row>
    <row r="4014" spans="1:121" x14ac:dyDescent="0.15">
      <c r="A4014" s="64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31"/>
      <c r="R4014" s="16"/>
      <c r="S4014" s="4"/>
      <c r="T4014" s="5"/>
      <c r="U4014" s="11"/>
      <c r="V4014" s="11"/>
      <c r="W4014" s="49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"/>
      <c r="AH4014" s="1"/>
      <c r="AI4014" s="1"/>
      <c r="AJ4014" s="1"/>
      <c r="AK4014" s="1"/>
      <c r="AL4014" s="49"/>
      <c r="AM4014" s="49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</row>
    <row r="4015" spans="1:121" x14ac:dyDescent="0.15">
      <c r="A4015" s="64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31"/>
      <c r="R4015" s="16"/>
      <c r="S4015" s="4"/>
      <c r="T4015" s="5"/>
      <c r="U4015" s="11"/>
      <c r="V4015" s="11"/>
      <c r="W4015" s="49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"/>
      <c r="AH4015" s="1"/>
      <c r="AI4015" s="1"/>
      <c r="AJ4015" s="1"/>
      <c r="AK4015" s="1"/>
      <c r="AL4015" s="49"/>
      <c r="AM4015" s="49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</row>
    <row r="4016" spans="1:121" x14ac:dyDescent="0.15">
      <c r="A4016" s="64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31"/>
      <c r="R4016" s="16"/>
      <c r="S4016" s="4"/>
      <c r="T4016" s="5"/>
      <c r="U4016" s="11"/>
      <c r="V4016" s="11"/>
      <c r="W4016" s="49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"/>
      <c r="AH4016" s="1"/>
      <c r="AI4016" s="1"/>
      <c r="AJ4016" s="1"/>
      <c r="AK4016" s="1"/>
      <c r="AL4016" s="49"/>
      <c r="AM4016" s="49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</row>
    <row r="4017" spans="1:121" x14ac:dyDescent="0.15">
      <c r="A4017" s="64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31"/>
      <c r="R4017" s="16"/>
      <c r="S4017" s="4"/>
      <c r="T4017" s="5"/>
      <c r="U4017" s="11"/>
      <c r="V4017" s="11"/>
      <c r="W4017" s="49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"/>
      <c r="AH4017" s="1"/>
      <c r="AI4017" s="1"/>
      <c r="AJ4017" s="1"/>
      <c r="AK4017" s="1"/>
      <c r="AL4017" s="49"/>
      <c r="AM4017" s="49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</row>
    <row r="4018" spans="1:121" x14ac:dyDescent="0.15">
      <c r="A4018" s="64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31"/>
      <c r="R4018" s="16"/>
      <c r="S4018" s="4"/>
      <c r="T4018" s="5"/>
      <c r="U4018" s="11"/>
      <c r="V4018" s="11"/>
      <c r="W4018" s="49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"/>
      <c r="AH4018" s="1"/>
      <c r="AI4018" s="1"/>
      <c r="AJ4018" s="1"/>
      <c r="AK4018" s="1"/>
      <c r="AL4018" s="49"/>
      <c r="AM4018" s="49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</row>
    <row r="4019" spans="1:121" x14ac:dyDescent="0.15">
      <c r="A4019" s="64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31"/>
      <c r="R4019" s="16"/>
      <c r="S4019" s="4"/>
      <c r="T4019" s="5"/>
      <c r="U4019" s="11"/>
      <c r="V4019" s="11"/>
      <c r="W4019" s="49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"/>
      <c r="AH4019" s="1"/>
      <c r="AI4019" s="1"/>
      <c r="AJ4019" s="1"/>
      <c r="AK4019" s="1"/>
      <c r="AL4019" s="49"/>
      <c r="AM4019" s="49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</row>
    <row r="4020" spans="1:121" x14ac:dyDescent="0.15">
      <c r="A4020" s="64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31"/>
      <c r="R4020" s="16"/>
      <c r="S4020" s="4"/>
      <c r="T4020" s="5"/>
      <c r="U4020" s="11"/>
      <c r="V4020" s="11"/>
      <c r="W4020" s="49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"/>
      <c r="AH4020" s="1"/>
      <c r="AI4020" s="1"/>
      <c r="AJ4020" s="1"/>
      <c r="AK4020" s="1"/>
      <c r="AL4020" s="49"/>
      <c r="AM4020" s="49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</row>
    <row r="4021" spans="1:121" x14ac:dyDescent="0.15">
      <c r="A4021" s="64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31"/>
      <c r="R4021" s="16"/>
      <c r="S4021" s="4"/>
      <c r="T4021" s="5"/>
      <c r="U4021" s="11"/>
      <c r="V4021" s="11"/>
      <c r="W4021" s="49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"/>
      <c r="AH4021" s="1"/>
      <c r="AI4021" s="1"/>
      <c r="AJ4021" s="1"/>
      <c r="AK4021" s="1"/>
      <c r="AL4021" s="49"/>
      <c r="AM4021" s="49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</row>
    <row r="4022" spans="1:121" x14ac:dyDescent="0.15">
      <c r="A4022" s="64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31"/>
      <c r="R4022" s="16"/>
      <c r="S4022" s="4"/>
      <c r="T4022" s="5"/>
      <c r="U4022" s="11"/>
      <c r="V4022" s="11"/>
      <c r="W4022" s="49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"/>
      <c r="AH4022" s="1"/>
      <c r="AI4022" s="1"/>
      <c r="AJ4022" s="1"/>
      <c r="AK4022" s="1"/>
      <c r="AL4022" s="49"/>
      <c r="AM4022" s="49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</row>
    <row r="4023" spans="1:121" x14ac:dyDescent="0.15">
      <c r="A4023" s="64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31"/>
      <c r="R4023" s="16"/>
      <c r="S4023" s="4"/>
      <c r="T4023" s="5"/>
      <c r="U4023" s="11"/>
      <c r="V4023" s="11"/>
      <c r="W4023" s="49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"/>
      <c r="AH4023" s="1"/>
      <c r="AI4023" s="1"/>
      <c r="AJ4023" s="1"/>
      <c r="AK4023" s="1"/>
      <c r="AL4023" s="49"/>
      <c r="AM4023" s="49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</row>
    <row r="4024" spans="1:121" x14ac:dyDescent="0.15">
      <c r="A4024" s="64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31"/>
      <c r="R4024" s="16"/>
      <c r="S4024" s="4"/>
      <c r="T4024" s="5"/>
      <c r="U4024" s="11"/>
      <c r="V4024" s="11"/>
      <c r="W4024" s="49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"/>
      <c r="AH4024" s="1"/>
      <c r="AI4024" s="1"/>
      <c r="AJ4024" s="1"/>
      <c r="AK4024" s="1"/>
      <c r="AL4024" s="49"/>
      <c r="AM4024" s="49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</row>
    <row r="4025" spans="1:121" x14ac:dyDescent="0.15">
      <c r="A4025" s="64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31"/>
      <c r="R4025" s="16"/>
      <c r="S4025" s="4"/>
      <c r="T4025" s="5"/>
      <c r="U4025" s="11"/>
      <c r="V4025" s="11"/>
      <c r="W4025" s="49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"/>
      <c r="AH4025" s="1"/>
      <c r="AI4025" s="1"/>
      <c r="AJ4025" s="1"/>
      <c r="AK4025" s="1"/>
      <c r="AL4025" s="49"/>
      <c r="AM4025" s="49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</row>
    <row r="4026" spans="1:121" x14ac:dyDescent="0.15">
      <c r="A4026" s="64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31"/>
      <c r="R4026" s="16"/>
      <c r="S4026" s="4"/>
      <c r="T4026" s="5"/>
      <c r="U4026" s="11"/>
      <c r="V4026" s="11"/>
      <c r="W4026" s="49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"/>
      <c r="AH4026" s="1"/>
      <c r="AI4026" s="1"/>
      <c r="AJ4026" s="1"/>
      <c r="AK4026" s="1"/>
      <c r="AL4026" s="49"/>
      <c r="AM4026" s="49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</row>
    <row r="4027" spans="1:121" x14ac:dyDescent="0.15">
      <c r="A4027" s="64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31"/>
      <c r="R4027" s="16"/>
      <c r="S4027" s="4"/>
      <c r="T4027" s="5"/>
      <c r="U4027" s="11"/>
      <c r="V4027" s="11"/>
      <c r="W4027" s="49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"/>
      <c r="AH4027" s="1"/>
      <c r="AI4027" s="1"/>
      <c r="AJ4027" s="1"/>
      <c r="AK4027" s="1"/>
      <c r="AL4027" s="49"/>
      <c r="AM4027" s="49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</row>
    <row r="4028" spans="1:121" x14ac:dyDescent="0.15">
      <c r="A4028" s="64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31"/>
      <c r="R4028" s="16"/>
      <c r="S4028" s="4"/>
      <c r="T4028" s="5"/>
      <c r="U4028" s="11"/>
      <c r="V4028" s="11"/>
      <c r="W4028" s="49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"/>
      <c r="AH4028" s="1"/>
      <c r="AI4028" s="1"/>
      <c r="AJ4028" s="1"/>
      <c r="AK4028" s="1"/>
      <c r="AL4028" s="49"/>
      <c r="AM4028" s="49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</row>
    <row r="4029" spans="1:121" x14ac:dyDescent="0.15">
      <c r="A4029" s="64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31"/>
      <c r="R4029" s="16"/>
      <c r="S4029" s="4"/>
      <c r="T4029" s="5"/>
      <c r="U4029" s="47"/>
      <c r="V4029" s="47"/>
      <c r="W4029" s="57"/>
      <c r="X4029" s="38"/>
      <c r="Y4029" s="41"/>
      <c r="Z4029" s="47"/>
      <c r="AA4029" s="38"/>
      <c r="AB4029" s="38"/>
      <c r="AC4029" s="38"/>
      <c r="AD4029" s="47"/>
      <c r="AE4029" s="39"/>
      <c r="AF4029" s="47"/>
      <c r="AG4029" s="41"/>
      <c r="AH4029" s="41"/>
      <c r="AI4029" s="41"/>
      <c r="AJ4029" s="41"/>
      <c r="AK4029" s="41"/>
      <c r="AL4029" s="57"/>
      <c r="AM4029" s="57"/>
      <c r="AN4029" s="41"/>
      <c r="AO4029" s="41"/>
      <c r="AP4029" s="41"/>
      <c r="AQ4029" s="41"/>
      <c r="AR4029" s="41"/>
      <c r="AS4029" s="41"/>
      <c r="AT4029" s="41"/>
      <c r="AU4029" s="41"/>
      <c r="AV4029" s="41"/>
      <c r="AW4029" s="41"/>
      <c r="AX4029" s="41"/>
      <c r="AY4029" s="41"/>
      <c r="AZ4029" s="41"/>
      <c r="BA4029" s="41"/>
      <c r="BB4029" s="41"/>
      <c r="BC4029" s="41"/>
      <c r="BD4029" s="41"/>
      <c r="BE4029" s="41"/>
      <c r="BF4029" s="41"/>
      <c r="BG4029" s="41"/>
      <c r="BH4029" s="41"/>
      <c r="BI4029" s="41"/>
      <c r="BJ4029" s="41"/>
      <c r="BK4029" s="41"/>
      <c r="BL4029" s="41"/>
      <c r="BM4029" s="41"/>
      <c r="BN4029" s="41"/>
      <c r="BO4029" s="41"/>
      <c r="BP4029" s="41"/>
      <c r="BQ4029" s="41"/>
      <c r="BR4029" s="41"/>
      <c r="BS4029" s="41"/>
      <c r="BT4029" s="41"/>
      <c r="BU4029" s="41"/>
      <c r="BV4029" s="41"/>
      <c r="BW4029" s="41"/>
      <c r="BX4029" s="41"/>
      <c r="BY4029" s="41"/>
      <c r="BZ4029" s="41"/>
      <c r="CA4029" s="41"/>
      <c r="CB4029" s="41"/>
      <c r="CC4029" s="41"/>
      <c r="CD4029" s="41"/>
      <c r="CE4029" s="41"/>
      <c r="CF4029" s="41"/>
      <c r="CG4029" s="41"/>
      <c r="CH4029" s="41"/>
      <c r="CI4029" s="41"/>
      <c r="CJ4029" s="41"/>
      <c r="CK4029" s="41"/>
      <c r="CL4029" s="41"/>
      <c r="CM4029" s="41"/>
      <c r="CN4029" s="41"/>
      <c r="CO4029" s="41"/>
      <c r="CP4029" s="41"/>
      <c r="CQ4029" s="41"/>
      <c r="CR4029" s="41"/>
      <c r="CS4029" s="41"/>
      <c r="CT4029" s="41"/>
      <c r="CU4029" s="41"/>
      <c r="CV4029" s="41"/>
      <c r="CW4029" s="41"/>
      <c r="CX4029" s="41"/>
      <c r="CY4029" s="41"/>
      <c r="CZ4029" s="41"/>
      <c r="DA4029" s="41"/>
      <c r="DB4029" s="41"/>
      <c r="DC4029" s="41"/>
      <c r="DD4029" s="41"/>
      <c r="DE4029" s="41"/>
      <c r="DF4029" s="41"/>
      <c r="DG4029" s="41"/>
      <c r="DH4029" s="41"/>
      <c r="DI4029" s="41"/>
      <c r="DJ4029" s="41"/>
      <c r="DK4029" s="41"/>
      <c r="DL4029" s="41"/>
      <c r="DM4029" s="41"/>
      <c r="DN4029" s="41"/>
      <c r="DO4029" s="41"/>
      <c r="DP4029" s="41"/>
      <c r="DQ4029" s="41"/>
    </row>
    <row r="4030" spans="1:121" x14ac:dyDescent="0.15">
      <c r="A4030" s="64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31"/>
      <c r="R4030" s="16"/>
      <c r="S4030" s="4"/>
      <c r="T4030" s="5"/>
      <c r="U4030" s="11"/>
      <c r="V4030" s="11"/>
      <c r="W4030" s="49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"/>
      <c r="AH4030" s="1"/>
      <c r="AI4030" s="1"/>
      <c r="AJ4030" s="1"/>
      <c r="AK4030" s="1"/>
      <c r="AL4030" s="49"/>
      <c r="AM4030" s="49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</row>
    <row r="4031" spans="1:121" x14ac:dyDescent="0.15">
      <c r="A4031" s="64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31"/>
      <c r="R4031" s="16"/>
      <c r="S4031" s="4"/>
      <c r="T4031" s="5"/>
      <c r="U4031" s="11"/>
      <c r="V4031" s="11"/>
      <c r="W4031" s="49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"/>
      <c r="AH4031" s="1"/>
      <c r="AI4031" s="1"/>
      <c r="AJ4031" s="1"/>
      <c r="AK4031" s="1"/>
      <c r="AL4031" s="49"/>
      <c r="AM4031" s="49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</row>
    <row r="4032" spans="1:121" x14ac:dyDescent="0.15">
      <c r="A4032" s="64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31"/>
      <c r="R4032" s="16"/>
      <c r="S4032" s="4"/>
      <c r="T4032" s="5"/>
      <c r="U4032" s="11"/>
      <c r="V4032" s="11"/>
      <c r="W4032" s="49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"/>
      <c r="AH4032" s="1"/>
      <c r="AI4032" s="1"/>
      <c r="AJ4032" s="1"/>
      <c r="AK4032" s="1"/>
      <c r="AL4032" s="49"/>
      <c r="AM4032" s="49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</row>
    <row r="4033" spans="1:121" x14ac:dyDescent="0.15">
      <c r="A4033" s="64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31"/>
      <c r="R4033" s="16"/>
      <c r="S4033" s="4"/>
      <c r="T4033" s="5"/>
      <c r="U4033" s="11"/>
      <c r="V4033" s="11"/>
      <c r="W4033" s="49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"/>
      <c r="AH4033" s="1"/>
      <c r="AI4033" s="1"/>
      <c r="AJ4033" s="1"/>
      <c r="AK4033" s="1"/>
      <c r="AL4033" s="49"/>
      <c r="AM4033" s="49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</row>
    <row r="4034" spans="1:121" x14ac:dyDescent="0.15">
      <c r="A4034" s="64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31"/>
      <c r="R4034" s="16"/>
      <c r="S4034" s="4"/>
      <c r="T4034" s="5"/>
      <c r="U4034" s="11"/>
      <c r="V4034" s="11"/>
      <c r="W4034" s="49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"/>
      <c r="AH4034" s="1"/>
      <c r="AI4034" s="1"/>
      <c r="AJ4034" s="1"/>
      <c r="AK4034" s="1"/>
      <c r="AL4034" s="49"/>
      <c r="AM4034" s="49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</row>
    <row r="4035" spans="1:121" x14ac:dyDescent="0.15">
      <c r="A4035" s="64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31"/>
      <c r="R4035" s="16"/>
      <c r="S4035" s="4"/>
      <c r="T4035" s="5"/>
      <c r="U4035" s="11"/>
      <c r="V4035" s="11"/>
      <c r="W4035" s="49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"/>
      <c r="AH4035" s="1"/>
      <c r="AI4035" s="1"/>
      <c r="AJ4035" s="1"/>
      <c r="AK4035" s="1"/>
      <c r="AL4035" s="49"/>
      <c r="AM4035" s="49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</row>
    <row r="4036" spans="1:121" x14ac:dyDescent="0.15">
      <c r="A4036" s="64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31"/>
      <c r="R4036" s="16"/>
      <c r="S4036" s="4"/>
      <c r="T4036" s="5"/>
      <c r="U4036" s="11"/>
      <c r="V4036" s="11"/>
      <c r="W4036" s="49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"/>
      <c r="AH4036" s="1"/>
      <c r="AI4036" s="1"/>
      <c r="AJ4036" s="1"/>
      <c r="AK4036" s="1"/>
      <c r="AL4036" s="49"/>
      <c r="AM4036" s="49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</row>
    <row r="4037" spans="1:121" x14ac:dyDescent="0.15">
      <c r="A4037" s="64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31"/>
      <c r="R4037" s="16"/>
      <c r="S4037" s="4"/>
      <c r="T4037" s="5"/>
      <c r="U4037" s="11"/>
      <c r="V4037" s="11"/>
      <c r="W4037" s="49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"/>
      <c r="AH4037" s="1"/>
      <c r="AI4037" s="1"/>
      <c r="AJ4037" s="1"/>
      <c r="AK4037" s="1"/>
      <c r="AL4037" s="49"/>
      <c r="AM4037" s="49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</row>
    <row r="4038" spans="1:121" x14ac:dyDescent="0.15">
      <c r="A4038" s="64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31"/>
      <c r="R4038" s="16"/>
      <c r="S4038" s="4"/>
      <c r="T4038" s="5"/>
      <c r="U4038" s="11"/>
      <c r="V4038" s="11"/>
      <c r="W4038" s="49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"/>
      <c r="AH4038" s="1"/>
      <c r="AI4038" s="1"/>
      <c r="AJ4038" s="1"/>
      <c r="AK4038" s="1"/>
      <c r="AL4038" s="49"/>
      <c r="AM4038" s="49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</row>
    <row r="4039" spans="1:121" x14ac:dyDescent="0.15">
      <c r="A4039" s="64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31"/>
      <c r="R4039" s="16"/>
      <c r="S4039" s="4"/>
      <c r="T4039" s="5"/>
      <c r="U4039" s="11"/>
      <c r="V4039" s="11"/>
      <c r="W4039" s="49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"/>
      <c r="AH4039" s="1"/>
      <c r="AI4039" s="1"/>
      <c r="AJ4039" s="1"/>
      <c r="AK4039" s="1"/>
      <c r="AL4039" s="49"/>
      <c r="AM4039" s="49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</row>
    <row r="4040" spans="1:121" x14ac:dyDescent="0.15">
      <c r="A4040" s="64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31"/>
      <c r="R4040" s="16"/>
      <c r="S4040" s="4"/>
      <c r="T4040" s="5"/>
      <c r="U4040" s="11"/>
      <c r="V4040" s="11"/>
      <c r="W4040" s="49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"/>
      <c r="AH4040" s="1"/>
      <c r="AI4040" s="1"/>
      <c r="AJ4040" s="1"/>
      <c r="AK4040" s="1"/>
      <c r="AL4040" s="49"/>
      <c r="AM4040" s="49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</row>
    <row r="4041" spans="1:121" x14ac:dyDescent="0.15">
      <c r="A4041" s="64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31"/>
      <c r="R4041" s="16"/>
      <c r="S4041" s="4"/>
      <c r="T4041" s="5"/>
      <c r="U4041" s="11"/>
      <c r="V4041" s="11"/>
      <c r="W4041" s="49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"/>
      <c r="AH4041" s="1"/>
      <c r="AI4041" s="1"/>
      <c r="AJ4041" s="1"/>
      <c r="AK4041" s="1"/>
      <c r="AL4041" s="49"/>
      <c r="AM4041" s="49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</row>
    <row r="4042" spans="1:121" x14ac:dyDescent="0.15">
      <c r="A4042" s="64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31"/>
      <c r="R4042" s="16"/>
      <c r="S4042" s="4"/>
      <c r="T4042" s="5"/>
      <c r="U4042" s="11"/>
      <c r="V4042" s="11"/>
      <c r="W4042" s="49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"/>
      <c r="AH4042" s="1"/>
      <c r="AI4042" s="1"/>
      <c r="AJ4042" s="1"/>
      <c r="AK4042" s="1"/>
      <c r="AL4042" s="49"/>
      <c r="AM4042" s="49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</row>
    <row r="4043" spans="1:121" x14ac:dyDescent="0.15">
      <c r="A4043" s="64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31"/>
      <c r="R4043" s="16"/>
      <c r="S4043" s="4"/>
      <c r="T4043" s="5"/>
      <c r="U4043" s="11"/>
      <c r="V4043" s="11"/>
      <c r="W4043" s="49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"/>
      <c r="AH4043" s="1"/>
      <c r="AI4043" s="1"/>
      <c r="AJ4043" s="1"/>
      <c r="AK4043" s="1"/>
      <c r="AL4043" s="49"/>
      <c r="AM4043" s="49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</row>
    <row r="4044" spans="1:121" x14ac:dyDescent="0.15">
      <c r="A4044" s="64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31"/>
      <c r="R4044" s="16"/>
      <c r="S4044" s="4"/>
      <c r="T4044" s="5"/>
      <c r="U4044" s="11"/>
      <c r="V4044" s="11"/>
      <c r="W4044" s="49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"/>
      <c r="AH4044" s="1"/>
      <c r="AI4044" s="1"/>
      <c r="AJ4044" s="1"/>
      <c r="AK4044" s="1"/>
      <c r="AL4044" s="49"/>
      <c r="AM4044" s="49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</row>
    <row r="4045" spans="1:121" x14ac:dyDescent="0.15">
      <c r="A4045" s="64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31"/>
      <c r="R4045" s="16"/>
      <c r="S4045" s="4"/>
      <c r="T4045" s="5"/>
      <c r="U4045" s="11"/>
      <c r="V4045" s="11"/>
      <c r="W4045" s="49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"/>
      <c r="AH4045" s="1"/>
      <c r="AI4045" s="1"/>
      <c r="AJ4045" s="1"/>
      <c r="AK4045" s="1"/>
      <c r="AL4045" s="49"/>
      <c r="AM4045" s="49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</row>
    <row r="4046" spans="1:121" x14ac:dyDescent="0.15">
      <c r="A4046" s="64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31"/>
      <c r="R4046" s="16"/>
      <c r="S4046" s="4"/>
      <c r="T4046" s="5"/>
      <c r="U4046" s="11"/>
      <c r="V4046" s="11"/>
      <c r="W4046" s="49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"/>
      <c r="AH4046" s="1"/>
      <c r="AI4046" s="1"/>
      <c r="AJ4046" s="1"/>
      <c r="AK4046" s="1"/>
      <c r="AL4046" s="49"/>
      <c r="AM4046" s="49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</row>
    <row r="4047" spans="1:121" x14ac:dyDescent="0.15">
      <c r="A4047" s="64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31"/>
      <c r="R4047" s="16"/>
      <c r="S4047" s="4"/>
      <c r="T4047" s="5"/>
      <c r="U4047" s="11"/>
      <c r="V4047" s="11"/>
      <c r="W4047" s="49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"/>
      <c r="AH4047" s="1"/>
      <c r="AI4047" s="1"/>
      <c r="AJ4047" s="1"/>
      <c r="AK4047" s="1"/>
      <c r="AL4047" s="49"/>
      <c r="AM4047" s="49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</row>
    <row r="4048" spans="1:121" x14ac:dyDescent="0.15">
      <c r="A4048" s="64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31"/>
      <c r="R4048" s="16"/>
      <c r="S4048" s="4"/>
      <c r="T4048" s="5"/>
      <c r="U4048" s="11"/>
      <c r="V4048" s="11"/>
      <c r="W4048" s="49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"/>
      <c r="AH4048" s="1"/>
      <c r="AI4048" s="1"/>
      <c r="AJ4048" s="1"/>
      <c r="AK4048" s="1"/>
      <c r="AL4048" s="49"/>
      <c r="AM4048" s="49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</row>
    <row r="4049" spans="1:121" x14ac:dyDescent="0.15">
      <c r="A4049" s="64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31"/>
      <c r="R4049" s="16"/>
      <c r="S4049" s="4"/>
      <c r="T4049" s="5"/>
      <c r="U4049" s="11"/>
      <c r="V4049" s="11"/>
      <c r="W4049" s="49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"/>
      <c r="AH4049" s="1"/>
      <c r="AI4049" s="1"/>
      <c r="AJ4049" s="1"/>
      <c r="AK4049" s="1"/>
      <c r="AL4049" s="49"/>
      <c r="AM4049" s="49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</row>
    <row r="4050" spans="1:121" x14ac:dyDescent="0.15">
      <c r="A4050" s="64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31"/>
      <c r="R4050" s="16"/>
      <c r="S4050" s="4"/>
      <c r="T4050" s="5"/>
      <c r="U4050" s="11"/>
      <c r="V4050" s="11"/>
      <c r="W4050" s="49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"/>
      <c r="AH4050" s="1"/>
      <c r="AI4050" s="1"/>
      <c r="AJ4050" s="1"/>
      <c r="AK4050" s="1"/>
      <c r="AL4050" s="49"/>
      <c r="AM4050" s="49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</row>
    <row r="4051" spans="1:121" x14ac:dyDescent="0.15">
      <c r="A4051" s="64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31"/>
      <c r="R4051" s="16"/>
      <c r="S4051" s="4"/>
      <c r="T4051" s="5"/>
      <c r="U4051" s="11"/>
      <c r="V4051" s="11"/>
      <c r="W4051" s="49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"/>
      <c r="AH4051" s="1"/>
      <c r="AI4051" s="1"/>
      <c r="AJ4051" s="1"/>
      <c r="AK4051" s="1"/>
      <c r="AL4051" s="49"/>
      <c r="AM4051" s="49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</row>
    <row r="4052" spans="1:121" x14ac:dyDescent="0.15">
      <c r="A4052" s="64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31"/>
      <c r="R4052" s="16"/>
      <c r="S4052" s="4"/>
      <c r="T4052" s="5"/>
      <c r="U4052" s="11"/>
      <c r="V4052" s="11"/>
      <c r="W4052" s="49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"/>
      <c r="AH4052" s="1"/>
      <c r="AI4052" s="1"/>
      <c r="AJ4052" s="1"/>
      <c r="AK4052" s="1"/>
      <c r="AL4052" s="49"/>
      <c r="AM4052" s="49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</row>
    <row r="4053" spans="1:121" x14ac:dyDescent="0.15">
      <c r="A4053" s="64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31"/>
      <c r="R4053" s="16"/>
      <c r="S4053" s="4"/>
      <c r="T4053" s="5"/>
      <c r="U4053" s="11"/>
      <c r="V4053" s="11"/>
      <c r="W4053" s="49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"/>
      <c r="AH4053" s="1"/>
      <c r="AI4053" s="1"/>
      <c r="AJ4053" s="1"/>
      <c r="AK4053" s="1"/>
      <c r="AL4053" s="49"/>
      <c r="AM4053" s="49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</row>
    <row r="4054" spans="1:121" x14ac:dyDescent="0.15">
      <c r="A4054" s="64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31"/>
      <c r="R4054" s="16"/>
      <c r="S4054" s="4"/>
      <c r="T4054" s="5"/>
      <c r="U4054" s="11"/>
      <c r="V4054" s="11"/>
      <c r="W4054" s="49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"/>
      <c r="AH4054" s="1"/>
      <c r="AI4054" s="1"/>
      <c r="AJ4054" s="1"/>
      <c r="AK4054" s="1"/>
      <c r="AL4054" s="49"/>
      <c r="AM4054" s="49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</row>
    <row r="4055" spans="1:121" x14ac:dyDescent="0.15">
      <c r="A4055" s="64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31"/>
      <c r="R4055" s="16"/>
      <c r="S4055" s="4"/>
      <c r="T4055" s="5"/>
      <c r="U4055" s="11"/>
      <c r="V4055" s="11"/>
      <c r="W4055" s="49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"/>
      <c r="AH4055" s="1"/>
      <c r="AI4055" s="1"/>
      <c r="AJ4055" s="1"/>
      <c r="AK4055" s="1"/>
      <c r="AL4055" s="49"/>
      <c r="AM4055" s="49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</row>
    <row r="4056" spans="1:121" x14ac:dyDescent="0.15">
      <c r="A4056" s="64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31"/>
      <c r="R4056" s="16"/>
      <c r="S4056" s="4"/>
      <c r="T4056" s="5"/>
      <c r="U4056" s="11"/>
      <c r="V4056" s="11"/>
      <c r="W4056" s="49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"/>
      <c r="AH4056" s="1"/>
      <c r="AI4056" s="1"/>
      <c r="AJ4056" s="1"/>
      <c r="AK4056" s="1"/>
      <c r="AL4056" s="49"/>
      <c r="AM4056" s="49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</row>
    <row r="4057" spans="1:121" x14ac:dyDescent="0.15">
      <c r="A4057" s="64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31"/>
      <c r="R4057" s="16"/>
      <c r="S4057" s="4"/>
      <c r="T4057" s="5"/>
      <c r="U4057" s="11"/>
      <c r="V4057" s="11"/>
      <c r="W4057" s="49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"/>
      <c r="AH4057" s="1"/>
      <c r="AI4057" s="1"/>
      <c r="AJ4057" s="1"/>
      <c r="AK4057" s="1"/>
      <c r="AL4057" s="49"/>
      <c r="AM4057" s="49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</row>
    <row r="4058" spans="1:121" x14ac:dyDescent="0.15">
      <c r="A4058" s="64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31"/>
      <c r="R4058" s="16"/>
      <c r="S4058" s="4"/>
      <c r="T4058" s="5"/>
      <c r="U4058" s="11"/>
      <c r="V4058" s="11"/>
      <c r="W4058" s="49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"/>
      <c r="AH4058" s="1"/>
      <c r="AI4058" s="1"/>
      <c r="AJ4058" s="1"/>
      <c r="AK4058" s="1"/>
      <c r="AL4058" s="49"/>
      <c r="AM4058" s="49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</row>
    <row r="4059" spans="1:121" x14ac:dyDescent="0.15">
      <c r="A4059" s="64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31"/>
      <c r="R4059" s="16"/>
      <c r="S4059" s="4"/>
      <c r="T4059" s="5"/>
      <c r="U4059" s="11"/>
      <c r="V4059" s="11"/>
      <c r="W4059" s="49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"/>
      <c r="AH4059" s="1"/>
      <c r="AI4059" s="1"/>
      <c r="AJ4059" s="1"/>
      <c r="AK4059" s="1"/>
      <c r="AL4059" s="49"/>
      <c r="AM4059" s="49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</row>
    <row r="4060" spans="1:121" x14ac:dyDescent="0.15">
      <c r="A4060" s="64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31"/>
      <c r="R4060" s="16"/>
      <c r="S4060" s="4"/>
      <c r="T4060" s="5"/>
      <c r="U4060" s="11"/>
      <c r="V4060" s="11"/>
      <c r="W4060" s="49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"/>
      <c r="AH4060" s="1"/>
      <c r="AI4060" s="1"/>
      <c r="AJ4060" s="1"/>
      <c r="AK4060" s="1"/>
      <c r="AL4060" s="49"/>
      <c r="AM4060" s="49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</row>
    <row r="4061" spans="1:121" x14ac:dyDescent="0.15">
      <c r="A4061" s="64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31"/>
      <c r="R4061" s="16"/>
      <c r="S4061" s="4"/>
      <c r="T4061" s="5"/>
      <c r="U4061" s="11"/>
      <c r="V4061" s="11"/>
      <c r="W4061" s="49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"/>
      <c r="AH4061" s="1"/>
      <c r="AI4061" s="1"/>
      <c r="AJ4061" s="1"/>
      <c r="AK4061" s="1"/>
      <c r="AL4061" s="49"/>
      <c r="AM4061" s="49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</row>
    <row r="4062" spans="1:121" x14ac:dyDescent="0.15">
      <c r="A4062" s="64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31"/>
      <c r="R4062" s="16"/>
      <c r="S4062" s="4"/>
      <c r="T4062" s="5"/>
      <c r="U4062" s="11"/>
      <c r="V4062" s="11"/>
      <c r="W4062" s="49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"/>
      <c r="AH4062" s="1"/>
      <c r="AI4062" s="1"/>
      <c r="AJ4062" s="1"/>
      <c r="AK4062" s="1"/>
      <c r="AL4062" s="49"/>
      <c r="AM4062" s="49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</row>
    <row r="4063" spans="1:121" x14ac:dyDescent="0.15">
      <c r="A4063" s="64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31"/>
      <c r="R4063" s="16"/>
      <c r="S4063" s="4"/>
      <c r="T4063" s="5"/>
      <c r="U4063" s="11"/>
      <c r="V4063" s="11"/>
      <c r="W4063" s="49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"/>
      <c r="AH4063" s="1"/>
      <c r="AI4063" s="1"/>
      <c r="AJ4063" s="1"/>
      <c r="AK4063" s="1"/>
      <c r="AL4063" s="49"/>
      <c r="AM4063" s="49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</row>
    <row r="4064" spans="1:121" x14ac:dyDescent="0.15">
      <c r="A4064" s="64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31"/>
      <c r="R4064" s="16"/>
      <c r="S4064" s="4"/>
      <c r="T4064" s="5"/>
      <c r="U4064" s="11"/>
      <c r="V4064" s="11"/>
      <c r="W4064" s="49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"/>
      <c r="AH4064" s="1"/>
      <c r="AI4064" s="1"/>
      <c r="AJ4064" s="1"/>
      <c r="AK4064" s="1"/>
      <c r="AL4064" s="49"/>
      <c r="AM4064" s="49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</row>
    <row r="4065" spans="1:121" x14ac:dyDescent="0.15">
      <c r="A4065" s="64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31"/>
      <c r="R4065" s="16"/>
      <c r="S4065" s="4"/>
      <c r="T4065" s="5"/>
      <c r="U4065" s="11"/>
      <c r="V4065" s="11"/>
      <c r="W4065" s="49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"/>
      <c r="AH4065" s="1"/>
      <c r="AI4065" s="1"/>
      <c r="AJ4065" s="1"/>
      <c r="AK4065" s="1"/>
      <c r="AL4065" s="49"/>
      <c r="AM4065" s="49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</row>
    <row r="4066" spans="1:121" x14ac:dyDescent="0.15">
      <c r="A4066" s="64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31"/>
      <c r="R4066" s="16"/>
      <c r="S4066" s="4"/>
      <c r="T4066" s="5"/>
      <c r="U4066" s="11"/>
      <c r="V4066" s="11"/>
      <c r="W4066" s="49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"/>
      <c r="AH4066" s="1"/>
      <c r="AI4066" s="1"/>
      <c r="AJ4066" s="1"/>
      <c r="AK4066" s="1"/>
      <c r="AL4066" s="49"/>
      <c r="AM4066" s="49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</row>
    <row r="4067" spans="1:121" x14ac:dyDescent="0.15">
      <c r="A4067" s="64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31"/>
      <c r="R4067" s="16"/>
      <c r="S4067" s="4"/>
      <c r="T4067" s="5"/>
      <c r="U4067" s="11"/>
      <c r="V4067" s="11"/>
      <c r="W4067" s="49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"/>
      <c r="AH4067" s="1"/>
      <c r="AI4067" s="1"/>
      <c r="AJ4067" s="1"/>
      <c r="AK4067" s="1"/>
      <c r="AL4067" s="49"/>
      <c r="AM4067" s="49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</row>
    <row r="4068" spans="1:121" x14ac:dyDescent="0.15">
      <c r="A4068" s="64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31"/>
      <c r="R4068" s="16"/>
      <c r="S4068" s="4"/>
      <c r="T4068" s="5"/>
      <c r="U4068" s="11"/>
      <c r="V4068" s="11"/>
      <c r="W4068" s="49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"/>
      <c r="AH4068" s="1"/>
      <c r="AI4068" s="1"/>
      <c r="AJ4068" s="1"/>
      <c r="AK4068" s="1"/>
      <c r="AL4068" s="49"/>
      <c r="AM4068" s="49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</row>
    <row r="4069" spans="1:121" x14ac:dyDescent="0.15">
      <c r="A4069" s="64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31"/>
      <c r="R4069" s="16"/>
      <c r="S4069" s="4"/>
      <c r="T4069" s="5"/>
      <c r="U4069" s="11"/>
      <c r="V4069" s="11"/>
      <c r="W4069" s="49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"/>
      <c r="AH4069" s="1"/>
      <c r="AI4069" s="1"/>
      <c r="AJ4069" s="1"/>
      <c r="AK4069" s="1"/>
      <c r="AL4069" s="49"/>
      <c r="AM4069" s="49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</row>
    <row r="4070" spans="1:121" x14ac:dyDescent="0.15">
      <c r="A4070" s="64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31"/>
      <c r="R4070" s="16"/>
      <c r="S4070" s="4"/>
      <c r="T4070" s="5"/>
      <c r="U4070" s="11"/>
      <c r="V4070" s="11"/>
      <c r="W4070" s="49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"/>
      <c r="AH4070" s="1"/>
      <c r="AI4070" s="1"/>
      <c r="AJ4070" s="1"/>
      <c r="AK4070" s="1"/>
      <c r="AL4070" s="49"/>
      <c r="AM4070" s="49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</row>
    <row r="4071" spans="1:121" x14ac:dyDescent="0.15">
      <c r="A4071" s="64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31"/>
      <c r="R4071" s="16"/>
      <c r="S4071" s="4"/>
      <c r="T4071" s="5"/>
      <c r="U4071" s="11"/>
      <c r="V4071" s="11"/>
      <c r="W4071" s="49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"/>
      <c r="AH4071" s="1"/>
      <c r="AI4071" s="1"/>
      <c r="AJ4071" s="1"/>
      <c r="AK4071" s="1"/>
      <c r="AL4071" s="49"/>
      <c r="AM4071" s="49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</row>
    <row r="4072" spans="1:121" x14ac:dyDescent="0.15">
      <c r="A4072" s="64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31"/>
      <c r="R4072" s="16"/>
      <c r="S4072" s="4"/>
      <c r="T4072" s="5"/>
      <c r="U4072" s="11"/>
      <c r="V4072" s="11"/>
      <c r="W4072" s="49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"/>
      <c r="AH4072" s="1"/>
      <c r="AI4072" s="1"/>
      <c r="AJ4072" s="1"/>
      <c r="AK4072" s="1"/>
      <c r="AL4072" s="49"/>
      <c r="AM4072" s="49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</row>
    <row r="4073" spans="1:121" x14ac:dyDescent="0.15">
      <c r="A4073" s="64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31"/>
      <c r="R4073" s="16"/>
      <c r="S4073" s="4"/>
      <c r="T4073" s="5"/>
      <c r="U4073" s="11"/>
      <c r="V4073" s="11"/>
      <c r="W4073" s="49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"/>
      <c r="AH4073" s="1"/>
      <c r="AI4073" s="1"/>
      <c r="AJ4073" s="1"/>
      <c r="AK4073" s="1"/>
      <c r="AL4073" s="49"/>
      <c r="AM4073" s="49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</row>
    <row r="4074" spans="1:121" x14ac:dyDescent="0.15">
      <c r="A4074" s="64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31"/>
      <c r="R4074" s="16"/>
      <c r="S4074" s="4"/>
      <c r="T4074" s="5"/>
      <c r="U4074" s="11"/>
      <c r="V4074" s="11"/>
      <c r="W4074" s="49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"/>
      <c r="AH4074" s="1"/>
      <c r="AI4074" s="1"/>
      <c r="AJ4074" s="1"/>
      <c r="AK4074" s="1"/>
      <c r="AL4074" s="49"/>
      <c r="AM4074" s="49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</row>
    <row r="4075" spans="1:121" x14ac:dyDescent="0.15">
      <c r="A4075" s="64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31"/>
      <c r="R4075" s="16"/>
      <c r="S4075" s="4"/>
      <c r="T4075" s="5"/>
      <c r="U4075" s="11"/>
      <c r="V4075" s="11"/>
      <c r="W4075" s="49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"/>
      <c r="AH4075" s="1"/>
      <c r="AI4075" s="1"/>
      <c r="AJ4075" s="1"/>
      <c r="AK4075" s="1"/>
      <c r="AL4075" s="49"/>
      <c r="AM4075" s="49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</row>
    <row r="4076" spans="1:121" x14ac:dyDescent="0.15">
      <c r="A4076" s="64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31"/>
      <c r="R4076" s="16"/>
      <c r="S4076" s="4"/>
      <c r="T4076" s="5"/>
      <c r="U4076" s="11"/>
      <c r="V4076" s="11"/>
      <c r="W4076" s="49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"/>
      <c r="AH4076" s="1"/>
      <c r="AI4076" s="1"/>
      <c r="AJ4076" s="1"/>
      <c r="AK4076" s="1"/>
      <c r="AL4076" s="49"/>
      <c r="AM4076" s="49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</row>
    <row r="4077" spans="1:121" x14ac:dyDescent="0.15">
      <c r="A4077" s="64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31"/>
      <c r="R4077" s="16"/>
      <c r="S4077" s="4"/>
      <c r="T4077" s="5"/>
      <c r="U4077" s="11"/>
      <c r="V4077" s="11"/>
      <c r="W4077" s="49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"/>
      <c r="AH4077" s="1"/>
      <c r="AI4077" s="1"/>
      <c r="AJ4077" s="1"/>
      <c r="AK4077" s="1"/>
      <c r="AL4077" s="49"/>
      <c r="AM4077" s="49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</row>
    <row r="4078" spans="1:121" x14ac:dyDescent="0.15">
      <c r="A4078" s="64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31"/>
      <c r="R4078" s="16"/>
      <c r="S4078" s="4"/>
      <c r="T4078" s="5"/>
      <c r="U4078" s="11"/>
      <c r="V4078" s="11"/>
      <c r="W4078" s="49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"/>
      <c r="AH4078" s="1"/>
      <c r="AI4078" s="1"/>
      <c r="AJ4078" s="1"/>
      <c r="AK4078" s="1"/>
      <c r="AL4078" s="49"/>
      <c r="AM4078" s="49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</row>
    <row r="4079" spans="1:121" x14ac:dyDescent="0.15">
      <c r="A4079" s="64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31"/>
      <c r="R4079" s="16"/>
      <c r="S4079" s="4"/>
      <c r="T4079" s="5"/>
      <c r="U4079" s="11"/>
      <c r="V4079" s="11"/>
      <c r="W4079" s="49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"/>
      <c r="AH4079" s="1"/>
      <c r="AI4079" s="1"/>
      <c r="AJ4079" s="1"/>
      <c r="AK4079" s="1"/>
      <c r="AL4079" s="49"/>
      <c r="AM4079" s="49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</row>
    <row r="4080" spans="1:121" x14ac:dyDescent="0.15">
      <c r="A4080" s="64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31"/>
      <c r="R4080" s="16"/>
      <c r="S4080" s="4"/>
      <c r="T4080" s="5"/>
      <c r="U4080" s="11"/>
      <c r="V4080" s="11"/>
      <c r="W4080" s="49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"/>
      <c r="AH4080" s="1"/>
      <c r="AI4080" s="1"/>
      <c r="AJ4080" s="1"/>
      <c r="AK4080" s="1"/>
      <c r="AL4080" s="49"/>
      <c r="AM4080" s="49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</row>
    <row r="4081" spans="1:121" x14ac:dyDescent="0.15">
      <c r="A4081" s="64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31"/>
      <c r="R4081" s="16"/>
      <c r="S4081" s="4"/>
      <c r="T4081" s="5"/>
      <c r="U4081" s="11"/>
      <c r="V4081" s="11"/>
      <c r="W4081" s="49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"/>
      <c r="AH4081" s="1"/>
      <c r="AI4081" s="1"/>
      <c r="AJ4081" s="1"/>
      <c r="AK4081" s="1"/>
      <c r="AL4081" s="49"/>
      <c r="AM4081" s="49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</row>
    <row r="4082" spans="1:121" x14ac:dyDescent="0.15">
      <c r="A4082" s="64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31"/>
      <c r="R4082" s="16"/>
      <c r="S4082" s="4"/>
      <c r="T4082" s="5"/>
      <c r="U4082" s="11"/>
      <c r="V4082" s="11"/>
      <c r="W4082" s="49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"/>
      <c r="AH4082" s="1"/>
      <c r="AI4082" s="1"/>
      <c r="AJ4082" s="1"/>
      <c r="AK4082" s="1"/>
      <c r="AL4082" s="49"/>
      <c r="AM4082" s="49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</row>
    <row r="4083" spans="1:121" x14ac:dyDescent="0.15">
      <c r="A4083" s="64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31"/>
      <c r="R4083" s="16"/>
      <c r="S4083" s="4"/>
      <c r="T4083" s="5"/>
      <c r="U4083" s="11"/>
      <c r="V4083" s="11"/>
      <c r="W4083" s="49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"/>
      <c r="AH4083" s="1"/>
      <c r="AI4083" s="1"/>
      <c r="AJ4083" s="1"/>
      <c r="AK4083" s="1"/>
      <c r="AL4083" s="49"/>
      <c r="AM4083" s="49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</row>
    <row r="4084" spans="1:121" x14ac:dyDescent="0.15">
      <c r="A4084" s="64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31"/>
      <c r="R4084" s="16"/>
      <c r="S4084" s="4"/>
      <c r="T4084" s="5"/>
      <c r="U4084" s="11"/>
      <c r="V4084" s="11"/>
      <c r="W4084" s="49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"/>
      <c r="AH4084" s="1"/>
      <c r="AI4084" s="1"/>
      <c r="AJ4084" s="1"/>
      <c r="AK4084" s="1"/>
      <c r="AL4084" s="49"/>
      <c r="AM4084" s="49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</row>
    <row r="4085" spans="1:121" x14ac:dyDescent="0.15">
      <c r="A4085" s="64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31"/>
      <c r="R4085" s="16"/>
      <c r="S4085" s="4"/>
      <c r="T4085" s="5"/>
      <c r="U4085" s="11"/>
      <c r="V4085" s="11"/>
      <c r="W4085" s="49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"/>
      <c r="AH4085" s="1"/>
      <c r="AI4085" s="1"/>
      <c r="AJ4085" s="1"/>
      <c r="AK4085" s="1"/>
      <c r="AL4085" s="49"/>
      <c r="AM4085" s="49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</row>
    <row r="4086" spans="1:121" x14ac:dyDescent="0.15">
      <c r="A4086" s="64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31"/>
      <c r="R4086" s="16"/>
      <c r="S4086" s="4"/>
      <c r="T4086" s="5"/>
      <c r="U4086" s="11"/>
      <c r="V4086" s="11"/>
      <c r="W4086" s="49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"/>
      <c r="AH4086" s="1"/>
      <c r="AI4086" s="1"/>
      <c r="AJ4086" s="1"/>
      <c r="AK4086" s="1"/>
      <c r="AL4086" s="49"/>
      <c r="AM4086" s="49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</row>
    <row r="4087" spans="1:121" x14ac:dyDescent="0.15">
      <c r="A4087" s="64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31"/>
      <c r="R4087" s="16"/>
      <c r="S4087" s="4"/>
      <c r="T4087" s="5"/>
      <c r="U4087" s="11"/>
      <c r="V4087" s="11"/>
      <c r="W4087" s="49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"/>
      <c r="AH4087" s="1"/>
      <c r="AI4087" s="1"/>
      <c r="AJ4087" s="1"/>
      <c r="AK4087" s="1"/>
      <c r="AL4087" s="49"/>
      <c r="AM4087" s="49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</row>
    <row r="4088" spans="1:121" x14ac:dyDescent="0.15">
      <c r="A4088" s="64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31"/>
      <c r="R4088" s="16"/>
      <c r="S4088" s="4"/>
      <c r="T4088" s="5"/>
      <c r="U4088" s="11"/>
      <c r="V4088" s="11"/>
      <c r="W4088" s="49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"/>
      <c r="AH4088" s="1"/>
      <c r="AI4088" s="1"/>
      <c r="AJ4088" s="1"/>
      <c r="AK4088" s="1"/>
      <c r="AL4088" s="49"/>
      <c r="AM4088" s="49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</row>
    <row r="4089" spans="1:121" x14ac:dyDescent="0.15">
      <c r="A4089" s="64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31"/>
      <c r="R4089" s="16"/>
      <c r="S4089" s="4"/>
      <c r="T4089" s="5"/>
      <c r="U4089" s="11"/>
      <c r="V4089" s="11"/>
      <c r="W4089" s="49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"/>
      <c r="AH4089" s="1"/>
      <c r="AI4089" s="1"/>
      <c r="AJ4089" s="1"/>
      <c r="AK4089" s="1"/>
      <c r="AL4089" s="49"/>
      <c r="AM4089" s="49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</row>
    <row r="4090" spans="1:121" x14ac:dyDescent="0.15">
      <c r="A4090" s="64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31"/>
      <c r="R4090" s="16"/>
      <c r="S4090" s="4"/>
      <c r="T4090" s="5"/>
      <c r="U4090" s="11"/>
      <c r="V4090" s="11"/>
      <c r="W4090" s="49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"/>
      <c r="AH4090" s="1"/>
      <c r="AI4090" s="1"/>
      <c r="AJ4090" s="1"/>
      <c r="AK4090" s="1"/>
      <c r="AL4090" s="49"/>
      <c r="AM4090" s="49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</row>
    <row r="4091" spans="1:121" x14ac:dyDescent="0.15">
      <c r="A4091" s="64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31"/>
      <c r="R4091" s="16"/>
      <c r="S4091" s="4"/>
      <c r="T4091" s="5"/>
      <c r="U4091" s="11"/>
      <c r="V4091" s="11"/>
      <c r="W4091" s="49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"/>
      <c r="AH4091" s="1"/>
      <c r="AI4091" s="1"/>
      <c r="AJ4091" s="1"/>
      <c r="AK4091" s="1"/>
      <c r="AL4091" s="49"/>
      <c r="AM4091" s="49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</row>
    <row r="4092" spans="1:121" x14ac:dyDescent="0.15">
      <c r="A4092" s="64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31"/>
      <c r="R4092" s="16"/>
      <c r="S4092" s="4"/>
      <c r="T4092" s="5"/>
      <c r="U4092" s="11"/>
      <c r="V4092" s="11"/>
      <c r="W4092" s="49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"/>
      <c r="AH4092" s="1"/>
      <c r="AI4092" s="1"/>
      <c r="AJ4092" s="1"/>
      <c r="AK4092" s="1"/>
      <c r="AL4092" s="49"/>
      <c r="AM4092" s="49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</row>
    <row r="4093" spans="1:121" x14ac:dyDescent="0.15">
      <c r="A4093" s="64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31"/>
      <c r="R4093" s="16"/>
      <c r="S4093" s="4"/>
      <c r="T4093" s="5"/>
      <c r="U4093" s="11"/>
      <c r="V4093" s="11"/>
      <c r="W4093" s="49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"/>
      <c r="AH4093" s="1"/>
      <c r="AI4093" s="1"/>
      <c r="AJ4093" s="1"/>
      <c r="AK4093" s="1"/>
      <c r="AL4093" s="49"/>
      <c r="AM4093" s="49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</row>
    <row r="4094" spans="1:121" x14ac:dyDescent="0.15">
      <c r="A4094" s="64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31"/>
      <c r="R4094" s="16"/>
      <c r="S4094" s="4"/>
      <c r="T4094" s="5"/>
      <c r="U4094" s="11"/>
      <c r="V4094" s="11"/>
      <c r="W4094" s="49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"/>
      <c r="AH4094" s="1"/>
      <c r="AI4094" s="1"/>
      <c r="AJ4094" s="1"/>
      <c r="AK4094" s="1"/>
      <c r="AL4094" s="49"/>
      <c r="AM4094" s="49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</row>
    <row r="4095" spans="1:121" x14ac:dyDescent="0.15">
      <c r="A4095" s="64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31"/>
      <c r="R4095" s="16"/>
      <c r="S4095" s="4"/>
      <c r="T4095" s="5"/>
      <c r="U4095" s="11"/>
      <c r="V4095" s="11"/>
      <c r="W4095" s="49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"/>
      <c r="AH4095" s="1"/>
      <c r="AI4095" s="1"/>
      <c r="AJ4095" s="1"/>
      <c r="AK4095" s="1"/>
      <c r="AL4095" s="49"/>
      <c r="AM4095" s="49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</row>
    <row r="4096" spans="1:121" x14ac:dyDescent="0.15">
      <c r="A4096" s="64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31"/>
      <c r="R4096" s="16"/>
      <c r="S4096" s="4"/>
      <c r="T4096" s="5"/>
      <c r="U4096" s="11"/>
      <c r="V4096" s="11"/>
      <c r="W4096" s="49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"/>
      <c r="AH4096" s="1"/>
      <c r="AI4096" s="1"/>
      <c r="AJ4096" s="1"/>
      <c r="AK4096" s="1"/>
      <c r="AL4096" s="49"/>
      <c r="AM4096" s="49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</row>
    <row r="4097" spans="1:121" x14ac:dyDescent="0.15">
      <c r="A4097" s="64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31"/>
      <c r="R4097" s="16"/>
      <c r="S4097" s="4"/>
      <c r="T4097" s="5"/>
      <c r="U4097" s="11"/>
      <c r="V4097" s="11"/>
      <c r="W4097" s="49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"/>
      <c r="AH4097" s="1"/>
      <c r="AI4097" s="1"/>
      <c r="AJ4097" s="1"/>
      <c r="AK4097" s="1"/>
      <c r="AL4097" s="49"/>
      <c r="AM4097" s="49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</row>
    <row r="4098" spans="1:121" x14ac:dyDescent="0.15">
      <c r="A4098" s="64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31"/>
      <c r="R4098" s="16"/>
      <c r="S4098" s="4"/>
      <c r="T4098" s="5"/>
      <c r="U4098" s="11"/>
      <c r="V4098" s="11"/>
      <c r="W4098" s="49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"/>
      <c r="AH4098" s="1"/>
      <c r="AI4098" s="1"/>
      <c r="AJ4098" s="1"/>
      <c r="AK4098" s="1"/>
      <c r="AL4098" s="49"/>
      <c r="AM4098" s="49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</row>
    <row r="4099" spans="1:121" x14ac:dyDescent="0.15">
      <c r="A4099" s="64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31"/>
      <c r="R4099" s="16"/>
      <c r="S4099" s="4"/>
      <c r="T4099" s="5"/>
      <c r="U4099" s="11"/>
      <c r="V4099" s="11"/>
      <c r="W4099" s="49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"/>
      <c r="AH4099" s="1"/>
      <c r="AI4099" s="1"/>
      <c r="AJ4099" s="1"/>
      <c r="AK4099" s="1"/>
      <c r="AL4099" s="49"/>
      <c r="AM4099" s="49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</row>
    <row r="4100" spans="1:121" x14ac:dyDescent="0.15">
      <c r="A4100" s="64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31"/>
      <c r="R4100" s="16"/>
      <c r="S4100" s="4"/>
      <c r="T4100" s="5"/>
      <c r="U4100" s="11"/>
      <c r="V4100" s="11"/>
      <c r="W4100" s="49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"/>
      <c r="AH4100" s="1"/>
      <c r="AI4100" s="1"/>
      <c r="AJ4100" s="1"/>
      <c r="AK4100" s="1"/>
      <c r="AL4100" s="49"/>
      <c r="AM4100" s="49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</row>
    <row r="4101" spans="1:121" x14ac:dyDescent="0.15">
      <c r="A4101" s="64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31"/>
      <c r="R4101" s="16"/>
      <c r="S4101" s="4"/>
      <c r="T4101" s="5"/>
      <c r="U4101" s="11"/>
      <c r="V4101" s="11"/>
      <c r="W4101" s="49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"/>
      <c r="AH4101" s="1"/>
      <c r="AI4101" s="1"/>
      <c r="AJ4101" s="1"/>
      <c r="AK4101" s="1"/>
      <c r="AL4101" s="49"/>
      <c r="AM4101" s="49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</row>
    <row r="4102" spans="1:121" x14ac:dyDescent="0.15">
      <c r="A4102" s="64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31"/>
      <c r="R4102" s="16"/>
      <c r="S4102" s="4"/>
      <c r="T4102" s="5"/>
      <c r="U4102" s="11"/>
      <c r="V4102" s="11"/>
      <c r="W4102" s="49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"/>
      <c r="AH4102" s="1"/>
      <c r="AI4102" s="1"/>
      <c r="AJ4102" s="1"/>
      <c r="AK4102" s="1"/>
      <c r="AL4102" s="49"/>
      <c r="AM4102" s="49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</row>
    <row r="4103" spans="1:121" x14ac:dyDescent="0.15">
      <c r="A4103" s="64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31"/>
      <c r="R4103" s="16"/>
      <c r="S4103" s="4"/>
      <c r="T4103" s="5"/>
      <c r="U4103" s="11"/>
      <c r="V4103" s="11"/>
      <c r="W4103" s="49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"/>
      <c r="AH4103" s="1"/>
      <c r="AI4103" s="1"/>
      <c r="AJ4103" s="1"/>
      <c r="AK4103" s="1"/>
      <c r="AL4103" s="49"/>
      <c r="AM4103" s="49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</row>
    <row r="4104" spans="1:121" x14ac:dyDescent="0.15">
      <c r="A4104" s="64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31"/>
      <c r="R4104" s="16"/>
      <c r="S4104" s="4"/>
      <c r="T4104" s="5"/>
      <c r="U4104" s="11"/>
      <c r="V4104" s="11"/>
      <c r="W4104" s="49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"/>
      <c r="AH4104" s="1"/>
      <c r="AI4104" s="1"/>
      <c r="AJ4104" s="1"/>
      <c r="AK4104" s="1"/>
      <c r="AL4104" s="49"/>
      <c r="AM4104" s="49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</row>
    <row r="4105" spans="1:121" x14ac:dyDescent="0.15">
      <c r="A4105" s="64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31"/>
      <c r="R4105" s="16"/>
      <c r="S4105" s="4"/>
      <c r="T4105" s="5"/>
      <c r="U4105" s="11"/>
      <c r="V4105" s="11"/>
      <c r="W4105" s="49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"/>
      <c r="AH4105" s="1"/>
      <c r="AI4105" s="1"/>
      <c r="AJ4105" s="1"/>
      <c r="AK4105" s="1"/>
      <c r="AL4105" s="49"/>
      <c r="AM4105" s="49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</row>
    <row r="4106" spans="1:121" x14ac:dyDescent="0.15">
      <c r="A4106" s="64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31"/>
      <c r="R4106" s="16"/>
      <c r="S4106" s="4"/>
      <c r="T4106" s="5"/>
      <c r="U4106" s="11"/>
      <c r="V4106" s="11"/>
      <c r="W4106" s="49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"/>
      <c r="AH4106" s="1"/>
      <c r="AI4106" s="1"/>
      <c r="AJ4106" s="1"/>
      <c r="AK4106" s="1"/>
      <c r="AL4106" s="49"/>
      <c r="AM4106" s="49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</row>
    <row r="4107" spans="1:121" x14ac:dyDescent="0.15">
      <c r="A4107" s="64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31"/>
      <c r="R4107" s="16"/>
      <c r="S4107" s="4"/>
      <c r="T4107" s="5"/>
      <c r="U4107" s="11"/>
      <c r="V4107" s="11"/>
      <c r="W4107" s="49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"/>
      <c r="AH4107" s="1"/>
      <c r="AI4107" s="1"/>
      <c r="AJ4107" s="1"/>
      <c r="AK4107" s="1"/>
      <c r="AL4107" s="49"/>
      <c r="AM4107" s="49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</row>
    <row r="4108" spans="1:121" x14ac:dyDescent="0.15">
      <c r="A4108" s="64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31"/>
      <c r="R4108" s="16"/>
      <c r="S4108" s="4"/>
      <c r="T4108" s="5"/>
      <c r="U4108" s="11"/>
      <c r="V4108" s="11"/>
      <c r="W4108" s="49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"/>
      <c r="AH4108" s="1"/>
      <c r="AI4108" s="1"/>
      <c r="AJ4108" s="1"/>
      <c r="AK4108" s="1"/>
      <c r="AL4108" s="49"/>
      <c r="AM4108" s="49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</row>
    <row r="4109" spans="1:121" x14ac:dyDescent="0.15">
      <c r="A4109" s="64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31"/>
      <c r="R4109" s="16"/>
      <c r="S4109" s="4"/>
      <c r="T4109" s="5"/>
      <c r="U4109" s="11"/>
      <c r="V4109" s="11"/>
      <c r="W4109" s="49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"/>
      <c r="AH4109" s="1"/>
      <c r="AI4109" s="1"/>
      <c r="AJ4109" s="1"/>
      <c r="AK4109" s="1"/>
      <c r="AL4109" s="49"/>
      <c r="AM4109" s="49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</row>
    <row r="4110" spans="1:121" x14ac:dyDescent="0.15">
      <c r="A4110" s="64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31"/>
      <c r="R4110" s="16"/>
      <c r="S4110" s="4"/>
      <c r="T4110" s="5"/>
      <c r="U4110" s="11"/>
      <c r="V4110" s="11"/>
      <c r="W4110" s="49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"/>
      <c r="AH4110" s="1"/>
      <c r="AI4110" s="1"/>
      <c r="AJ4110" s="1"/>
      <c r="AK4110" s="1"/>
      <c r="AL4110" s="49"/>
      <c r="AM4110" s="49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</row>
    <row r="4111" spans="1:121" x14ac:dyDescent="0.15">
      <c r="A4111" s="64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31"/>
      <c r="R4111" s="16"/>
      <c r="S4111" s="4"/>
      <c r="T4111" s="5"/>
      <c r="U4111" s="11"/>
      <c r="V4111" s="11"/>
      <c r="W4111" s="49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"/>
      <c r="AH4111" s="1"/>
      <c r="AI4111" s="1"/>
      <c r="AJ4111" s="1"/>
      <c r="AK4111" s="1"/>
      <c r="AL4111" s="49"/>
      <c r="AM4111" s="49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</row>
    <row r="4112" spans="1:121" x14ac:dyDescent="0.15">
      <c r="A4112" s="64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31"/>
      <c r="R4112" s="16"/>
      <c r="S4112" s="4"/>
      <c r="T4112" s="5"/>
      <c r="U4112" s="11"/>
      <c r="V4112" s="11"/>
      <c r="W4112" s="49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"/>
      <c r="AH4112" s="1"/>
      <c r="AI4112" s="1"/>
      <c r="AJ4112" s="1"/>
      <c r="AK4112" s="1"/>
      <c r="AL4112" s="49"/>
      <c r="AM4112" s="49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</row>
    <row r="4113" spans="1:121" x14ac:dyDescent="0.15">
      <c r="A4113" s="64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31"/>
      <c r="R4113" s="16"/>
      <c r="S4113" s="4"/>
      <c r="T4113" s="5"/>
      <c r="U4113" s="11"/>
      <c r="V4113" s="11"/>
      <c r="W4113" s="49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"/>
      <c r="AH4113" s="1"/>
      <c r="AI4113" s="1"/>
      <c r="AJ4113" s="1"/>
      <c r="AK4113" s="1"/>
      <c r="AL4113" s="49"/>
      <c r="AM4113" s="49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</row>
    <row r="4114" spans="1:121" x14ac:dyDescent="0.15">
      <c r="A4114" s="64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31"/>
      <c r="R4114" s="16"/>
      <c r="S4114" s="4"/>
      <c r="T4114" s="5"/>
      <c r="U4114" s="11"/>
      <c r="V4114" s="11"/>
      <c r="W4114" s="49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"/>
      <c r="AH4114" s="1"/>
      <c r="AI4114" s="1"/>
      <c r="AJ4114" s="1"/>
      <c r="AK4114" s="1"/>
      <c r="AL4114" s="49"/>
      <c r="AM4114" s="49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</row>
    <row r="4115" spans="1:121" x14ac:dyDescent="0.15">
      <c r="A4115" s="64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31"/>
      <c r="R4115" s="16"/>
      <c r="S4115" s="4"/>
      <c r="T4115" s="5"/>
      <c r="U4115" s="11"/>
      <c r="V4115" s="11"/>
      <c r="W4115" s="49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"/>
      <c r="AH4115" s="1"/>
      <c r="AI4115" s="1"/>
      <c r="AJ4115" s="1"/>
      <c r="AK4115" s="1"/>
      <c r="AL4115" s="49"/>
      <c r="AM4115" s="49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</row>
    <row r="4116" spans="1:121" x14ac:dyDescent="0.15">
      <c r="A4116" s="64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31"/>
      <c r="R4116" s="16"/>
      <c r="S4116" s="4"/>
      <c r="T4116" s="5"/>
      <c r="U4116" s="11"/>
      <c r="V4116" s="11"/>
      <c r="W4116" s="49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"/>
      <c r="AH4116" s="1"/>
      <c r="AI4116" s="1"/>
      <c r="AJ4116" s="1"/>
      <c r="AK4116" s="1"/>
      <c r="AL4116" s="49"/>
      <c r="AM4116" s="49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</row>
    <row r="4117" spans="1:121" x14ac:dyDescent="0.15">
      <c r="A4117" s="64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31"/>
      <c r="R4117" s="16"/>
      <c r="S4117" s="4"/>
      <c r="T4117" s="5"/>
      <c r="U4117" s="11"/>
      <c r="V4117" s="11"/>
      <c r="W4117" s="49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"/>
      <c r="AH4117" s="1"/>
      <c r="AI4117" s="1"/>
      <c r="AJ4117" s="1"/>
      <c r="AK4117" s="1"/>
      <c r="AL4117" s="49"/>
      <c r="AM4117" s="49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</row>
    <row r="4118" spans="1:121" x14ac:dyDescent="0.15">
      <c r="A4118" s="64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31"/>
      <c r="R4118" s="16"/>
      <c r="S4118" s="4"/>
      <c r="T4118" s="5"/>
      <c r="U4118" s="11"/>
      <c r="V4118" s="11"/>
      <c r="W4118" s="49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"/>
      <c r="AH4118" s="1"/>
      <c r="AI4118" s="1"/>
      <c r="AJ4118" s="1"/>
      <c r="AK4118" s="1"/>
      <c r="AL4118" s="49"/>
      <c r="AM4118" s="49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</row>
    <row r="4119" spans="1:121" x14ac:dyDescent="0.15">
      <c r="A4119" s="64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31"/>
      <c r="R4119" s="16"/>
      <c r="S4119" s="4"/>
      <c r="T4119" s="5"/>
      <c r="U4119" s="11"/>
      <c r="V4119" s="11"/>
      <c r="W4119" s="49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"/>
      <c r="AH4119" s="1"/>
      <c r="AI4119" s="1"/>
      <c r="AJ4119" s="1"/>
      <c r="AK4119" s="1"/>
      <c r="AL4119" s="49"/>
      <c r="AM4119" s="49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</row>
    <row r="4120" spans="1:121" x14ac:dyDescent="0.15">
      <c r="A4120" s="64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31"/>
      <c r="R4120" s="16"/>
      <c r="S4120" s="4"/>
      <c r="T4120" s="5"/>
      <c r="U4120" s="11"/>
      <c r="V4120" s="11"/>
      <c r="W4120" s="49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"/>
      <c r="AH4120" s="1"/>
      <c r="AI4120" s="1"/>
      <c r="AJ4120" s="1"/>
      <c r="AK4120" s="1"/>
      <c r="AL4120" s="49"/>
      <c r="AM4120" s="49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</row>
    <row r="4121" spans="1:121" x14ac:dyDescent="0.15">
      <c r="A4121" s="64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31"/>
      <c r="R4121" s="16"/>
      <c r="S4121" s="4"/>
      <c r="T4121" s="5"/>
      <c r="U4121" s="11"/>
      <c r="V4121" s="11"/>
      <c r="W4121" s="49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"/>
      <c r="AH4121" s="1"/>
      <c r="AI4121" s="1"/>
      <c r="AJ4121" s="1"/>
      <c r="AK4121" s="1"/>
      <c r="AL4121" s="49"/>
      <c r="AM4121" s="49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</row>
    <row r="4122" spans="1:121" x14ac:dyDescent="0.15">
      <c r="A4122" s="64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31"/>
      <c r="R4122" s="16"/>
      <c r="S4122" s="4"/>
      <c r="T4122" s="5"/>
      <c r="U4122" s="11"/>
      <c r="V4122" s="11"/>
      <c r="W4122" s="49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"/>
      <c r="AH4122" s="1"/>
      <c r="AI4122" s="1"/>
      <c r="AJ4122" s="1"/>
      <c r="AK4122" s="1"/>
      <c r="AL4122" s="49"/>
      <c r="AM4122" s="49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</row>
    <row r="4123" spans="1:121" x14ac:dyDescent="0.15">
      <c r="A4123" s="64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31"/>
      <c r="R4123" s="16"/>
      <c r="S4123" s="4"/>
      <c r="T4123" s="5"/>
      <c r="U4123" s="11"/>
      <c r="V4123" s="11"/>
      <c r="W4123" s="49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"/>
      <c r="AH4123" s="1"/>
      <c r="AI4123" s="1"/>
      <c r="AJ4123" s="1"/>
      <c r="AK4123" s="1"/>
      <c r="AL4123" s="49"/>
      <c r="AM4123" s="49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</row>
    <row r="4124" spans="1:121" x14ac:dyDescent="0.15">
      <c r="A4124" s="64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31"/>
      <c r="R4124" s="16"/>
      <c r="S4124" s="4"/>
      <c r="T4124" s="5"/>
      <c r="U4124" s="11"/>
      <c r="V4124" s="11"/>
      <c r="W4124" s="49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"/>
      <c r="AH4124" s="1"/>
      <c r="AI4124" s="1"/>
      <c r="AJ4124" s="1"/>
      <c r="AK4124" s="1"/>
      <c r="AL4124" s="49"/>
      <c r="AM4124" s="49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</row>
    <row r="4125" spans="1:121" x14ac:dyDescent="0.15">
      <c r="A4125" s="64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31"/>
      <c r="R4125" s="16"/>
      <c r="S4125" s="4"/>
      <c r="T4125" s="5"/>
      <c r="U4125" s="11"/>
      <c r="V4125" s="11"/>
      <c r="W4125" s="49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"/>
      <c r="AH4125" s="1"/>
      <c r="AI4125" s="1"/>
      <c r="AJ4125" s="1"/>
      <c r="AK4125" s="1"/>
      <c r="AL4125" s="49"/>
      <c r="AM4125" s="49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</row>
    <row r="4126" spans="1:121" x14ac:dyDescent="0.15">
      <c r="A4126" s="64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31"/>
      <c r="R4126" s="16"/>
      <c r="S4126" s="4"/>
      <c r="T4126" s="5"/>
      <c r="U4126" s="11"/>
      <c r="V4126" s="11"/>
      <c r="W4126" s="49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"/>
      <c r="AH4126" s="1"/>
      <c r="AI4126" s="1"/>
      <c r="AJ4126" s="1"/>
      <c r="AK4126" s="1"/>
      <c r="AL4126" s="49"/>
      <c r="AM4126" s="49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</row>
    <row r="4127" spans="1:121" x14ac:dyDescent="0.15">
      <c r="A4127" s="64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31"/>
      <c r="R4127" s="16"/>
      <c r="S4127" s="4"/>
      <c r="T4127" s="5"/>
      <c r="U4127" s="11"/>
      <c r="V4127" s="11"/>
      <c r="W4127" s="49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"/>
      <c r="AH4127" s="1"/>
      <c r="AI4127" s="1"/>
      <c r="AJ4127" s="1"/>
      <c r="AK4127" s="1"/>
      <c r="AL4127" s="49"/>
      <c r="AM4127" s="49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</row>
    <row r="4128" spans="1:121" x14ac:dyDescent="0.15">
      <c r="A4128" s="64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31"/>
      <c r="R4128" s="16"/>
      <c r="S4128" s="4"/>
      <c r="T4128" s="5"/>
      <c r="U4128" s="11"/>
      <c r="V4128" s="11"/>
      <c r="W4128" s="49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"/>
      <c r="AH4128" s="1"/>
      <c r="AI4128" s="1"/>
      <c r="AJ4128" s="1"/>
      <c r="AK4128" s="1"/>
      <c r="AL4128" s="49"/>
      <c r="AM4128" s="49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</row>
    <row r="4129" spans="1:121" x14ac:dyDescent="0.15">
      <c r="A4129" s="64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31"/>
      <c r="R4129" s="16"/>
      <c r="S4129" s="4"/>
      <c r="T4129" s="5"/>
      <c r="U4129" s="11"/>
      <c r="V4129" s="11"/>
      <c r="W4129" s="49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"/>
      <c r="AH4129" s="1"/>
      <c r="AI4129" s="1"/>
      <c r="AJ4129" s="1"/>
      <c r="AK4129" s="1"/>
      <c r="AL4129" s="49"/>
      <c r="AM4129" s="49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</row>
    <row r="4130" spans="1:121" x14ac:dyDescent="0.15">
      <c r="A4130" s="64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31"/>
      <c r="R4130" s="16"/>
      <c r="S4130" s="4"/>
      <c r="T4130" s="5"/>
      <c r="U4130" s="11"/>
      <c r="V4130" s="11"/>
      <c r="W4130" s="49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"/>
      <c r="AH4130" s="1"/>
      <c r="AI4130" s="1"/>
      <c r="AJ4130" s="1"/>
      <c r="AK4130" s="1"/>
      <c r="AL4130" s="49"/>
      <c r="AM4130" s="49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</row>
    <row r="4131" spans="1:121" x14ac:dyDescent="0.15">
      <c r="A4131" s="64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31"/>
      <c r="R4131" s="16"/>
      <c r="S4131" s="4"/>
      <c r="T4131" s="5"/>
      <c r="U4131" s="11"/>
      <c r="V4131" s="11"/>
      <c r="W4131" s="49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"/>
      <c r="AH4131" s="1"/>
      <c r="AI4131" s="1"/>
      <c r="AJ4131" s="1"/>
      <c r="AK4131" s="1"/>
      <c r="AL4131" s="49"/>
      <c r="AM4131" s="49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</row>
    <row r="4132" spans="1:121" x14ac:dyDescent="0.15">
      <c r="A4132" s="64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31"/>
      <c r="R4132" s="16"/>
      <c r="S4132" s="4"/>
      <c r="T4132" s="5"/>
      <c r="U4132" s="11"/>
      <c r="V4132" s="11"/>
      <c r="W4132" s="49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"/>
      <c r="AH4132" s="1"/>
      <c r="AI4132" s="1"/>
      <c r="AJ4132" s="1"/>
      <c r="AK4132" s="1"/>
      <c r="AL4132" s="49"/>
      <c r="AM4132" s="49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</row>
    <row r="4133" spans="1:121" x14ac:dyDescent="0.15">
      <c r="A4133" s="64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31"/>
      <c r="R4133" s="16"/>
      <c r="S4133" s="4"/>
      <c r="T4133" s="5"/>
      <c r="U4133" s="11"/>
      <c r="V4133" s="11"/>
      <c r="W4133" s="49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"/>
      <c r="AH4133" s="1"/>
      <c r="AI4133" s="1"/>
      <c r="AJ4133" s="1"/>
      <c r="AK4133" s="1"/>
      <c r="AL4133" s="49"/>
      <c r="AM4133" s="49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</row>
    <row r="4134" spans="1:121" x14ac:dyDescent="0.15">
      <c r="A4134" s="64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31"/>
      <c r="R4134" s="16"/>
      <c r="S4134" s="4"/>
      <c r="T4134" s="5"/>
      <c r="U4134" s="11"/>
      <c r="V4134" s="11"/>
      <c r="W4134" s="49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"/>
      <c r="AH4134" s="1"/>
      <c r="AI4134" s="1"/>
      <c r="AJ4134" s="1"/>
      <c r="AK4134" s="1"/>
      <c r="AL4134" s="49"/>
      <c r="AM4134" s="49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</row>
    <row r="4135" spans="1:121" x14ac:dyDescent="0.15">
      <c r="A4135" s="64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31"/>
      <c r="R4135" s="16"/>
      <c r="S4135" s="4"/>
      <c r="T4135" s="5"/>
      <c r="U4135" s="11"/>
      <c r="V4135" s="11"/>
      <c r="W4135" s="49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"/>
      <c r="AH4135" s="1"/>
      <c r="AI4135" s="1"/>
      <c r="AJ4135" s="1"/>
      <c r="AK4135" s="1"/>
      <c r="AL4135" s="49"/>
      <c r="AM4135" s="49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</row>
    <row r="4136" spans="1:121" x14ac:dyDescent="0.15">
      <c r="A4136" s="64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31"/>
      <c r="R4136" s="16"/>
      <c r="S4136" s="4"/>
      <c r="T4136" s="5"/>
      <c r="U4136" s="11"/>
      <c r="V4136" s="11"/>
      <c r="W4136" s="49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"/>
      <c r="AH4136" s="1"/>
      <c r="AI4136" s="1"/>
      <c r="AJ4136" s="1"/>
      <c r="AK4136" s="1"/>
      <c r="AL4136" s="49"/>
      <c r="AM4136" s="49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</row>
    <row r="4137" spans="1:121" x14ac:dyDescent="0.15">
      <c r="A4137" s="64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31"/>
      <c r="R4137" s="16"/>
      <c r="S4137" s="4"/>
      <c r="T4137" s="5"/>
      <c r="U4137" s="11"/>
      <c r="V4137" s="11"/>
      <c r="W4137" s="49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"/>
      <c r="AH4137" s="1"/>
      <c r="AI4137" s="1"/>
      <c r="AJ4137" s="1"/>
      <c r="AK4137" s="1"/>
      <c r="AL4137" s="49"/>
      <c r="AM4137" s="49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</row>
    <row r="4138" spans="1:121" x14ac:dyDescent="0.15">
      <c r="A4138" s="64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31"/>
      <c r="R4138" s="16"/>
      <c r="S4138" s="4"/>
      <c r="T4138" s="5"/>
      <c r="U4138" s="11"/>
      <c r="V4138" s="11"/>
      <c r="W4138" s="49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"/>
      <c r="AH4138" s="1"/>
      <c r="AI4138" s="1"/>
      <c r="AJ4138" s="1"/>
      <c r="AK4138" s="1"/>
      <c r="AL4138" s="49"/>
      <c r="AM4138" s="49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</row>
    <row r="4139" spans="1:121" x14ac:dyDescent="0.15">
      <c r="A4139" s="64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31"/>
      <c r="R4139" s="16"/>
      <c r="S4139" s="4"/>
      <c r="T4139" s="5"/>
      <c r="U4139" s="11"/>
      <c r="V4139" s="11"/>
      <c r="W4139" s="49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"/>
      <c r="AH4139" s="1"/>
      <c r="AI4139" s="1"/>
      <c r="AJ4139" s="1"/>
      <c r="AK4139" s="1"/>
      <c r="AL4139" s="49"/>
      <c r="AM4139" s="49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</row>
    <row r="4140" spans="1:121" x14ac:dyDescent="0.15">
      <c r="A4140" s="64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31"/>
      <c r="R4140" s="16"/>
      <c r="S4140" s="4"/>
      <c r="T4140" s="5"/>
      <c r="U4140" s="11"/>
      <c r="V4140" s="11"/>
      <c r="W4140" s="49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"/>
      <c r="AH4140" s="1"/>
      <c r="AI4140" s="1"/>
      <c r="AJ4140" s="1"/>
      <c r="AK4140" s="1"/>
      <c r="AL4140" s="49"/>
      <c r="AM4140" s="49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</row>
    <row r="4141" spans="1:121" x14ac:dyDescent="0.15">
      <c r="A4141" s="64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31"/>
      <c r="R4141" s="16"/>
      <c r="S4141" s="4"/>
      <c r="T4141" s="5"/>
      <c r="U4141" s="11"/>
      <c r="V4141" s="11"/>
      <c r="W4141" s="49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"/>
      <c r="AH4141" s="1"/>
      <c r="AI4141" s="1"/>
      <c r="AJ4141" s="1"/>
      <c r="AK4141" s="1"/>
      <c r="AL4141" s="49"/>
      <c r="AM4141" s="49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</row>
    <row r="4142" spans="1:121" x14ac:dyDescent="0.15">
      <c r="A4142" s="64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31"/>
      <c r="R4142" s="16"/>
      <c r="S4142" s="4"/>
      <c r="T4142" s="5"/>
      <c r="U4142" s="11"/>
      <c r="V4142" s="11"/>
      <c r="W4142" s="49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"/>
      <c r="AH4142" s="1"/>
      <c r="AI4142" s="1"/>
      <c r="AJ4142" s="1"/>
      <c r="AK4142" s="1"/>
      <c r="AL4142" s="49"/>
      <c r="AM4142" s="49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</row>
    <row r="4143" spans="1:121" x14ac:dyDescent="0.15">
      <c r="A4143" s="64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31"/>
      <c r="R4143" s="16"/>
      <c r="S4143" s="4"/>
      <c r="T4143" s="5"/>
      <c r="U4143" s="11"/>
      <c r="V4143" s="11"/>
      <c r="W4143" s="49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"/>
      <c r="AH4143" s="1"/>
      <c r="AI4143" s="1"/>
      <c r="AJ4143" s="1"/>
      <c r="AK4143" s="1"/>
      <c r="AL4143" s="49"/>
      <c r="AM4143" s="49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</row>
    <row r="4144" spans="1:121" x14ac:dyDescent="0.15">
      <c r="A4144" s="64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31"/>
      <c r="R4144" s="16"/>
      <c r="S4144" s="4"/>
      <c r="T4144" s="5"/>
      <c r="U4144" s="11"/>
      <c r="V4144" s="11"/>
      <c r="W4144" s="49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"/>
      <c r="AH4144" s="1"/>
      <c r="AI4144" s="1"/>
      <c r="AJ4144" s="1"/>
      <c r="AK4144" s="1"/>
      <c r="AL4144" s="49"/>
      <c r="AM4144" s="49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</row>
    <row r="4145" spans="1:121" x14ac:dyDescent="0.15">
      <c r="A4145" s="64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31"/>
      <c r="R4145" s="16"/>
      <c r="S4145" s="4"/>
      <c r="T4145" s="5"/>
      <c r="U4145" s="11"/>
      <c r="V4145" s="11"/>
      <c r="W4145" s="49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"/>
      <c r="AH4145" s="1"/>
      <c r="AI4145" s="1"/>
      <c r="AJ4145" s="1"/>
      <c r="AK4145" s="1"/>
      <c r="AL4145" s="49"/>
      <c r="AM4145" s="49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</row>
    <row r="4146" spans="1:121" x14ac:dyDescent="0.15">
      <c r="A4146" s="64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31"/>
      <c r="R4146" s="16"/>
      <c r="S4146" s="4"/>
      <c r="T4146" s="5"/>
      <c r="U4146" s="11"/>
      <c r="V4146" s="11"/>
      <c r="W4146" s="49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"/>
      <c r="AH4146" s="1"/>
      <c r="AI4146" s="1"/>
      <c r="AJ4146" s="1"/>
      <c r="AK4146" s="1"/>
      <c r="AL4146" s="49"/>
      <c r="AM4146" s="49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</row>
    <row r="4147" spans="1:121" x14ac:dyDescent="0.15">
      <c r="A4147" s="64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31"/>
      <c r="R4147" s="16"/>
      <c r="S4147" s="4"/>
      <c r="T4147" s="5"/>
      <c r="U4147" s="11"/>
      <c r="V4147" s="11"/>
      <c r="W4147" s="49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"/>
      <c r="AH4147" s="1"/>
      <c r="AI4147" s="1"/>
      <c r="AJ4147" s="1"/>
      <c r="AK4147" s="1"/>
      <c r="AL4147" s="49"/>
      <c r="AM4147" s="49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</row>
    <row r="4148" spans="1:121" x14ac:dyDescent="0.15">
      <c r="A4148" s="64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31"/>
      <c r="R4148" s="16"/>
      <c r="S4148" s="4"/>
      <c r="T4148" s="5"/>
      <c r="U4148" s="11"/>
      <c r="V4148" s="11"/>
      <c r="W4148" s="49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"/>
      <c r="AH4148" s="1"/>
      <c r="AI4148" s="1"/>
      <c r="AJ4148" s="1"/>
      <c r="AK4148" s="1"/>
      <c r="AL4148" s="49"/>
      <c r="AM4148" s="49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</row>
    <row r="4149" spans="1:121" x14ac:dyDescent="0.15">
      <c r="A4149" s="64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31"/>
      <c r="R4149" s="16"/>
      <c r="S4149" s="4"/>
      <c r="T4149" s="5"/>
      <c r="U4149" s="11"/>
      <c r="V4149" s="11"/>
      <c r="W4149" s="49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"/>
      <c r="AH4149" s="1"/>
      <c r="AI4149" s="1"/>
      <c r="AJ4149" s="1"/>
      <c r="AK4149" s="1"/>
      <c r="AL4149" s="49"/>
      <c r="AM4149" s="49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</row>
    <row r="4150" spans="1:121" x14ac:dyDescent="0.15">
      <c r="A4150" s="64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31"/>
      <c r="R4150" s="16"/>
      <c r="S4150" s="4"/>
      <c r="T4150" s="5"/>
      <c r="U4150" s="11"/>
      <c r="V4150" s="11"/>
      <c r="W4150" s="49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"/>
      <c r="AH4150" s="1"/>
      <c r="AI4150" s="1"/>
      <c r="AJ4150" s="1"/>
      <c r="AK4150" s="1"/>
      <c r="AL4150" s="49"/>
      <c r="AM4150" s="49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</row>
    <row r="4151" spans="1:121" x14ac:dyDescent="0.15">
      <c r="A4151" s="64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31"/>
      <c r="R4151" s="16"/>
      <c r="S4151" s="4"/>
      <c r="T4151" s="5"/>
      <c r="U4151" s="11"/>
      <c r="V4151" s="11"/>
      <c r="W4151" s="49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"/>
      <c r="AH4151" s="1"/>
      <c r="AI4151" s="1"/>
      <c r="AJ4151" s="1"/>
      <c r="AK4151" s="1"/>
      <c r="AL4151" s="49"/>
      <c r="AM4151" s="49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</row>
    <row r="4152" spans="1:121" x14ac:dyDescent="0.15">
      <c r="A4152" s="64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31"/>
      <c r="R4152" s="16"/>
      <c r="S4152" s="4"/>
      <c r="T4152" s="5"/>
      <c r="U4152" s="11"/>
      <c r="V4152" s="11"/>
      <c r="W4152" s="49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"/>
      <c r="AH4152" s="1"/>
      <c r="AI4152" s="1"/>
      <c r="AJ4152" s="1"/>
      <c r="AK4152" s="1"/>
      <c r="AL4152" s="49"/>
      <c r="AM4152" s="49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</row>
    <row r="4153" spans="1:121" x14ac:dyDescent="0.15">
      <c r="A4153" s="64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31"/>
      <c r="R4153" s="16"/>
      <c r="S4153" s="4"/>
      <c r="T4153" s="5"/>
      <c r="U4153" s="11"/>
      <c r="V4153" s="11"/>
      <c r="W4153" s="49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"/>
      <c r="AH4153" s="1"/>
      <c r="AI4153" s="1"/>
      <c r="AJ4153" s="1"/>
      <c r="AK4153" s="1"/>
      <c r="AL4153" s="49"/>
      <c r="AM4153" s="49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</row>
    <row r="4154" spans="1:121" x14ac:dyDescent="0.15">
      <c r="A4154" s="64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31"/>
      <c r="R4154" s="16"/>
      <c r="S4154" s="4"/>
      <c r="T4154" s="5"/>
      <c r="U4154" s="11"/>
      <c r="V4154" s="11"/>
      <c r="W4154" s="49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"/>
      <c r="AH4154" s="1"/>
      <c r="AI4154" s="1"/>
      <c r="AJ4154" s="1"/>
      <c r="AK4154" s="1"/>
      <c r="AL4154" s="49"/>
      <c r="AM4154" s="49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</row>
    <row r="4155" spans="1:121" x14ac:dyDescent="0.15">
      <c r="A4155" s="64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31"/>
      <c r="R4155" s="16"/>
      <c r="S4155" s="4"/>
      <c r="T4155" s="5"/>
      <c r="U4155" s="11"/>
      <c r="V4155" s="11"/>
      <c r="W4155" s="49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"/>
      <c r="AH4155" s="1"/>
      <c r="AI4155" s="1"/>
      <c r="AJ4155" s="1"/>
      <c r="AK4155" s="1"/>
      <c r="AL4155" s="49"/>
      <c r="AM4155" s="49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</row>
    <row r="4156" spans="1:121" x14ac:dyDescent="0.15">
      <c r="A4156" s="64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31"/>
      <c r="R4156" s="16"/>
      <c r="S4156" s="4"/>
      <c r="T4156" s="5"/>
      <c r="U4156" s="11"/>
      <c r="V4156" s="11"/>
      <c r="W4156" s="49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"/>
      <c r="AH4156" s="1"/>
      <c r="AI4156" s="1"/>
      <c r="AJ4156" s="1"/>
      <c r="AK4156" s="1"/>
      <c r="AL4156" s="49"/>
      <c r="AM4156" s="49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</row>
    <row r="4157" spans="1:121" x14ac:dyDescent="0.15">
      <c r="A4157" s="64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31"/>
      <c r="R4157" s="16"/>
      <c r="S4157" s="4"/>
      <c r="T4157" s="5"/>
      <c r="U4157" s="11"/>
      <c r="V4157" s="11"/>
      <c r="W4157" s="49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"/>
      <c r="AH4157" s="1"/>
      <c r="AI4157" s="1"/>
      <c r="AJ4157" s="1"/>
      <c r="AK4157" s="1"/>
      <c r="AL4157" s="49"/>
      <c r="AM4157" s="49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</row>
    <row r="4158" spans="1:121" x14ac:dyDescent="0.15">
      <c r="A4158" s="64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31"/>
      <c r="R4158" s="16"/>
      <c r="S4158" s="4"/>
      <c r="T4158" s="5"/>
      <c r="U4158" s="11"/>
      <c r="V4158" s="11"/>
      <c r="W4158" s="49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"/>
      <c r="AH4158" s="1"/>
      <c r="AI4158" s="1"/>
      <c r="AJ4158" s="1"/>
      <c r="AK4158" s="1"/>
      <c r="AL4158" s="49"/>
      <c r="AM4158" s="49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</row>
    <row r="4159" spans="1:121" x14ac:dyDescent="0.15">
      <c r="A4159" s="64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31"/>
      <c r="R4159" s="16"/>
      <c r="S4159" s="4"/>
      <c r="T4159" s="5"/>
      <c r="U4159" s="11"/>
      <c r="V4159" s="11"/>
      <c r="W4159" s="49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"/>
      <c r="AH4159" s="1"/>
      <c r="AI4159" s="1"/>
      <c r="AJ4159" s="1"/>
      <c r="AK4159" s="1"/>
      <c r="AL4159" s="49"/>
      <c r="AM4159" s="49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</row>
    <row r="4160" spans="1:121" x14ac:dyDescent="0.15">
      <c r="A4160" s="64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31"/>
      <c r="R4160" s="16"/>
      <c r="S4160" s="4"/>
      <c r="T4160" s="5"/>
      <c r="U4160" s="11"/>
      <c r="V4160" s="11"/>
      <c r="W4160" s="49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"/>
      <c r="AH4160" s="1"/>
      <c r="AI4160" s="1"/>
      <c r="AJ4160" s="1"/>
      <c r="AK4160" s="1"/>
      <c r="AL4160" s="49"/>
      <c r="AM4160" s="49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</row>
    <row r="4161" spans="1:121" x14ac:dyDescent="0.15">
      <c r="A4161" s="64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31"/>
      <c r="R4161" s="16"/>
      <c r="S4161" s="4"/>
      <c r="T4161" s="5"/>
      <c r="U4161" s="11"/>
      <c r="V4161" s="11"/>
      <c r="W4161" s="49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"/>
      <c r="AH4161" s="1"/>
      <c r="AI4161" s="1"/>
      <c r="AJ4161" s="1"/>
      <c r="AK4161" s="1"/>
      <c r="AL4161" s="49"/>
      <c r="AM4161" s="49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</row>
    <row r="4162" spans="1:121" x14ac:dyDescent="0.15">
      <c r="A4162" s="64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31"/>
      <c r="R4162" s="16"/>
      <c r="S4162" s="4"/>
      <c r="T4162" s="5"/>
      <c r="U4162" s="11"/>
      <c r="V4162" s="11"/>
      <c r="W4162" s="49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"/>
      <c r="AH4162" s="1"/>
      <c r="AI4162" s="1"/>
      <c r="AJ4162" s="1"/>
      <c r="AK4162" s="1"/>
      <c r="AL4162" s="49"/>
      <c r="AM4162" s="49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</row>
    <row r="4163" spans="1:121" x14ac:dyDescent="0.15">
      <c r="A4163" s="64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31"/>
      <c r="R4163" s="16"/>
      <c r="S4163" s="4"/>
      <c r="T4163" s="5"/>
      <c r="U4163" s="11"/>
      <c r="V4163" s="11"/>
      <c r="W4163" s="49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"/>
      <c r="AH4163" s="1"/>
      <c r="AI4163" s="1"/>
      <c r="AJ4163" s="1"/>
      <c r="AK4163" s="1"/>
      <c r="AL4163" s="49"/>
      <c r="AM4163" s="49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</row>
    <row r="4164" spans="1:121" x14ac:dyDescent="0.15">
      <c r="A4164" s="64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31"/>
      <c r="R4164" s="16"/>
      <c r="S4164" s="4"/>
      <c r="T4164" s="5"/>
      <c r="U4164" s="11"/>
      <c r="V4164" s="11"/>
      <c r="W4164" s="49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"/>
      <c r="AH4164" s="1"/>
      <c r="AI4164" s="1"/>
      <c r="AJ4164" s="1"/>
      <c r="AK4164" s="1"/>
      <c r="AL4164" s="49"/>
      <c r="AM4164" s="49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</row>
    <row r="4165" spans="1:121" x14ac:dyDescent="0.15">
      <c r="A4165" s="64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31"/>
      <c r="R4165" s="16"/>
      <c r="S4165" s="4"/>
      <c r="T4165" s="5"/>
      <c r="U4165" s="11"/>
      <c r="V4165" s="11"/>
      <c r="W4165" s="49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"/>
      <c r="AH4165" s="1"/>
      <c r="AI4165" s="1"/>
      <c r="AJ4165" s="1"/>
      <c r="AK4165" s="1"/>
      <c r="AL4165" s="49"/>
      <c r="AM4165" s="49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</row>
    <row r="4166" spans="1:121" x14ac:dyDescent="0.15">
      <c r="A4166" s="64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31"/>
      <c r="R4166" s="16"/>
      <c r="S4166" s="4"/>
      <c r="T4166" s="5"/>
      <c r="U4166" s="11"/>
      <c r="V4166" s="11"/>
      <c r="W4166" s="49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"/>
      <c r="AH4166" s="1"/>
      <c r="AI4166" s="1"/>
      <c r="AJ4166" s="1"/>
      <c r="AK4166" s="1"/>
      <c r="AL4166" s="49"/>
      <c r="AM4166" s="49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</row>
    <row r="4167" spans="1:121" x14ac:dyDescent="0.15">
      <c r="A4167" s="64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31"/>
      <c r="R4167" s="16"/>
      <c r="S4167" s="4"/>
      <c r="T4167" s="5"/>
      <c r="U4167" s="11"/>
      <c r="V4167" s="11"/>
      <c r="W4167" s="49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"/>
      <c r="AH4167" s="1"/>
      <c r="AI4167" s="1"/>
      <c r="AJ4167" s="1"/>
      <c r="AK4167" s="1"/>
      <c r="AL4167" s="49"/>
      <c r="AM4167" s="49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</row>
    <row r="4168" spans="1:121" x14ac:dyDescent="0.15">
      <c r="A4168" s="64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31"/>
      <c r="R4168" s="16"/>
      <c r="S4168" s="4"/>
      <c r="T4168" s="5"/>
      <c r="U4168" s="11"/>
      <c r="V4168" s="11"/>
      <c r="W4168" s="49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"/>
      <c r="AH4168" s="1"/>
      <c r="AI4168" s="1"/>
      <c r="AJ4168" s="1"/>
      <c r="AK4168" s="1"/>
      <c r="AL4168" s="49"/>
      <c r="AM4168" s="49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</row>
    <row r="4169" spans="1:121" x14ac:dyDescent="0.15">
      <c r="A4169" s="64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31"/>
      <c r="R4169" s="16"/>
      <c r="S4169" s="4"/>
      <c r="T4169" s="5"/>
      <c r="U4169" s="11"/>
      <c r="V4169" s="11"/>
      <c r="W4169" s="49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"/>
      <c r="AH4169" s="1"/>
      <c r="AI4169" s="1"/>
      <c r="AJ4169" s="1"/>
      <c r="AK4169" s="1"/>
      <c r="AL4169" s="49"/>
      <c r="AM4169" s="49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</row>
    <row r="4170" spans="1:121" x14ac:dyDescent="0.15">
      <c r="A4170" s="64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31"/>
      <c r="R4170" s="16"/>
      <c r="S4170" s="4"/>
      <c r="T4170" s="5"/>
      <c r="U4170" s="11"/>
      <c r="V4170" s="11"/>
      <c r="W4170" s="49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"/>
      <c r="AH4170" s="1"/>
      <c r="AI4170" s="1"/>
      <c r="AJ4170" s="1"/>
      <c r="AK4170" s="1"/>
      <c r="AL4170" s="49"/>
      <c r="AM4170" s="49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</row>
    <row r="4171" spans="1:121" x14ac:dyDescent="0.15">
      <c r="A4171" s="64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31"/>
      <c r="R4171" s="16"/>
      <c r="S4171" s="4"/>
      <c r="T4171" s="5"/>
      <c r="U4171" s="11"/>
      <c r="V4171" s="11"/>
      <c r="W4171" s="49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"/>
      <c r="AH4171" s="1"/>
      <c r="AI4171" s="1"/>
      <c r="AJ4171" s="1"/>
      <c r="AK4171" s="1"/>
      <c r="AL4171" s="49"/>
      <c r="AM4171" s="49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</row>
    <row r="4172" spans="1:121" x14ac:dyDescent="0.15">
      <c r="A4172" s="64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31"/>
      <c r="R4172" s="16"/>
      <c r="S4172" s="4"/>
      <c r="T4172" s="5"/>
      <c r="U4172" s="11"/>
      <c r="V4172" s="11"/>
      <c r="W4172" s="49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"/>
      <c r="AH4172" s="1"/>
      <c r="AI4172" s="1"/>
      <c r="AJ4172" s="1"/>
      <c r="AK4172" s="1"/>
      <c r="AL4172" s="49"/>
      <c r="AM4172" s="49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</row>
    <row r="4173" spans="1:121" x14ac:dyDescent="0.15">
      <c r="A4173" s="64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31"/>
      <c r="R4173" s="16"/>
      <c r="S4173" s="4"/>
      <c r="T4173" s="5"/>
      <c r="U4173" s="11"/>
      <c r="V4173" s="11"/>
      <c r="W4173" s="49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"/>
      <c r="AH4173" s="1"/>
      <c r="AI4173" s="1"/>
      <c r="AJ4173" s="1"/>
      <c r="AK4173" s="1"/>
      <c r="AL4173" s="49"/>
      <c r="AM4173" s="49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</row>
    <row r="4174" spans="1:121" x14ac:dyDescent="0.15">
      <c r="A4174" s="64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31"/>
      <c r="R4174" s="16"/>
      <c r="S4174" s="4"/>
      <c r="T4174" s="5"/>
      <c r="U4174" s="11"/>
      <c r="V4174" s="11"/>
      <c r="W4174" s="49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"/>
      <c r="AH4174" s="1"/>
      <c r="AI4174" s="1"/>
      <c r="AJ4174" s="1"/>
      <c r="AK4174" s="1"/>
      <c r="AL4174" s="49"/>
      <c r="AM4174" s="49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</row>
    <row r="4175" spans="1:121" x14ac:dyDescent="0.15">
      <c r="A4175" s="64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31"/>
      <c r="R4175" s="16"/>
      <c r="S4175" s="4"/>
      <c r="T4175" s="5"/>
      <c r="U4175" s="11"/>
      <c r="V4175" s="11"/>
      <c r="W4175" s="49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"/>
      <c r="AH4175" s="1"/>
      <c r="AI4175" s="1"/>
      <c r="AJ4175" s="1"/>
      <c r="AK4175" s="1"/>
      <c r="AL4175" s="49"/>
      <c r="AM4175" s="49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</row>
    <row r="4176" spans="1:121" x14ac:dyDescent="0.15">
      <c r="A4176" s="64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31"/>
      <c r="R4176" s="16"/>
      <c r="S4176" s="4"/>
      <c r="T4176" s="5"/>
      <c r="U4176" s="11"/>
      <c r="V4176" s="11"/>
      <c r="W4176" s="49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"/>
      <c r="AH4176" s="1"/>
      <c r="AI4176" s="1"/>
      <c r="AJ4176" s="1"/>
      <c r="AK4176" s="1"/>
      <c r="AL4176" s="49"/>
      <c r="AM4176" s="49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</row>
    <row r="4177" spans="1:121" x14ac:dyDescent="0.15">
      <c r="A4177" s="64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31"/>
      <c r="R4177" s="16"/>
      <c r="S4177" s="4"/>
      <c r="T4177" s="5"/>
      <c r="U4177" s="11"/>
      <c r="V4177" s="11"/>
      <c r="W4177" s="49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"/>
      <c r="AH4177" s="1"/>
      <c r="AI4177" s="1"/>
      <c r="AJ4177" s="1"/>
      <c r="AK4177" s="1"/>
      <c r="AL4177" s="49"/>
      <c r="AM4177" s="49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</row>
    <row r="4178" spans="1:121" x14ac:dyDescent="0.15">
      <c r="A4178" s="64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31"/>
      <c r="R4178" s="16"/>
      <c r="S4178" s="4"/>
      <c r="T4178" s="5"/>
      <c r="U4178" s="11"/>
      <c r="V4178" s="11"/>
      <c r="W4178" s="49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"/>
      <c r="AH4178" s="1"/>
      <c r="AI4178" s="1"/>
      <c r="AJ4178" s="1"/>
      <c r="AK4178" s="1"/>
      <c r="AL4178" s="49"/>
      <c r="AM4178" s="49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</row>
    <row r="4179" spans="1:121" x14ac:dyDescent="0.15">
      <c r="A4179" s="64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31"/>
      <c r="R4179" s="16"/>
      <c r="S4179" s="4"/>
      <c r="T4179" s="5"/>
      <c r="U4179" s="11"/>
      <c r="V4179" s="11"/>
      <c r="W4179" s="49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"/>
      <c r="AH4179" s="1"/>
      <c r="AI4179" s="1"/>
      <c r="AJ4179" s="1"/>
      <c r="AK4179" s="1"/>
      <c r="AL4179" s="49"/>
      <c r="AM4179" s="49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</row>
    <row r="4180" spans="1:121" x14ac:dyDescent="0.15">
      <c r="A4180" s="64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31"/>
      <c r="R4180" s="16"/>
      <c r="S4180" s="4"/>
      <c r="T4180" s="5"/>
      <c r="U4180" s="11"/>
      <c r="V4180" s="11"/>
      <c r="W4180" s="49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"/>
      <c r="AH4180" s="1"/>
      <c r="AI4180" s="1"/>
      <c r="AJ4180" s="1"/>
      <c r="AK4180" s="1"/>
      <c r="AL4180" s="49"/>
      <c r="AM4180" s="49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</row>
    <row r="4181" spans="1:121" x14ac:dyDescent="0.15">
      <c r="A4181" s="64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31"/>
      <c r="R4181" s="16"/>
      <c r="S4181" s="4"/>
      <c r="T4181" s="5"/>
      <c r="U4181" s="11"/>
      <c r="V4181" s="11"/>
      <c r="W4181" s="49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"/>
      <c r="AH4181" s="1"/>
      <c r="AI4181" s="1"/>
      <c r="AJ4181" s="1"/>
      <c r="AK4181" s="1"/>
      <c r="AL4181" s="49"/>
      <c r="AM4181" s="49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</row>
    <row r="4182" spans="1:121" x14ac:dyDescent="0.15">
      <c r="A4182" s="64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31"/>
      <c r="R4182" s="16"/>
      <c r="S4182" s="4"/>
      <c r="T4182" s="5"/>
      <c r="U4182" s="11"/>
      <c r="V4182" s="11"/>
      <c r="W4182" s="49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"/>
      <c r="AH4182" s="1"/>
      <c r="AI4182" s="1"/>
      <c r="AJ4182" s="1"/>
      <c r="AK4182" s="1"/>
      <c r="AL4182" s="49"/>
      <c r="AM4182" s="49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</row>
    <row r="4183" spans="1:121" x14ac:dyDescent="0.15">
      <c r="A4183" s="64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31"/>
      <c r="R4183" s="16"/>
      <c r="S4183" s="4"/>
      <c r="T4183" s="5"/>
      <c r="U4183" s="11"/>
      <c r="V4183" s="11"/>
      <c r="W4183" s="49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"/>
      <c r="AH4183" s="1"/>
      <c r="AI4183" s="1"/>
      <c r="AJ4183" s="1"/>
      <c r="AK4183" s="1"/>
      <c r="AL4183" s="49"/>
      <c r="AM4183" s="49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</row>
    <row r="4184" spans="1:121" x14ac:dyDescent="0.15">
      <c r="A4184" s="64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31"/>
      <c r="R4184" s="16"/>
      <c r="S4184" s="4"/>
      <c r="T4184" s="5"/>
      <c r="U4184" s="11"/>
      <c r="V4184" s="11"/>
      <c r="W4184" s="49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"/>
      <c r="AH4184" s="1"/>
      <c r="AI4184" s="1"/>
      <c r="AJ4184" s="1"/>
      <c r="AK4184" s="1"/>
      <c r="AL4184" s="49"/>
      <c r="AM4184" s="49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</row>
    <row r="4185" spans="1:121" x14ac:dyDescent="0.15">
      <c r="A4185" s="64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31"/>
      <c r="R4185" s="16"/>
      <c r="S4185" s="4"/>
      <c r="T4185" s="5"/>
      <c r="U4185" s="11"/>
      <c r="V4185" s="11"/>
      <c r="W4185" s="49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"/>
      <c r="AH4185" s="1"/>
      <c r="AI4185" s="1"/>
      <c r="AJ4185" s="1"/>
      <c r="AK4185" s="1"/>
      <c r="AL4185" s="49"/>
      <c r="AM4185" s="49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</row>
    <row r="4186" spans="1:121" x14ac:dyDescent="0.15">
      <c r="A4186" s="64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31"/>
      <c r="R4186" s="16"/>
      <c r="S4186" s="4"/>
      <c r="T4186" s="5"/>
      <c r="U4186" s="11"/>
      <c r="V4186" s="11"/>
      <c r="W4186" s="49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"/>
      <c r="AH4186" s="1"/>
      <c r="AI4186" s="1"/>
      <c r="AJ4186" s="1"/>
      <c r="AK4186" s="1"/>
      <c r="AL4186" s="49"/>
      <c r="AM4186" s="49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</row>
    <row r="4187" spans="1:121" x14ac:dyDescent="0.15">
      <c r="A4187" s="64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31"/>
      <c r="R4187" s="16"/>
      <c r="S4187" s="4"/>
      <c r="T4187" s="5"/>
      <c r="U4187" s="11"/>
      <c r="V4187" s="11"/>
      <c r="W4187" s="49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"/>
      <c r="AH4187" s="1"/>
      <c r="AI4187" s="1"/>
      <c r="AJ4187" s="1"/>
      <c r="AK4187" s="1"/>
      <c r="AL4187" s="49"/>
      <c r="AM4187" s="49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</row>
    <row r="4188" spans="1:121" x14ac:dyDescent="0.15">
      <c r="A4188" s="64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31"/>
      <c r="R4188" s="16"/>
      <c r="S4188" s="4"/>
      <c r="T4188" s="5"/>
      <c r="U4188" s="11"/>
      <c r="V4188" s="11"/>
      <c r="W4188" s="49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"/>
      <c r="AH4188" s="1"/>
      <c r="AI4188" s="1"/>
      <c r="AJ4188" s="1"/>
      <c r="AK4188" s="1"/>
      <c r="AL4188" s="49"/>
      <c r="AM4188" s="49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</row>
    <row r="4189" spans="1:121" x14ac:dyDescent="0.15">
      <c r="A4189" s="64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31"/>
      <c r="R4189" s="16"/>
      <c r="S4189" s="4"/>
      <c r="T4189" s="5"/>
      <c r="U4189" s="11"/>
      <c r="V4189" s="11"/>
      <c r="W4189" s="49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"/>
      <c r="AH4189" s="1"/>
      <c r="AI4189" s="1"/>
      <c r="AJ4189" s="1"/>
      <c r="AK4189" s="1"/>
      <c r="AL4189" s="49"/>
      <c r="AM4189" s="49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</row>
    <row r="4190" spans="1:121" x14ac:dyDescent="0.15">
      <c r="A4190" s="64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31"/>
      <c r="R4190" s="16"/>
      <c r="S4190" s="4"/>
      <c r="T4190" s="5"/>
      <c r="U4190" s="11"/>
      <c r="V4190" s="11"/>
      <c r="W4190" s="49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"/>
      <c r="AH4190" s="1"/>
      <c r="AI4190" s="1"/>
      <c r="AJ4190" s="1"/>
      <c r="AK4190" s="1"/>
      <c r="AL4190" s="49"/>
      <c r="AM4190" s="49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</row>
    <row r="4191" spans="1:121" x14ac:dyDescent="0.15">
      <c r="A4191" s="64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31"/>
      <c r="R4191" s="16"/>
      <c r="S4191" s="4"/>
      <c r="T4191" s="5"/>
      <c r="U4191" s="11"/>
      <c r="V4191" s="11"/>
      <c r="W4191" s="49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"/>
      <c r="AH4191" s="1"/>
      <c r="AI4191" s="1"/>
      <c r="AJ4191" s="1"/>
      <c r="AK4191" s="1"/>
      <c r="AL4191" s="49"/>
      <c r="AM4191" s="49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</row>
    <row r="4192" spans="1:121" x14ac:dyDescent="0.15">
      <c r="A4192" s="64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31"/>
      <c r="R4192" s="16"/>
      <c r="S4192" s="4"/>
      <c r="T4192" s="5"/>
      <c r="U4192" s="11"/>
      <c r="V4192" s="11"/>
      <c r="W4192" s="49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"/>
      <c r="AH4192" s="1"/>
      <c r="AI4192" s="1"/>
      <c r="AJ4192" s="1"/>
      <c r="AK4192" s="1"/>
      <c r="AL4192" s="49"/>
      <c r="AM4192" s="49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</row>
    <row r="4193" spans="1:121" x14ac:dyDescent="0.15">
      <c r="A4193" s="64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31"/>
      <c r="R4193" s="16"/>
      <c r="S4193" s="4"/>
      <c r="T4193" s="5"/>
      <c r="U4193" s="11"/>
      <c r="V4193" s="11"/>
      <c r="W4193" s="49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"/>
      <c r="AH4193" s="1"/>
      <c r="AI4193" s="1"/>
      <c r="AJ4193" s="1"/>
      <c r="AK4193" s="1"/>
      <c r="AL4193" s="49"/>
      <c r="AM4193" s="49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</row>
    <row r="4194" spans="1:121" x14ac:dyDescent="0.15">
      <c r="A4194" s="64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31"/>
      <c r="R4194" s="16"/>
      <c r="S4194" s="4"/>
      <c r="T4194" s="5"/>
      <c r="U4194" s="11"/>
      <c r="V4194" s="11"/>
      <c r="W4194" s="49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"/>
      <c r="AH4194" s="1"/>
      <c r="AI4194" s="1"/>
      <c r="AJ4194" s="1"/>
      <c r="AK4194" s="1"/>
      <c r="AL4194" s="49"/>
      <c r="AM4194" s="49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</row>
    <row r="4195" spans="1:121" x14ac:dyDescent="0.15">
      <c r="A4195" s="64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31"/>
      <c r="R4195" s="16"/>
      <c r="S4195" s="4"/>
      <c r="T4195" s="5"/>
      <c r="U4195" s="11"/>
      <c r="V4195" s="11"/>
      <c r="W4195" s="49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"/>
      <c r="AH4195" s="1"/>
      <c r="AI4195" s="1"/>
      <c r="AJ4195" s="1"/>
      <c r="AK4195" s="1"/>
      <c r="AL4195" s="49"/>
      <c r="AM4195" s="49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</row>
    <row r="4196" spans="1:121" x14ac:dyDescent="0.15">
      <c r="A4196" s="64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31"/>
      <c r="R4196" s="16"/>
      <c r="S4196" s="4"/>
      <c r="T4196" s="5"/>
      <c r="U4196" s="11"/>
      <c r="V4196" s="11"/>
      <c r="W4196" s="49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"/>
      <c r="AH4196" s="1"/>
      <c r="AI4196" s="1"/>
      <c r="AJ4196" s="1"/>
      <c r="AK4196" s="1"/>
      <c r="AL4196" s="49"/>
      <c r="AM4196" s="49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</row>
    <row r="4197" spans="1:121" x14ac:dyDescent="0.15">
      <c r="A4197" s="64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31"/>
      <c r="R4197" s="16"/>
      <c r="S4197" s="4"/>
      <c r="T4197" s="5"/>
      <c r="U4197" s="11"/>
      <c r="V4197" s="11"/>
      <c r="W4197" s="49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"/>
      <c r="AH4197" s="1"/>
      <c r="AI4197" s="1"/>
      <c r="AJ4197" s="1"/>
      <c r="AK4197" s="1"/>
      <c r="AL4197" s="49"/>
      <c r="AM4197" s="49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</row>
    <row r="4198" spans="1:121" x14ac:dyDescent="0.15">
      <c r="A4198" s="64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31"/>
      <c r="R4198" s="16"/>
      <c r="S4198" s="4"/>
      <c r="T4198" s="5"/>
      <c r="U4198" s="11"/>
      <c r="V4198" s="11"/>
      <c r="W4198" s="49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"/>
      <c r="AH4198" s="1"/>
      <c r="AI4198" s="1"/>
      <c r="AJ4198" s="1"/>
      <c r="AK4198" s="1"/>
      <c r="AL4198" s="49"/>
      <c r="AM4198" s="49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</row>
    <row r="4199" spans="1:121" x14ac:dyDescent="0.15">
      <c r="A4199" s="64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31"/>
      <c r="R4199" s="16"/>
      <c r="S4199" s="4"/>
      <c r="T4199" s="5"/>
      <c r="U4199" s="11"/>
      <c r="V4199" s="11"/>
      <c r="W4199" s="49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"/>
      <c r="AH4199" s="1"/>
      <c r="AI4199" s="1"/>
      <c r="AJ4199" s="1"/>
      <c r="AK4199" s="1"/>
      <c r="AL4199" s="49"/>
      <c r="AM4199" s="49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</row>
    <row r="4200" spans="1:121" x14ac:dyDescent="0.15">
      <c r="A4200" s="64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31"/>
      <c r="R4200" s="16"/>
      <c r="S4200" s="4"/>
      <c r="T4200" s="5"/>
      <c r="U4200" s="11"/>
      <c r="V4200" s="11"/>
      <c r="W4200" s="49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"/>
      <c r="AH4200" s="1"/>
      <c r="AI4200" s="1"/>
      <c r="AJ4200" s="1"/>
      <c r="AK4200" s="1"/>
      <c r="AL4200" s="49"/>
      <c r="AM4200" s="49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</row>
    <row r="4201" spans="1:121" x14ac:dyDescent="0.15">
      <c r="A4201" s="64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31"/>
      <c r="R4201" s="16"/>
      <c r="S4201" s="4"/>
      <c r="T4201" s="5"/>
      <c r="U4201" s="11"/>
      <c r="V4201" s="11"/>
      <c r="W4201" s="49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"/>
      <c r="AH4201" s="1"/>
      <c r="AI4201" s="1"/>
      <c r="AJ4201" s="1"/>
      <c r="AK4201" s="1"/>
      <c r="AL4201" s="49"/>
      <c r="AM4201" s="49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</row>
    <row r="4202" spans="1:121" x14ac:dyDescent="0.15">
      <c r="A4202" s="64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31"/>
      <c r="R4202" s="16"/>
      <c r="S4202" s="4"/>
      <c r="T4202" s="5"/>
      <c r="U4202" s="11"/>
      <c r="V4202" s="11"/>
      <c r="W4202" s="49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"/>
      <c r="AH4202" s="1"/>
      <c r="AI4202" s="1"/>
      <c r="AJ4202" s="1"/>
      <c r="AK4202" s="1"/>
      <c r="AL4202" s="49"/>
      <c r="AM4202" s="49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</row>
    <row r="4203" spans="1:121" x14ac:dyDescent="0.15">
      <c r="A4203" s="64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31"/>
      <c r="R4203" s="16"/>
      <c r="S4203" s="4"/>
      <c r="T4203" s="5"/>
      <c r="U4203" s="11"/>
      <c r="V4203" s="11"/>
      <c r="W4203" s="49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"/>
      <c r="AH4203" s="1"/>
      <c r="AI4203" s="1"/>
      <c r="AJ4203" s="1"/>
      <c r="AK4203" s="1"/>
      <c r="AL4203" s="49"/>
      <c r="AM4203" s="49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</row>
    <row r="4204" spans="1:121" x14ac:dyDescent="0.15">
      <c r="A4204" s="64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31"/>
      <c r="R4204" s="16"/>
      <c r="S4204" s="4"/>
      <c r="T4204" s="5"/>
      <c r="U4204" s="11"/>
      <c r="V4204" s="11"/>
      <c r="W4204" s="49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"/>
      <c r="AH4204" s="1"/>
      <c r="AI4204" s="1"/>
      <c r="AJ4204" s="1"/>
      <c r="AK4204" s="1"/>
      <c r="AL4204" s="49"/>
      <c r="AM4204" s="49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</row>
    <row r="4205" spans="1:121" x14ac:dyDescent="0.15">
      <c r="A4205" s="64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31"/>
      <c r="R4205" s="16"/>
      <c r="S4205" s="4"/>
      <c r="T4205" s="5"/>
      <c r="U4205" s="11"/>
      <c r="V4205" s="11"/>
      <c r="W4205" s="49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"/>
      <c r="AH4205" s="1"/>
      <c r="AI4205" s="1"/>
      <c r="AJ4205" s="1"/>
      <c r="AK4205" s="1"/>
      <c r="AL4205" s="49"/>
      <c r="AM4205" s="49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</row>
    <row r="4206" spans="1:121" x14ac:dyDescent="0.15">
      <c r="A4206" s="64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31"/>
      <c r="R4206" s="16"/>
      <c r="S4206" s="4"/>
      <c r="T4206" s="5"/>
      <c r="U4206" s="11"/>
      <c r="V4206" s="11"/>
      <c r="W4206" s="49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"/>
      <c r="AH4206" s="1"/>
      <c r="AI4206" s="1"/>
      <c r="AJ4206" s="1"/>
      <c r="AK4206" s="1"/>
      <c r="AL4206" s="49"/>
      <c r="AM4206" s="49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</row>
    <row r="4207" spans="1:121" x14ac:dyDescent="0.15">
      <c r="A4207" s="64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31"/>
      <c r="R4207" s="16"/>
      <c r="S4207" s="4"/>
      <c r="T4207" s="5"/>
      <c r="U4207" s="11"/>
      <c r="V4207" s="11"/>
      <c r="W4207" s="49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"/>
      <c r="AH4207" s="1"/>
      <c r="AI4207" s="1"/>
      <c r="AJ4207" s="1"/>
      <c r="AK4207" s="1"/>
      <c r="AL4207" s="49"/>
      <c r="AM4207" s="49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</row>
    <row r="4208" spans="1:121" x14ac:dyDescent="0.15">
      <c r="A4208" s="64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31"/>
      <c r="R4208" s="16"/>
      <c r="S4208" s="4"/>
      <c r="T4208" s="5"/>
      <c r="U4208" s="11"/>
      <c r="V4208" s="11"/>
      <c r="W4208" s="49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"/>
      <c r="AH4208" s="1"/>
      <c r="AI4208" s="1"/>
      <c r="AJ4208" s="1"/>
      <c r="AK4208" s="1"/>
      <c r="AL4208" s="49"/>
      <c r="AM4208" s="49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</row>
    <row r="4209" spans="1:121" x14ac:dyDescent="0.15">
      <c r="A4209" s="64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31"/>
      <c r="R4209" s="16"/>
      <c r="S4209" s="4"/>
      <c r="T4209" s="5"/>
      <c r="U4209" s="11"/>
      <c r="V4209" s="11"/>
      <c r="W4209" s="49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"/>
      <c r="AH4209" s="1"/>
      <c r="AI4209" s="1"/>
      <c r="AJ4209" s="1"/>
      <c r="AK4209" s="1"/>
      <c r="AL4209" s="49"/>
      <c r="AM4209" s="49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</row>
    <row r="4210" spans="1:121" x14ac:dyDescent="0.15">
      <c r="A4210" s="64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31"/>
      <c r="R4210" s="16"/>
      <c r="S4210" s="4"/>
      <c r="T4210" s="5"/>
      <c r="U4210" s="11"/>
      <c r="V4210" s="11"/>
      <c r="W4210" s="49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"/>
      <c r="AH4210" s="1"/>
      <c r="AI4210" s="1"/>
      <c r="AJ4210" s="1"/>
      <c r="AK4210" s="1"/>
      <c r="AL4210" s="49"/>
      <c r="AM4210" s="49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</row>
    <row r="4211" spans="1:121" x14ac:dyDescent="0.15">
      <c r="A4211" s="64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31"/>
      <c r="R4211" s="16"/>
      <c r="S4211" s="4"/>
      <c r="T4211" s="5"/>
      <c r="U4211" s="11"/>
      <c r="V4211" s="11"/>
      <c r="W4211" s="49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"/>
      <c r="AH4211" s="1"/>
      <c r="AI4211" s="1"/>
      <c r="AJ4211" s="1"/>
      <c r="AK4211" s="1"/>
      <c r="AL4211" s="49"/>
      <c r="AM4211" s="49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</row>
    <row r="4212" spans="1:121" x14ac:dyDescent="0.15">
      <c r="A4212" s="64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31"/>
      <c r="R4212" s="16"/>
      <c r="S4212" s="4"/>
      <c r="T4212" s="5"/>
      <c r="U4212" s="11"/>
      <c r="V4212" s="11"/>
      <c r="W4212" s="49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"/>
      <c r="AH4212" s="1"/>
      <c r="AI4212" s="1"/>
      <c r="AJ4212" s="1"/>
      <c r="AK4212" s="1"/>
      <c r="AL4212" s="49"/>
      <c r="AM4212" s="49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</row>
    <row r="4213" spans="1:121" x14ac:dyDescent="0.15">
      <c r="A4213" s="64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31"/>
      <c r="R4213" s="16"/>
      <c r="S4213" s="4"/>
      <c r="T4213" s="5"/>
      <c r="U4213" s="47"/>
      <c r="V4213" s="47"/>
      <c r="W4213" s="57"/>
      <c r="X4213" s="38"/>
      <c r="Y4213" s="41"/>
      <c r="Z4213" s="47"/>
      <c r="AA4213" s="38"/>
      <c r="AB4213" s="38"/>
      <c r="AC4213" s="38"/>
      <c r="AD4213" s="47"/>
      <c r="AE4213" s="39"/>
      <c r="AF4213" s="47"/>
      <c r="AG4213" s="41"/>
      <c r="AH4213" s="41"/>
      <c r="AI4213" s="41"/>
      <c r="AJ4213" s="41"/>
      <c r="AK4213" s="41"/>
      <c r="AL4213" s="57"/>
      <c r="AM4213" s="57"/>
      <c r="AN4213" s="41"/>
      <c r="AO4213" s="41"/>
      <c r="AP4213" s="41"/>
      <c r="AQ4213" s="41"/>
      <c r="AR4213" s="41"/>
      <c r="AS4213" s="41"/>
      <c r="AT4213" s="41"/>
      <c r="AU4213" s="41"/>
      <c r="AV4213" s="41"/>
      <c r="AW4213" s="41"/>
      <c r="AX4213" s="41"/>
      <c r="AY4213" s="41"/>
      <c r="AZ4213" s="41"/>
      <c r="BA4213" s="41"/>
      <c r="BB4213" s="41"/>
      <c r="BC4213" s="41"/>
      <c r="BD4213" s="41"/>
      <c r="BE4213" s="41"/>
      <c r="BF4213" s="41"/>
      <c r="BG4213" s="41"/>
      <c r="BH4213" s="41"/>
      <c r="BI4213" s="41"/>
      <c r="BJ4213" s="41"/>
      <c r="BK4213" s="41"/>
      <c r="BL4213" s="41"/>
      <c r="BM4213" s="41"/>
      <c r="BN4213" s="41"/>
      <c r="BO4213" s="41"/>
      <c r="BP4213" s="41"/>
      <c r="BQ4213" s="41"/>
      <c r="BR4213" s="41"/>
      <c r="BS4213" s="41"/>
      <c r="BT4213" s="41"/>
      <c r="BU4213" s="41"/>
      <c r="BV4213" s="41"/>
      <c r="BW4213" s="41"/>
      <c r="BX4213" s="41"/>
      <c r="BY4213" s="41"/>
      <c r="BZ4213" s="41"/>
      <c r="CA4213" s="41"/>
      <c r="CB4213" s="41"/>
      <c r="CC4213" s="41"/>
      <c r="CD4213" s="41"/>
      <c r="CE4213" s="41"/>
      <c r="CF4213" s="41"/>
      <c r="CG4213" s="41"/>
      <c r="CH4213" s="41"/>
      <c r="CI4213" s="41"/>
      <c r="CJ4213" s="41"/>
      <c r="CK4213" s="41"/>
      <c r="CL4213" s="41"/>
      <c r="CM4213" s="41"/>
      <c r="CN4213" s="41"/>
      <c r="CO4213" s="41"/>
      <c r="CP4213" s="41"/>
      <c r="CQ4213" s="41"/>
      <c r="CR4213" s="41"/>
      <c r="CS4213" s="41"/>
      <c r="CT4213" s="41"/>
      <c r="CU4213" s="41"/>
      <c r="CV4213" s="41"/>
      <c r="CW4213" s="41"/>
      <c r="CX4213" s="41"/>
      <c r="CY4213" s="41"/>
      <c r="CZ4213" s="41"/>
      <c r="DA4213" s="41"/>
      <c r="DB4213" s="41"/>
      <c r="DC4213" s="41"/>
      <c r="DD4213" s="41"/>
      <c r="DE4213" s="41"/>
      <c r="DF4213" s="41"/>
      <c r="DG4213" s="41"/>
      <c r="DH4213" s="41"/>
      <c r="DI4213" s="41"/>
      <c r="DJ4213" s="41"/>
      <c r="DK4213" s="41"/>
      <c r="DL4213" s="41"/>
      <c r="DM4213" s="41"/>
      <c r="DN4213" s="41"/>
      <c r="DO4213" s="41"/>
      <c r="DP4213" s="41"/>
      <c r="DQ4213" s="41"/>
    </row>
    <row r="4214" spans="1:121" x14ac:dyDescent="0.15">
      <c r="A4214" s="64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31"/>
      <c r="R4214" s="16"/>
      <c r="S4214" s="4"/>
      <c r="T4214" s="5"/>
      <c r="U4214" s="11"/>
      <c r="V4214" s="11"/>
      <c r="W4214" s="49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"/>
      <c r="AH4214" s="1"/>
      <c r="AI4214" s="1"/>
      <c r="AJ4214" s="1"/>
      <c r="AK4214" s="1"/>
      <c r="AL4214" s="49"/>
      <c r="AM4214" s="49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</row>
    <row r="4215" spans="1:121" x14ac:dyDescent="0.15">
      <c r="A4215" s="64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31"/>
      <c r="R4215" s="16"/>
      <c r="S4215" s="4"/>
      <c r="T4215" s="5"/>
      <c r="U4215" s="11"/>
      <c r="V4215" s="11"/>
      <c r="W4215" s="49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"/>
      <c r="AH4215" s="1"/>
      <c r="AI4215" s="1"/>
      <c r="AJ4215" s="1"/>
      <c r="AK4215" s="1"/>
      <c r="AL4215" s="49"/>
      <c r="AM4215" s="49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</row>
    <row r="4216" spans="1:121" x14ac:dyDescent="0.15">
      <c r="A4216" s="64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31"/>
      <c r="R4216" s="16"/>
      <c r="S4216" s="4"/>
      <c r="T4216" s="5"/>
      <c r="U4216" s="11"/>
      <c r="V4216" s="11"/>
      <c r="W4216" s="49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"/>
      <c r="AH4216" s="1"/>
      <c r="AI4216" s="1"/>
      <c r="AJ4216" s="1"/>
      <c r="AK4216" s="1"/>
      <c r="AL4216" s="49"/>
      <c r="AM4216" s="49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</row>
    <row r="4217" spans="1:121" x14ac:dyDescent="0.15">
      <c r="A4217" s="64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31"/>
      <c r="R4217" s="16"/>
      <c r="S4217" s="4"/>
      <c r="T4217" s="5"/>
      <c r="U4217" s="11"/>
      <c r="V4217" s="11"/>
      <c r="W4217" s="49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"/>
      <c r="AH4217" s="1"/>
      <c r="AI4217" s="1"/>
      <c r="AJ4217" s="1"/>
      <c r="AK4217" s="1"/>
      <c r="AL4217" s="49"/>
      <c r="AM4217" s="49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</row>
    <row r="4218" spans="1:121" x14ac:dyDescent="0.15">
      <c r="A4218" s="64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31"/>
      <c r="R4218" s="16"/>
      <c r="S4218" s="4"/>
      <c r="T4218" s="5"/>
      <c r="U4218" s="11"/>
      <c r="V4218" s="11"/>
      <c r="W4218" s="49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"/>
      <c r="AH4218" s="1"/>
      <c r="AI4218" s="1"/>
      <c r="AJ4218" s="1"/>
      <c r="AK4218" s="1"/>
      <c r="AL4218" s="49"/>
      <c r="AM4218" s="49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</row>
    <row r="4219" spans="1:121" x14ac:dyDescent="0.15">
      <c r="A4219" s="64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31"/>
      <c r="R4219" s="16"/>
      <c r="S4219" s="4"/>
      <c r="T4219" s="5"/>
      <c r="U4219" s="11"/>
      <c r="V4219" s="11"/>
      <c r="W4219" s="49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"/>
      <c r="AH4219" s="1"/>
      <c r="AI4219" s="1"/>
      <c r="AJ4219" s="1"/>
      <c r="AK4219" s="1"/>
      <c r="AL4219" s="49"/>
      <c r="AM4219" s="49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</row>
    <row r="4220" spans="1:121" x14ac:dyDescent="0.15">
      <c r="A4220" s="64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31"/>
      <c r="R4220" s="16"/>
      <c r="S4220" s="4"/>
      <c r="T4220" s="5"/>
      <c r="U4220" s="11"/>
      <c r="V4220" s="11"/>
      <c r="W4220" s="49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"/>
      <c r="AH4220" s="1"/>
      <c r="AI4220" s="1"/>
      <c r="AJ4220" s="1"/>
      <c r="AK4220" s="1"/>
      <c r="AL4220" s="49"/>
      <c r="AM4220" s="49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</row>
    <row r="4221" spans="1:121" x14ac:dyDescent="0.15">
      <c r="A4221" s="64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31"/>
      <c r="R4221" s="16"/>
      <c r="S4221" s="4"/>
      <c r="T4221" s="5"/>
      <c r="U4221" s="11"/>
      <c r="V4221" s="11"/>
      <c r="W4221" s="49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"/>
      <c r="AH4221" s="1"/>
      <c r="AI4221" s="1"/>
      <c r="AJ4221" s="1"/>
      <c r="AK4221" s="1"/>
      <c r="AL4221" s="49"/>
      <c r="AM4221" s="49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</row>
    <row r="4222" spans="1:121" x14ac:dyDescent="0.15">
      <c r="A4222" s="64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31"/>
      <c r="R4222" s="16"/>
      <c r="S4222" s="4"/>
      <c r="T4222" s="5"/>
      <c r="U4222" s="11"/>
      <c r="V4222" s="11"/>
      <c r="W4222" s="49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"/>
      <c r="AH4222" s="1"/>
      <c r="AI4222" s="1"/>
      <c r="AJ4222" s="1"/>
      <c r="AK4222" s="1"/>
      <c r="AL4222" s="49"/>
      <c r="AM4222" s="49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</row>
    <row r="4223" spans="1:121" x14ac:dyDescent="0.15">
      <c r="A4223" s="64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31"/>
      <c r="R4223" s="16"/>
      <c r="S4223" s="4"/>
      <c r="T4223" s="5"/>
      <c r="U4223" s="11"/>
      <c r="V4223" s="11"/>
      <c r="W4223" s="49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"/>
      <c r="AH4223" s="1"/>
      <c r="AI4223" s="1"/>
      <c r="AJ4223" s="1"/>
      <c r="AK4223" s="1"/>
      <c r="AL4223" s="49"/>
      <c r="AM4223" s="49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</row>
    <row r="4224" spans="1:121" x14ac:dyDescent="0.15">
      <c r="A4224" s="64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31"/>
      <c r="R4224" s="16"/>
      <c r="S4224" s="4"/>
      <c r="T4224" s="5"/>
      <c r="U4224" s="11"/>
      <c r="V4224" s="11"/>
      <c r="W4224" s="49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"/>
      <c r="AH4224" s="1"/>
      <c r="AI4224" s="1"/>
      <c r="AJ4224" s="1"/>
      <c r="AK4224" s="1"/>
      <c r="AL4224" s="49"/>
      <c r="AM4224" s="49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</row>
    <row r="4225" spans="1:121" x14ac:dyDescent="0.15">
      <c r="A4225" s="64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31"/>
      <c r="R4225" s="16"/>
      <c r="S4225" s="4"/>
      <c r="T4225" s="5"/>
      <c r="U4225" s="11"/>
      <c r="V4225" s="11"/>
      <c r="W4225" s="49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"/>
      <c r="AH4225" s="1"/>
      <c r="AI4225" s="1"/>
      <c r="AJ4225" s="1"/>
      <c r="AK4225" s="1"/>
      <c r="AL4225" s="49"/>
      <c r="AM4225" s="49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</row>
    <row r="4226" spans="1:121" x14ac:dyDescent="0.15">
      <c r="A4226" s="64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31"/>
      <c r="R4226" s="16"/>
      <c r="S4226" s="4"/>
      <c r="T4226" s="5"/>
      <c r="U4226" s="11"/>
      <c r="V4226" s="11"/>
      <c r="W4226" s="49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"/>
      <c r="AH4226" s="1"/>
      <c r="AI4226" s="1"/>
      <c r="AJ4226" s="1"/>
      <c r="AK4226" s="1"/>
      <c r="AL4226" s="49"/>
      <c r="AM4226" s="49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</row>
    <row r="4227" spans="1:121" x14ac:dyDescent="0.15">
      <c r="A4227" s="64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31"/>
      <c r="R4227" s="16"/>
      <c r="S4227" s="4"/>
      <c r="T4227" s="5"/>
      <c r="U4227" s="11"/>
      <c r="V4227" s="11"/>
      <c r="W4227" s="49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"/>
      <c r="AH4227" s="1"/>
      <c r="AI4227" s="1"/>
      <c r="AJ4227" s="1"/>
      <c r="AK4227" s="1"/>
      <c r="AL4227" s="49"/>
      <c r="AM4227" s="49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</row>
    <row r="4228" spans="1:121" x14ac:dyDescent="0.15">
      <c r="A4228" s="64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31"/>
      <c r="R4228" s="16"/>
      <c r="S4228" s="4"/>
      <c r="T4228" s="5"/>
      <c r="U4228" s="11"/>
      <c r="V4228" s="11"/>
      <c r="W4228" s="49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"/>
      <c r="AH4228" s="1"/>
      <c r="AI4228" s="1"/>
      <c r="AJ4228" s="1"/>
      <c r="AK4228" s="1"/>
      <c r="AL4228" s="49"/>
      <c r="AM4228" s="49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</row>
    <row r="4229" spans="1:121" x14ac:dyDescent="0.15">
      <c r="A4229" s="64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31"/>
      <c r="R4229" s="16"/>
      <c r="S4229" s="4"/>
      <c r="T4229" s="5"/>
      <c r="U4229" s="11"/>
      <c r="V4229" s="11"/>
      <c r="W4229" s="49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"/>
      <c r="AH4229" s="1"/>
      <c r="AI4229" s="1"/>
      <c r="AJ4229" s="1"/>
      <c r="AK4229" s="1"/>
      <c r="AL4229" s="49"/>
      <c r="AM4229" s="49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</row>
    <row r="4230" spans="1:121" x14ac:dyDescent="0.15">
      <c r="A4230" s="64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31"/>
      <c r="R4230" s="16"/>
      <c r="S4230" s="4"/>
      <c r="T4230" s="5"/>
      <c r="U4230" s="11"/>
      <c r="V4230" s="11"/>
      <c r="W4230" s="49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"/>
      <c r="AH4230" s="1"/>
      <c r="AI4230" s="1"/>
      <c r="AJ4230" s="1"/>
      <c r="AK4230" s="1"/>
      <c r="AL4230" s="49"/>
      <c r="AM4230" s="49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</row>
    <row r="4231" spans="1:121" x14ac:dyDescent="0.15">
      <c r="A4231" s="64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31"/>
      <c r="R4231" s="16"/>
      <c r="S4231" s="4"/>
      <c r="T4231" s="5"/>
      <c r="U4231" s="11"/>
      <c r="V4231" s="11"/>
      <c r="W4231" s="49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"/>
      <c r="AH4231" s="1"/>
      <c r="AI4231" s="1"/>
      <c r="AJ4231" s="1"/>
      <c r="AK4231" s="1"/>
      <c r="AL4231" s="49"/>
      <c r="AM4231" s="49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</row>
    <row r="4232" spans="1:121" x14ac:dyDescent="0.15">
      <c r="A4232" s="64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31"/>
      <c r="R4232" s="16"/>
      <c r="S4232" s="4"/>
      <c r="T4232" s="5"/>
      <c r="U4232" s="11"/>
      <c r="V4232" s="11"/>
      <c r="W4232" s="49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"/>
      <c r="AH4232" s="1"/>
      <c r="AI4232" s="1"/>
      <c r="AJ4232" s="1"/>
      <c r="AK4232" s="1"/>
      <c r="AL4232" s="49"/>
      <c r="AM4232" s="49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</row>
    <row r="4233" spans="1:121" x14ac:dyDescent="0.15">
      <c r="A4233" s="64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31"/>
      <c r="R4233" s="16"/>
      <c r="S4233" s="4"/>
      <c r="T4233" s="5"/>
      <c r="U4233" s="11"/>
      <c r="V4233" s="11"/>
      <c r="W4233" s="49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"/>
      <c r="AH4233" s="1"/>
      <c r="AI4233" s="1"/>
      <c r="AJ4233" s="1"/>
      <c r="AK4233" s="1"/>
      <c r="AL4233" s="49"/>
      <c r="AM4233" s="49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</row>
    <row r="4234" spans="1:121" x14ac:dyDescent="0.15">
      <c r="A4234" s="64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31"/>
      <c r="R4234" s="16"/>
      <c r="S4234" s="4"/>
      <c r="T4234" s="5"/>
      <c r="U4234" s="11"/>
      <c r="V4234" s="11"/>
      <c r="W4234" s="49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"/>
      <c r="AH4234" s="1"/>
      <c r="AI4234" s="1"/>
      <c r="AJ4234" s="1"/>
      <c r="AK4234" s="1"/>
      <c r="AL4234" s="49"/>
      <c r="AM4234" s="49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</row>
    <row r="4235" spans="1:121" x14ac:dyDescent="0.15">
      <c r="A4235" s="64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31"/>
      <c r="R4235" s="16"/>
      <c r="S4235" s="4"/>
      <c r="T4235" s="5"/>
      <c r="U4235" s="11"/>
      <c r="V4235" s="11"/>
      <c r="W4235" s="49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"/>
      <c r="AH4235" s="1"/>
      <c r="AI4235" s="1"/>
      <c r="AJ4235" s="1"/>
      <c r="AK4235" s="1"/>
      <c r="AL4235" s="49"/>
      <c r="AM4235" s="49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</row>
    <row r="4236" spans="1:121" x14ac:dyDescent="0.15">
      <c r="A4236" s="64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31"/>
      <c r="R4236" s="16"/>
      <c r="S4236" s="4"/>
      <c r="T4236" s="5"/>
      <c r="U4236" s="11"/>
      <c r="V4236" s="11"/>
      <c r="W4236" s="49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"/>
      <c r="AH4236" s="1"/>
      <c r="AI4236" s="1"/>
      <c r="AJ4236" s="1"/>
      <c r="AK4236" s="1"/>
      <c r="AL4236" s="49"/>
      <c r="AM4236" s="49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</row>
    <row r="4237" spans="1:121" x14ac:dyDescent="0.15">
      <c r="A4237" s="64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31"/>
      <c r="R4237" s="16"/>
      <c r="S4237" s="4"/>
      <c r="T4237" s="5"/>
      <c r="U4237" s="11"/>
      <c r="V4237" s="11"/>
      <c r="W4237" s="49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"/>
      <c r="AH4237" s="1"/>
      <c r="AI4237" s="1"/>
      <c r="AJ4237" s="1"/>
      <c r="AK4237" s="1"/>
      <c r="AL4237" s="49"/>
      <c r="AM4237" s="49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</row>
    <row r="4238" spans="1:121" x14ac:dyDescent="0.15">
      <c r="A4238" s="64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31"/>
      <c r="R4238" s="16"/>
      <c r="S4238" s="4"/>
      <c r="T4238" s="5"/>
      <c r="U4238" s="11"/>
      <c r="V4238" s="11"/>
      <c r="W4238" s="49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"/>
      <c r="AH4238" s="1"/>
      <c r="AI4238" s="1"/>
      <c r="AJ4238" s="1"/>
      <c r="AK4238" s="1"/>
      <c r="AL4238" s="49"/>
      <c r="AM4238" s="49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</row>
    <row r="4239" spans="1:121" x14ac:dyDescent="0.15">
      <c r="A4239" s="64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31"/>
      <c r="R4239" s="16"/>
      <c r="S4239" s="4"/>
      <c r="T4239" s="5"/>
      <c r="U4239" s="11"/>
      <c r="V4239" s="11"/>
      <c r="W4239" s="49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"/>
      <c r="AH4239" s="1"/>
      <c r="AI4239" s="1"/>
      <c r="AJ4239" s="1"/>
      <c r="AK4239" s="1"/>
      <c r="AL4239" s="49"/>
      <c r="AM4239" s="49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</row>
    <row r="4240" spans="1:121" x14ac:dyDescent="0.15">
      <c r="A4240" s="64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31"/>
      <c r="R4240" s="16"/>
      <c r="S4240" s="4"/>
      <c r="T4240" s="5"/>
      <c r="U4240" s="11"/>
      <c r="V4240" s="11"/>
      <c r="W4240" s="49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"/>
      <c r="AH4240" s="1"/>
      <c r="AI4240" s="1"/>
      <c r="AJ4240" s="1"/>
      <c r="AK4240" s="1"/>
      <c r="AL4240" s="49"/>
      <c r="AM4240" s="49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</row>
    <row r="4241" spans="1:121" x14ac:dyDescent="0.15">
      <c r="A4241" s="64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31"/>
      <c r="R4241" s="16"/>
      <c r="S4241" s="4"/>
      <c r="T4241" s="5"/>
      <c r="U4241" s="11"/>
      <c r="V4241" s="11"/>
      <c r="W4241" s="49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"/>
      <c r="AH4241" s="1"/>
      <c r="AI4241" s="1"/>
      <c r="AJ4241" s="1"/>
      <c r="AK4241" s="1"/>
      <c r="AL4241" s="49"/>
      <c r="AM4241" s="49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</row>
    <row r="4242" spans="1:121" x14ac:dyDescent="0.15">
      <c r="A4242" s="64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31"/>
      <c r="R4242" s="16"/>
      <c r="S4242" s="4"/>
      <c r="T4242" s="5"/>
      <c r="U4242" s="11"/>
      <c r="V4242" s="11"/>
      <c r="W4242" s="49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"/>
      <c r="AH4242" s="1"/>
      <c r="AI4242" s="1"/>
      <c r="AJ4242" s="1"/>
      <c r="AK4242" s="1"/>
      <c r="AL4242" s="49"/>
      <c r="AM4242" s="49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</row>
    <row r="4243" spans="1:121" x14ac:dyDescent="0.15">
      <c r="A4243" s="64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31"/>
      <c r="R4243" s="16"/>
      <c r="S4243" s="4"/>
      <c r="T4243" s="5"/>
      <c r="U4243" s="11"/>
      <c r="V4243" s="11"/>
      <c r="W4243" s="49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"/>
      <c r="AH4243" s="1"/>
      <c r="AI4243" s="1"/>
      <c r="AJ4243" s="1"/>
      <c r="AK4243" s="1"/>
      <c r="AL4243" s="49"/>
      <c r="AM4243" s="49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</row>
    <row r="4244" spans="1:121" x14ac:dyDescent="0.15">
      <c r="A4244" s="64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31"/>
      <c r="R4244" s="16"/>
      <c r="S4244" s="4"/>
      <c r="T4244" s="5"/>
      <c r="U4244" s="11"/>
      <c r="V4244" s="11"/>
      <c r="W4244" s="49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"/>
      <c r="AH4244" s="1"/>
      <c r="AI4244" s="1"/>
      <c r="AJ4244" s="1"/>
      <c r="AK4244" s="1"/>
      <c r="AL4244" s="49"/>
      <c r="AM4244" s="49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</row>
    <row r="4245" spans="1:121" x14ac:dyDescent="0.15">
      <c r="A4245" s="64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31"/>
      <c r="R4245" s="16"/>
      <c r="S4245" s="4"/>
      <c r="T4245" s="5"/>
      <c r="U4245" s="11"/>
      <c r="V4245" s="11"/>
      <c r="W4245" s="49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"/>
      <c r="AH4245" s="1"/>
      <c r="AI4245" s="1"/>
      <c r="AJ4245" s="1"/>
      <c r="AK4245" s="1"/>
      <c r="AL4245" s="49"/>
      <c r="AM4245" s="49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</row>
    <row r="4246" spans="1:121" x14ac:dyDescent="0.15">
      <c r="A4246" s="64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31"/>
      <c r="R4246" s="16"/>
      <c r="S4246" s="4"/>
      <c r="T4246" s="5"/>
      <c r="U4246" s="11"/>
      <c r="V4246" s="11"/>
      <c r="W4246" s="49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"/>
      <c r="AH4246" s="1"/>
      <c r="AI4246" s="1"/>
      <c r="AJ4246" s="1"/>
      <c r="AK4246" s="1"/>
      <c r="AL4246" s="49"/>
      <c r="AM4246" s="49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</row>
    <row r="4247" spans="1:121" x14ac:dyDescent="0.15">
      <c r="A4247" s="64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31"/>
      <c r="R4247" s="16"/>
      <c r="S4247" s="4"/>
      <c r="T4247" s="5"/>
      <c r="U4247" s="11"/>
      <c r="V4247" s="11"/>
      <c r="W4247" s="49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"/>
      <c r="AH4247" s="1"/>
      <c r="AI4247" s="1"/>
      <c r="AJ4247" s="1"/>
      <c r="AK4247" s="1"/>
      <c r="AL4247" s="49"/>
      <c r="AM4247" s="49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</row>
    <row r="4248" spans="1:121" x14ac:dyDescent="0.15">
      <c r="A4248" s="64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31"/>
      <c r="R4248" s="16"/>
      <c r="S4248" s="4"/>
      <c r="T4248" s="5"/>
      <c r="U4248" s="11"/>
      <c r="V4248" s="11"/>
      <c r="W4248" s="49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"/>
      <c r="AH4248" s="1"/>
      <c r="AI4248" s="1"/>
      <c r="AJ4248" s="1"/>
      <c r="AK4248" s="1"/>
      <c r="AL4248" s="49"/>
      <c r="AM4248" s="49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</row>
    <row r="4249" spans="1:121" x14ac:dyDescent="0.15">
      <c r="A4249" s="64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31"/>
      <c r="R4249" s="16"/>
      <c r="S4249" s="4"/>
      <c r="T4249" s="5"/>
      <c r="U4249" s="11"/>
      <c r="V4249" s="11"/>
      <c r="W4249" s="49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"/>
      <c r="AH4249" s="1"/>
      <c r="AI4249" s="1"/>
      <c r="AJ4249" s="1"/>
      <c r="AK4249" s="1"/>
      <c r="AL4249" s="49"/>
      <c r="AM4249" s="49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</row>
    <row r="4250" spans="1:121" x14ac:dyDescent="0.15">
      <c r="A4250" s="64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31"/>
      <c r="R4250" s="16"/>
      <c r="S4250" s="4"/>
      <c r="T4250" s="5"/>
      <c r="U4250" s="11"/>
      <c r="V4250" s="11"/>
      <c r="W4250" s="49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"/>
      <c r="AH4250" s="1"/>
      <c r="AI4250" s="1"/>
      <c r="AJ4250" s="1"/>
      <c r="AK4250" s="1"/>
      <c r="AL4250" s="49"/>
      <c r="AM4250" s="49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</row>
    <row r="4251" spans="1:121" x14ac:dyDescent="0.15">
      <c r="A4251" s="64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31"/>
      <c r="R4251" s="16"/>
      <c r="S4251" s="4"/>
      <c r="T4251" s="5"/>
      <c r="U4251" s="11"/>
      <c r="V4251" s="11"/>
      <c r="W4251" s="49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"/>
      <c r="AH4251" s="1"/>
      <c r="AI4251" s="1"/>
      <c r="AJ4251" s="1"/>
      <c r="AK4251" s="1"/>
      <c r="AL4251" s="49"/>
      <c r="AM4251" s="49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</row>
    <row r="4252" spans="1:121" x14ac:dyDescent="0.15">
      <c r="A4252" s="64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31"/>
      <c r="R4252" s="16"/>
      <c r="S4252" s="4"/>
      <c r="T4252" s="5"/>
      <c r="U4252" s="11"/>
      <c r="V4252" s="11"/>
      <c r="W4252" s="49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"/>
      <c r="AH4252" s="1"/>
      <c r="AI4252" s="1"/>
      <c r="AJ4252" s="1"/>
      <c r="AK4252" s="1"/>
      <c r="AL4252" s="49"/>
      <c r="AM4252" s="49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</row>
    <row r="4253" spans="1:121" x14ac:dyDescent="0.15">
      <c r="A4253" s="64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31"/>
      <c r="R4253" s="16"/>
      <c r="S4253" s="4"/>
      <c r="T4253" s="5"/>
      <c r="U4253" s="11"/>
      <c r="V4253" s="11"/>
      <c r="W4253" s="49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"/>
      <c r="AH4253" s="1"/>
      <c r="AI4253" s="1"/>
      <c r="AJ4253" s="1"/>
      <c r="AK4253" s="1"/>
      <c r="AL4253" s="49"/>
      <c r="AM4253" s="49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</row>
    <row r="4254" spans="1:121" x14ac:dyDescent="0.15">
      <c r="A4254" s="64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31"/>
      <c r="R4254" s="16"/>
      <c r="S4254" s="4"/>
      <c r="T4254" s="5"/>
      <c r="U4254" s="11"/>
      <c r="V4254" s="11"/>
      <c r="W4254" s="49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"/>
      <c r="AH4254" s="1"/>
      <c r="AI4254" s="1"/>
      <c r="AJ4254" s="1"/>
      <c r="AK4254" s="1"/>
      <c r="AL4254" s="49"/>
      <c r="AM4254" s="49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</row>
    <row r="4255" spans="1:121" x14ac:dyDescent="0.15">
      <c r="A4255" s="64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31"/>
      <c r="R4255" s="16"/>
      <c r="S4255" s="4"/>
      <c r="T4255" s="5"/>
      <c r="U4255" s="11"/>
      <c r="V4255" s="11"/>
      <c r="W4255" s="49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"/>
      <c r="AH4255" s="1"/>
      <c r="AI4255" s="1"/>
      <c r="AJ4255" s="1"/>
      <c r="AK4255" s="1"/>
      <c r="AL4255" s="49"/>
      <c r="AM4255" s="49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</row>
    <row r="4256" spans="1:121" x14ac:dyDescent="0.15">
      <c r="A4256" s="64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31"/>
      <c r="R4256" s="16"/>
      <c r="S4256" s="4"/>
      <c r="T4256" s="5"/>
      <c r="U4256" s="11"/>
      <c r="V4256" s="11"/>
      <c r="W4256" s="49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"/>
      <c r="AH4256" s="1"/>
      <c r="AI4256" s="1"/>
      <c r="AJ4256" s="1"/>
      <c r="AK4256" s="1"/>
      <c r="AL4256" s="49"/>
      <c r="AM4256" s="49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</row>
    <row r="4257" spans="1:121" x14ac:dyDescent="0.15">
      <c r="A4257" s="64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31"/>
      <c r="R4257" s="16"/>
      <c r="S4257" s="4"/>
      <c r="T4257" s="5"/>
      <c r="U4257" s="11"/>
      <c r="V4257" s="11"/>
      <c r="W4257" s="49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"/>
      <c r="AH4257" s="1"/>
      <c r="AI4257" s="1"/>
      <c r="AJ4257" s="1"/>
      <c r="AK4257" s="1"/>
      <c r="AL4257" s="49"/>
      <c r="AM4257" s="49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</row>
    <row r="4258" spans="1:121" x14ac:dyDescent="0.15">
      <c r="A4258" s="64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31"/>
      <c r="R4258" s="16"/>
      <c r="S4258" s="4"/>
      <c r="T4258" s="5"/>
      <c r="U4258" s="11"/>
      <c r="V4258" s="11"/>
      <c r="W4258" s="49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"/>
      <c r="AH4258" s="1"/>
      <c r="AI4258" s="1"/>
      <c r="AJ4258" s="1"/>
      <c r="AK4258" s="1"/>
      <c r="AL4258" s="49"/>
      <c r="AM4258" s="49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</row>
    <row r="4259" spans="1:121" x14ac:dyDescent="0.15">
      <c r="A4259" s="64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31"/>
      <c r="R4259" s="16"/>
      <c r="S4259" s="4"/>
      <c r="T4259" s="5"/>
      <c r="U4259" s="11"/>
      <c r="V4259" s="11"/>
      <c r="W4259" s="49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"/>
      <c r="AH4259" s="1"/>
      <c r="AI4259" s="1"/>
      <c r="AJ4259" s="1"/>
      <c r="AK4259" s="1"/>
      <c r="AL4259" s="49"/>
      <c r="AM4259" s="49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</row>
    <row r="4260" spans="1:121" x14ac:dyDescent="0.15">
      <c r="A4260" s="64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31"/>
      <c r="R4260" s="16"/>
      <c r="S4260" s="4"/>
      <c r="T4260" s="5"/>
      <c r="U4260" s="11"/>
      <c r="V4260" s="11"/>
      <c r="W4260" s="49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"/>
      <c r="AH4260" s="1"/>
      <c r="AI4260" s="1"/>
      <c r="AJ4260" s="1"/>
      <c r="AK4260" s="1"/>
      <c r="AL4260" s="49"/>
      <c r="AM4260" s="49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</row>
    <row r="4261" spans="1:121" x14ac:dyDescent="0.15">
      <c r="A4261" s="64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31"/>
      <c r="R4261" s="16"/>
      <c r="S4261" s="4"/>
      <c r="T4261" s="5"/>
      <c r="U4261" s="11"/>
      <c r="V4261" s="11"/>
      <c r="W4261" s="49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"/>
      <c r="AH4261" s="1"/>
      <c r="AI4261" s="1"/>
      <c r="AJ4261" s="1"/>
      <c r="AK4261" s="1"/>
      <c r="AL4261" s="49"/>
      <c r="AM4261" s="49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</row>
    <row r="4262" spans="1:121" x14ac:dyDescent="0.15">
      <c r="A4262" s="64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31"/>
      <c r="R4262" s="16"/>
      <c r="S4262" s="4"/>
      <c r="T4262" s="5"/>
      <c r="U4262" s="11"/>
      <c r="V4262" s="11"/>
      <c r="W4262" s="49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"/>
      <c r="AH4262" s="1"/>
      <c r="AI4262" s="1"/>
      <c r="AJ4262" s="1"/>
      <c r="AK4262" s="1"/>
      <c r="AL4262" s="49"/>
      <c r="AM4262" s="49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</row>
    <row r="4263" spans="1:121" x14ac:dyDescent="0.15">
      <c r="A4263" s="64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31"/>
      <c r="R4263" s="16"/>
      <c r="S4263" s="4"/>
      <c r="T4263" s="5"/>
      <c r="U4263" s="11"/>
      <c r="V4263" s="11"/>
      <c r="W4263" s="49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"/>
      <c r="AH4263" s="1"/>
      <c r="AI4263" s="1"/>
      <c r="AJ4263" s="1"/>
      <c r="AK4263" s="1"/>
      <c r="AL4263" s="49"/>
      <c r="AM4263" s="49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</row>
    <row r="4264" spans="1:121" x14ac:dyDescent="0.15">
      <c r="A4264" s="64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31"/>
      <c r="R4264" s="16"/>
      <c r="S4264" s="4"/>
      <c r="T4264" s="5"/>
      <c r="U4264" s="11"/>
      <c r="V4264" s="11"/>
      <c r="W4264" s="49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"/>
      <c r="AH4264" s="1"/>
      <c r="AI4264" s="1"/>
      <c r="AJ4264" s="1"/>
      <c r="AK4264" s="1"/>
      <c r="AL4264" s="49"/>
      <c r="AM4264" s="49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</row>
    <row r="4265" spans="1:121" x14ac:dyDescent="0.15">
      <c r="A4265" s="64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31"/>
      <c r="R4265" s="16"/>
      <c r="S4265" s="4"/>
      <c r="T4265" s="5"/>
      <c r="U4265" s="11"/>
      <c r="V4265" s="11"/>
      <c r="W4265" s="49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"/>
      <c r="AH4265" s="1"/>
      <c r="AI4265" s="1"/>
      <c r="AJ4265" s="1"/>
      <c r="AK4265" s="1"/>
      <c r="AL4265" s="49"/>
      <c r="AM4265" s="49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</row>
    <row r="4266" spans="1:121" x14ac:dyDescent="0.15">
      <c r="A4266" s="64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31"/>
      <c r="R4266" s="16"/>
      <c r="S4266" s="4"/>
      <c r="T4266" s="5"/>
      <c r="U4266" s="11"/>
      <c r="V4266" s="11"/>
      <c r="W4266" s="49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"/>
      <c r="AH4266" s="1"/>
      <c r="AI4266" s="1"/>
      <c r="AJ4266" s="1"/>
      <c r="AK4266" s="1"/>
      <c r="AL4266" s="49"/>
      <c r="AM4266" s="49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</row>
    <row r="4267" spans="1:121" x14ac:dyDescent="0.15">
      <c r="A4267" s="64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31"/>
      <c r="R4267" s="16"/>
      <c r="S4267" s="4"/>
      <c r="T4267" s="5"/>
      <c r="U4267" s="11"/>
      <c r="V4267" s="11"/>
      <c r="W4267" s="49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"/>
      <c r="AH4267" s="1"/>
      <c r="AI4267" s="1"/>
      <c r="AJ4267" s="1"/>
      <c r="AK4267" s="1"/>
      <c r="AL4267" s="49"/>
      <c r="AM4267" s="49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</row>
    <row r="4268" spans="1:121" x14ac:dyDescent="0.15">
      <c r="A4268" s="64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31"/>
      <c r="R4268" s="16"/>
      <c r="S4268" s="4"/>
      <c r="T4268" s="5"/>
      <c r="U4268" s="11"/>
      <c r="V4268" s="11"/>
      <c r="W4268" s="49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"/>
      <c r="AH4268" s="1"/>
      <c r="AI4268" s="1"/>
      <c r="AJ4268" s="1"/>
      <c r="AK4268" s="1"/>
      <c r="AL4268" s="49"/>
      <c r="AM4268" s="49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</row>
    <row r="4269" spans="1:121" x14ac:dyDescent="0.15">
      <c r="A4269" s="64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31"/>
      <c r="R4269" s="16"/>
      <c r="S4269" s="4"/>
      <c r="T4269" s="5"/>
      <c r="U4269" s="11"/>
      <c r="V4269" s="11"/>
      <c r="W4269" s="49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"/>
      <c r="AH4269" s="1"/>
      <c r="AI4269" s="1"/>
      <c r="AJ4269" s="1"/>
      <c r="AK4269" s="1"/>
      <c r="AL4269" s="49"/>
      <c r="AM4269" s="49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</row>
    <row r="4270" spans="1:121" x14ac:dyDescent="0.15">
      <c r="A4270" s="64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31"/>
      <c r="R4270" s="16"/>
      <c r="S4270" s="4"/>
      <c r="T4270" s="5"/>
      <c r="U4270" s="11"/>
      <c r="V4270" s="11"/>
      <c r="W4270" s="49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"/>
      <c r="AH4270" s="1"/>
      <c r="AI4270" s="1"/>
      <c r="AJ4270" s="1"/>
      <c r="AK4270" s="1"/>
      <c r="AL4270" s="49"/>
      <c r="AM4270" s="49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</row>
    <row r="4271" spans="1:121" x14ac:dyDescent="0.15">
      <c r="A4271" s="64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31"/>
      <c r="R4271" s="16"/>
      <c r="S4271" s="4"/>
      <c r="T4271" s="5"/>
      <c r="U4271" s="11"/>
      <c r="V4271" s="11"/>
      <c r="W4271" s="49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"/>
      <c r="AH4271" s="1"/>
      <c r="AI4271" s="1"/>
      <c r="AJ4271" s="1"/>
      <c r="AK4271" s="1"/>
      <c r="AL4271" s="49"/>
      <c r="AM4271" s="49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</row>
    <row r="4272" spans="1:121" x14ac:dyDescent="0.15">
      <c r="A4272" s="64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31"/>
      <c r="R4272" s="16"/>
      <c r="S4272" s="4"/>
      <c r="T4272" s="5"/>
      <c r="U4272" s="11"/>
      <c r="V4272" s="11"/>
      <c r="W4272" s="49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"/>
      <c r="AH4272" s="1"/>
      <c r="AI4272" s="1"/>
      <c r="AJ4272" s="1"/>
      <c r="AK4272" s="1"/>
      <c r="AL4272" s="49"/>
      <c r="AM4272" s="49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</row>
    <row r="4273" spans="1:121" x14ac:dyDescent="0.15">
      <c r="A4273" s="64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31"/>
      <c r="R4273" s="16"/>
      <c r="S4273" s="4"/>
      <c r="T4273" s="5"/>
      <c r="U4273" s="11"/>
      <c r="V4273" s="11"/>
      <c r="W4273" s="49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"/>
      <c r="AH4273" s="1"/>
      <c r="AI4273" s="1"/>
      <c r="AJ4273" s="1"/>
      <c r="AK4273" s="1"/>
      <c r="AL4273" s="49"/>
      <c r="AM4273" s="49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</row>
    <row r="4274" spans="1:121" x14ac:dyDescent="0.15">
      <c r="A4274" s="64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31"/>
      <c r="R4274" s="16"/>
      <c r="S4274" s="4"/>
      <c r="T4274" s="5"/>
      <c r="U4274" s="11"/>
      <c r="V4274" s="11"/>
      <c r="W4274" s="49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"/>
      <c r="AH4274" s="1"/>
      <c r="AI4274" s="1"/>
      <c r="AJ4274" s="1"/>
      <c r="AK4274" s="1"/>
      <c r="AL4274" s="49"/>
      <c r="AM4274" s="49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</row>
    <row r="4275" spans="1:121" x14ac:dyDescent="0.15">
      <c r="A4275" s="64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31"/>
      <c r="R4275" s="16"/>
      <c r="S4275" s="4"/>
      <c r="T4275" s="5"/>
      <c r="U4275" s="11"/>
      <c r="V4275" s="11"/>
      <c r="W4275" s="49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"/>
      <c r="AH4275" s="1"/>
      <c r="AI4275" s="1"/>
      <c r="AJ4275" s="1"/>
      <c r="AK4275" s="1"/>
      <c r="AL4275" s="49"/>
      <c r="AM4275" s="49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</row>
    <row r="4276" spans="1:121" x14ac:dyDescent="0.15">
      <c r="A4276" s="64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31"/>
      <c r="R4276" s="16"/>
      <c r="S4276" s="4"/>
      <c r="T4276" s="5"/>
      <c r="U4276" s="11"/>
      <c r="V4276" s="11"/>
      <c r="W4276" s="49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"/>
      <c r="AH4276" s="1"/>
      <c r="AI4276" s="1"/>
      <c r="AJ4276" s="1"/>
      <c r="AK4276" s="1"/>
      <c r="AL4276" s="49"/>
      <c r="AM4276" s="49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</row>
    <row r="4277" spans="1:121" x14ac:dyDescent="0.15">
      <c r="A4277" s="64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31"/>
      <c r="R4277" s="16"/>
      <c r="S4277" s="4"/>
      <c r="T4277" s="5"/>
      <c r="U4277" s="11"/>
      <c r="V4277" s="11"/>
      <c r="W4277" s="49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"/>
      <c r="AH4277" s="1"/>
      <c r="AI4277" s="1"/>
      <c r="AJ4277" s="1"/>
      <c r="AK4277" s="1"/>
      <c r="AL4277" s="49"/>
      <c r="AM4277" s="49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</row>
    <row r="4278" spans="1:121" x14ac:dyDescent="0.15">
      <c r="A4278" s="64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31"/>
      <c r="R4278" s="16"/>
      <c r="S4278" s="4"/>
      <c r="T4278" s="5"/>
      <c r="U4278" s="11"/>
      <c r="V4278" s="11"/>
      <c r="W4278" s="49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"/>
      <c r="AH4278" s="1"/>
      <c r="AI4278" s="1"/>
      <c r="AJ4278" s="1"/>
      <c r="AK4278" s="1"/>
      <c r="AL4278" s="49"/>
      <c r="AM4278" s="49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</row>
    <row r="4279" spans="1:121" x14ac:dyDescent="0.15">
      <c r="A4279" s="64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31"/>
      <c r="R4279" s="16"/>
      <c r="S4279" s="4"/>
      <c r="T4279" s="5"/>
      <c r="U4279" s="11"/>
      <c r="V4279" s="11"/>
      <c r="W4279" s="49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"/>
      <c r="AH4279" s="1"/>
      <c r="AI4279" s="1"/>
      <c r="AJ4279" s="1"/>
      <c r="AK4279" s="1"/>
      <c r="AL4279" s="49"/>
      <c r="AM4279" s="49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</row>
    <row r="4280" spans="1:121" x14ac:dyDescent="0.15">
      <c r="A4280" s="64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31"/>
      <c r="R4280" s="16"/>
      <c r="S4280" s="4"/>
      <c r="T4280" s="5"/>
      <c r="U4280" s="11"/>
      <c r="V4280" s="11"/>
      <c r="W4280" s="49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"/>
      <c r="AH4280" s="1"/>
      <c r="AI4280" s="1"/>
      <c r="AJ4280" s="1"/>
      <c r="AK4280" s="1"/>
      <c r="AL4280" s="49"/>
      <c r="AM4280" s="49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</row>
    <row r="4281" spans="1:121" x14ac:dyDescent="0.15">
      <c r="A4281" s="64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31"/>
      <c r="R4281" s="16"/>
      <c r="S4281" s="4"/>
      <c r="T4281" s="5"/>
      <c r="U4281" s="11"/>
      <c r="V4281" s="11"/>
      <c r="W4281" s="49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"/>
      <c r="AH4281" s="1"/>
      <c r="AI4281" s="1"/>
      <c r="AJ4281" s="1"/>
      <c r="AK4281" s="1"/>
      <c r="AL4281" s="49"/>
      <c r="AM4281" s="49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</row>
    <row r="4282" spans="1:121" x14ac:dyDescent="0.15">
      <c r="A4282" s="64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31"/>
      <c r="R4282" s="16"/>
      <c r="S4282" s="4"/>
      <c r="T4282" s="5"/>
      <c r="U4282" s="11"/>
      <c r="V4282" s="11"/>
      <c r="W4282" s="49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"/>
      <c r="AH4282" s="1"/>
      <c r="AI4282" s="1"/>
      <c r="AJ4282" s="1"/>
      <c r="AK4282" s="1"/>
      <c r="AL4282" s="49"/>
      <c r="AM4282" s="49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</row>
    <row r="4283" spans="1:121" x14ac:dyDescent="0.15">
      <c r="A4283" s="64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31"/>
      <c r="R4283" s="16"/>
      <c r="S4283" s="4"/>
      <c r="T4283" s="5"/>
      <c r="U4283" s="11"/>
      <c r="V4283" s="11"/>
      <c r="W4283" s="49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"/>
      <c r="AH4283" s="1"/>
      <c r="AI4283" s="1"/>
      <c r="AJ4283" s="1"/>
      <c r="AK4283" s="1"/>
      <c r="AL4283" s="49"/>
      <c r="AM4283" s="49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</row>
    <row r="4284" spans="1:121" x14ac:dyDescent="0.15">
      <c r="A4284" s="64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31"/>
      <c r="R4284" s="16"/>
      <c r="S4284" s="4"/>
      <c r="T4284" s="5"/>
      <c r="U4284" s="11"/>
      <c r="V4284" s="11"/>
      <c r="W4284" s="49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"/>
      <c r="AH4284" s="1"/>
      <c r="AI4284" s="1"/>
      <c r="AJ4284" s="1"/>
      <c r="AK4284" s="1"/>
      <c r="AL4284" s="49"/>
      <c r="AM4284" s="49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</row>
    <row r="4285" spans="1:121" x14ac:dyDescent="0.15">
      <c r="A4285" s="64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31"/>
      <c r="R4285" s="16"/>
      <c r="S4285" s="4"/>
      <c r="T4285" s="5"/>
      <c r="U4285" s="11"/>
      <c r="V4285" s="11"/>
      <c r="W4285" s="49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"/>
      <c r="AH4285" s="1"/>
      <c r="AI4285" s="1"/>
      <c r="AJ4285" s="1"/>
      <c r="AK4285" s="1"/>
      <c r="AL4285" s="49"/>
      <c r="AM4285" s="49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</row>
    <row r="4286" spans="1:121" x14ac:dyDescent="0.15">
      <c r="A4286" s="64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31"/>
      <c r="R4286" s="16"/>
      <c r="S4286" s="4"/>
      <c r="T4286" s="5"/>
      <c r="U4286" s="11"/>
      <c r="V4286" s="11"/>
      <c r="W4286" s="49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"/>
      <c r="AH4286" s="1"/>
      <c r="AI4286" s="1"/>
      <c r="AJ4286" s="1"/>
      <c r="AK4286" s="1"/>
      <c r="AL4286" s="49"/>
      <c r="AM4286" s="49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</row>
    <row r="4287" spans="1:121" x14ac:dyDescent="0.15">
      <c r="A4287" s="64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31"/>
      <c r="R4287" s="16"/>
      <c r="S4287" s="4"/>
      <c r="T4287" s="5"/>
      <c r="U4287" s="11"/>
      <c r="V4287" s="11"/>
      <c r="W4287" s="49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"/>
      <c r="AH4287" s="1"/>
      <c r="AI4287" s="1"/>
      <c r="AJ4287" s="1"/>
      <c r="AK4287" s="1"/>
      <c r="AL4287" s="49"/>
      <c r="AM4287" s="49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</row>
    <row r="4288" spans="1:121" x14ac:dyDescent="0.15">
      <c r="A4288" s="64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31"/>
      <c r="R4288" s="16"/>
      <c r="S4288" s="4"/>
      <c r="T4288" s="5"/>
      <c r="U4288" s="11"/>
      <c r="V4288" s="11"/>
      <c r="W4288" s="49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"/>
      <c r="AH4288" s="1"/>
      <c r="AI4288" s="1"/>
      <c r="AJ4288" s="1"/>
      <c r="AK4288" s="1"/>
      <c r="AL4288" s="49"/>
      <c r="AM4288" s="49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</row>
    <row r="4289" spans="1:121" x14ac:dyDescent="0.15">
      <c r="A4289" s="64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31"/>
      <c r="R4289" s="16"/>
      <c r="S4289" s="4"/>
      <c r="T4289" s="5"/>
      <c r="U4289" s="11"/>
      <c r="V4289" s="11"/>
      <c r="W4289" s="49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"/>
      <c r="AH4289" s="1"/>
      <c r="AI4289" s="1"/>
      <c r="AJ4289" s="1"/>
      <c r="AK4289" s="1"/>
      <c r="AL4289" s="49"/>
      <c r="AM4289" s="49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</row>
    <row r="4290" spans="1:121" x14ac:dyDescent="0.15">
      <c r="A4290" s="64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31"/>
      <c r="R4290" s="16"/>
      <c r="S4290" s="4"/>
      <c r="T4290" s="5"/>
      <c r="U4290" s="11"/>
      <c r="V4290" s="11"/>
      <c r="W4290" s="49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"/>
      <c r="AH4290" s="1"/>
      <c r="AI4290" s="1"/>
      <c r="AJ4290" s="1"/>
      <c r="AK4290" s="1"/>
      <c r="AL4290" s="49"/>
      <c r="AM4290" s="49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</row>
    <row r="4291" spans="1:121" x14ac:dyDescent="0.15">
      <c r="A4291" s="64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31"/>
      <c r="R4291" s="16"/>
      <c r="S4291" s="4"/>
      <c r="T4291" s="5"/>
      <c r="U4291" s="11"/>
      <c r="V4291" s="11"/>
      <c r="W4291" s="49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"/>
      <c r="AH4291" s="1"/>
      <c r="AI4291" s="1"/>
      <c r="AJ4291" s="1"/>
      <c r="AK4291" s="1"/>
      <c r="AL4291" s="49"/>
      <c r="AM4291" s="49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</row>
    <row r="4292" spans="1:121" x14ac:dyDescent="0.15">
      <c r="A4292" s="64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31"/>
      <c r="R4292" s="16"/>
      <c r="S4292" s="4"/>
      <c r="T4292" s="5"/>
      <c r="U4292" s="11"/>
      <c r="V4292" s="11"/>
      <c r="W4292" s="49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"/>
      <c r="AH4292" s="1"/>
      <c r="AI4292" s="1"/>
      <c r="AJ4292" s="1"/>
      <c r="AK4292" s="1"/>
      <c r="AL4292" s="49"/>
      <c r="AM4292" s="49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</row>
    <row r="4293" spans="1:121" x14ac:dyDescent="0.15">
      <c r="A4293" s="64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31"/>
      <c r="R4293" s="16"/>
      <c r="S4293" s="4"/>
      <c r="T4293" s="5"/>
      <c r="U4293" s="11"/>
      <c r="V4293" s="11"/>
      <c r="W4293" s="49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"/>
      <c r="AH4293" s="1"/>
      <c r="AI4293" s="1"/>
      <c r="AJ4293" s="1"/>
      <c r="AK4293" s="1"/>
      <c r="AL4293" s="49"/>
      <c r="AM4293" s="49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</row>
    <row r="4294" spans="1:121" x14ac:dyDescent="0.15">
      <c r="A4294" s="64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31"/>
      <c r="R4294" s="16"/>
      <c r="S4294" s="4"/>
      <c r="T4294" s="5"/>
      <c r="U4294" s="11"/>
      <c r="V4294" s="11"/>
      <c r="W4294" s="49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"/>
      <c r="AH4294" s="1"/>
      <c r="AI4294" s="1"/>
      <c r="AJ4294" s="1"/>
      <c r="AK4294" s="1"/>
      <c r="AL4294" s="49"/>
      <c r="AM4294" s="49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</row>
    <row r="4295" spans="1:121" x14ac:dyDescent="0.15">
      <c r="A4295" s="64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31"/>
      <c r="R4295" s="16"/>
      <c r="S4295" s="4"/>
      <c r="T4295" s="5"/>
      <c r="U4295" s="11"/>
      <c r="V4295" s="11"/>
      <c r="W4295" s="49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"/>
      <c r="AH4295" s="1"/>
      <c r="AI4295" s="1"/>
      <c r="AJ4295" s="1"/>
      <c r="AK4295" s="1"/>
      <c r="AL4295" s="49"/>
      <c r="AM4295" s="49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</row>
    <row r="4296" spans="1:121" x14ac:dyDescent="0.15">
      <c r="A4296" s="64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31"/>
      <c r="R4296" s="16"/>
      <c r="S4296" s="4"/>
      <c r="T4296" s="5"/>
      <c r="U4296" s="11"/>
      <c r="V4296" s="11"/>
      <c r="W4296" s="49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"/>
      <c r="AH4296" s="1"/>
      <c r="AI4296" s="1"/>
      <c r="AJ4296" s="1"/>
      <c r="AK4296" s="1"/>
      <c r="AL4296" s="49"/>
      <c r="AM4296" s="49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</row>
    <row r="4297" spans="1:121" x14ac:dyDescent="0.15">
      <c r="A4297" s="64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31"/>
      <c r="R4297" s="16"/>
      <c r="S4297" s="4"/>
      <c r="T4297" s="5"/>
      <c r="U4297" s="11"/>
      <c r="V4297" s="11"/>
      <c r="W4297" s="49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"/>
      <c r="AH4297" s="1"/>
      <c r="AI4297" s="1"/>
      <c r="AJ4297" s="1"/>
      <c r="AK4297" s="1"/>
      <c r="AL4297" s="49"/>
      <c r="AM4297" s="49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</row>
    <row r="4298" spans="1:121" x14ac:dyDescent="0.15">
      <c r="A4298" s="64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31"/>
      <c r="R4298" s="16"/>
      <c r="S4298" s="4"/>
      <c r="T4298" s="5"/>
      <c r="U4298" s="11"/>
      <c r="V4298" s="11"/>
      <c r="W4298" s="49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"/>
      <c r="AH4298" s="1"/>
      <c r="AI4298" s="1"/>
      <c r="AJ4298" s="1"/>
      <c r="AK4298" s="1"/>
      <c r="AL4298" s="49"/>
      <c r="AM4298" s="49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</row>
    <row r="4299" spans="1:121" x14ac:dyDescent="0.15">
      <c r="A4299" s="64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31"/>
      <c r="R4299" s="16"/>
      <c r="S4299" s="4"/>
      <c r="T4299" s="5"/>
      <c r="U4299" s="11"/>
      <c r="V4299" s="11"/>
      <c r="W4299" s="49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"/>
      <c r="AH4299" s="1"/>
      <c r="AI4299" s="1"/>
      <c r="AJ4299" s="1"/>
      <c r="AK4299" s="1"/>
      <c r="AL4299" s="49"/>
      <c r="AM4299" s="49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</row>
    <row r="4300" spans="1:121" x14ac:dyDescent="0.15">
      <c r="A4300" s="64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31"/>
      <c r="R4300" s="16"/>
      <c r="S4300" s="4"/>
      <c r="T4300" s="5"/>
      <c r="U4300" s="11"/>
      <c r="V4300" s="11"/>
      <c r="W4300" s="49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"/>
      <c r="AH4300" s="1"/>
      <c r="AI4300" s="1"/>
      <c r="AJ4300" s="1"/>
      <c r="AK4300" s="1"/>
      <c r="AL4300" s="49"/>
      <c r="AM4300" s="49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</row>
    <row r="4301" spans="1:121" x14ac:dyDescent="0.15">
      <c r="A4301" s="64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31"/>
      <c r="R4301" s="16"/>
      <c r="S4301" s="4"/>
      <c r="T4301" s="5"/>
      <c r="U4301" s="11"/>
      <c r="V4301" s="11"/>
      <c r="W4301" s="49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"/>
      <c r="AH4301" s="1"/>
      <c r="AI4301" s="1"/>
      <c r="AJ4301" s="1"/>
      <c r="AK4301" s="1"/>
      <c r="AL4301" s="49"/>
      <c r="AM4301" s="49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</row>
    <row r="4302" spans="1:121" x14ac:dyDescent="0.15">
      <c r="A4302" s="64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31"/>
      <c r="R4302" s="16"/>
      <c r="S4302" s="4"/>
      <c r="T4302" s="5"/>
      <c r="U4302" s="11"/>
      <c r="V4302" s="11"/>
      <c r="W4302" s="49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"/>
      <c r="AH4302" s="1"/>
      <c r="AI4302" s="1"/>
      <c r="AJ4302" s="1"/>
      <c r="AK4302" s="1"/>
      <c r="AL4302" s="49"/>
      <c r="AM4302" s="49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</row>
    <row r="4303" spans="1:121" x14ac:dyDescent="0.15">
      <c r="A4303" s="64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31"/>
      <c r="R4303" s="16"/>
      <c r="S4303" s="4"/>
      <c r="T4303" s="5"/>
      <c r="U4303" s="11"/>
      <c r="V4303" s="11"/>
      <c r="W4303" s="49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"/>
      <c r="AH4303" s="1"/>
      <c r="AI4303" s="1"/>
      <c r="AJ4303" s="1"/>
      <c r="AK4303" s="1"/>
      <c r="AL4303" s="49"/>
      <c r="AM4303" s="49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</row>
    <row r="4304" spans="1:121" x14ac:dyDescent="0.15">
      <c r="A4304" s="64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31"/>
      <c r="R4304" s="16"/>
      <c r="S4304" s="4"/>
      <c r="T4304" s="5"/>
      <c r="U4304" s="11"/>
      <c r="V4304" s="11"/>
      <c r="W4304" s="49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"/>
      <c r="AH4304" s="1"/>
      <c r="AI4304" s="1"/>
      <c r="AJ4304" s="1"/>
      <c r="AK4304" s="1"/>
      <c r="AL4304" s="49"/>
      <c r="AM4304" s="49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</row>
    <row r="4305" spans="1:121" x14ac:dyDescent="0.15">
      <c r="A4305" s="64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31"/>
      <c r="R4305" s="16"/>
      <c r="S4305" s="4"/>
      <c r="T4305" s="5"/>
      <c r="U4305" s="11"/>
      <c r="V4305" s="11"/>
      <c r="W4305" s="49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"/>
      <c r="AH4305" s="1"/>
      <c r="AI4305" s="1"/>
      <c r="AJ4305" s="1"/>
      <c r="AK4305" s="1"/>
      <c r="AL4305" s="49"/>
      <c r="AM4305" s="49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</row>
    <row r="4306" spans="1:121" x14ac:dyDescent="0.15">
      <c r="A4306" s="64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31"/>
      <c r="R4306" s="16"/>
      <c r="S4306" s="4"/>
      <c r="T4306" s="5"/>
      <c r="U4306" s="11"/>
      <c r="V4306" s="11"/>
      <c r="W4306" s="49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"/>
      <c r="AH4306" s="1"/>
      <c r="AI4306" s="1"/>
      <c r="AJ4306" s="1"/>
      <c r="AK4306" s="1"/>
      <c r="AL4306" s="49"/>
      <c r="AM4306" s="49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</row>
    <row r="4307" spans="1:121" x14ac:dyDescent="0.15">
      <c r="A4307" s="64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31"/>
      <c r="R4307" s="16"/>
      <c r="S4307" s="4"/>
      <c r="T4307" s="5"/>
      <c r="U4307" s="11"/>
      <c r="V4307" s="11"/>
      <c r="W4307" s="49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"/>
      <c r="AH4307" s="1"/>
      <c r="AI4307" s="1"/>
      <c r="AJ4307" s="1"/>
      <c r="AK4307" s="1"/>
      <c r="AL4307" s="49"/>
      <c r="AM4307" s="49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</row>
    <row r="4308" spans="1:121" x14ac:dyDescent="0.15">
      <c r="A4308" s="64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31"/>
      <c r="R4308" s="16"/>
      <c r="S4308" s="4"/>
      <c r="T4308" s="5"/>
      <c r="U4308" s="11"/>
      <c r="V4308" s="11"/>
      <c r="W4308" s="49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"/>
      <c r="AH4308" s="1"/>
      <c r="AI4308" s="1"/>
      <c r="AJ4308" s="1"/>
      <c r="AK4308" s="1"/>
      <c r="AL4308" s="49"/>
      <c r="AM4308" s="49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</row>
    <row r="4309" spans="1:121" x14ac:dyDescent="0.15">
      <c r="A4309" s="64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31"/>
      <c r="R4309" s="16"/>
      <c r="S4309" s="4"/>
      <c r="T4309" s="5"/>
      <c r="U4309" s="11"/>
      <c r="V4309" s="11"/>
      <c r="W4309" s="49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"/>
      <c r="AH4309" s="1"/>
      <c r="AI4309" s="1"/>
      <c r="AJ4309" s="1"/>
      <c r="AK4309" s="1"/>
      <c r="AL4309" s="49"/>
      <c r="AM4309" s="49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</row>
    <row r="4310" spans="1:121" x14ac:dyDescent="0.15">
      <c r="A4310" s="64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31"/>
      <c r="R4310" s="16"/>
      <c r="S4310" s="4"/>
      <c r="T4310" s="5"/>
      <c r="U4310" s="11"/>
      <c r="V4310" s="11"/>
      <c r="W4310" s="49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"/>
      <c r="AH4310" s="1"/>
      <c r="AI4310" s="1"/>
      <c r="AJ4310" s="1"/>
      <c r="AK4310" s="1"/>
      <c r="AL4310" s="49"/>
      <c r="AM4310" s="49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</row>
    <row r="4311" spans="1:121" x14ac:dyDescent="0.15">
      <c r="A4311" s="64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31"/>
      <c r="R4311" s="16"/>
      <c r="S4311" s="4"/>
      <c r="T4311" s="5"/>
      <c r="U4311" s="11"/>
      <c r="V4311" s="11"/>
      <c r="W4311" s="49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"/>
      <c r="AH4311" s="1"/>
      <c r="AI4311" s="1"/>
      <c r="AJ4311" s="1"/>
      <c r="AK4311" s="1"/>
      <c r="AL4311" s="49"/>
      <c r="AM4311" s="49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</row>
    <row r="4312" spans="1:121" x14ac:dyDescent="0.15">
      <c r="A4312" s="64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31"/>
      <c r="R4312" s="16"/>
      <c r="S4312" s="4"/>
      <c r="T4312" s="5"/>
      <c r="U4312" s="11"/>
      <c r="V4312" s="11"/>
      <c r="W4312" s="49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"/>
      <c r="AH4312" s="1"/>
      <c r="AI4312" s="1"/>
      <c r="AJ4312" s="1"/>
      <c r="AK4312" s="1"/>
      <c r="AL4312" s="49"/>
      <c r="AM4312" s="49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</row>
    <row r="4313" spans="1:121" x14ac:dyDescent="0.15">
      <c r="A4313" s="64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31"/>
      <c r="R4313" s="16"/>
      <c r="S4313" s="4"/>
      <c r="T4313" s="5"/>
      <c r="U4313" s="11"/>
      <c r="V4313" s="11"/>
      <c r="W4313" s="49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"/>
      <c r="AH4313" s="1"/>
      <c r="AI4313" s="1"/>
      <c r="AJ4313" s="1"/>
      <c r="AK4313" s="1"/>
      <c r="AL4313" s="49"/>
      <c r="AM4313" s="49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</row>
    <row r="4314" spans="1:121" x14ac:dyDescent="0.15">
      <c r="A4314" s="64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31"/>
      <c r="R4314" s="16"/>
      <c r="S4314" s="4"/>
      <c r="T4314" s="5"/>
      <c r="U4314" s="11"/>
      <c r="V4314" s="11"/>
      <c r="W4314" s="49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"/>
      <c r="AH4314" s="1"/>
      <c r="AI4314" s="1"/>
      <c r="AJ4314" s="1"/>
      <c r="AK4314" s="1"/>
      <c r="AL4314" s="49"/>
      <c r="AM4314" s="49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</row>
    <row r="4315" spans="1:121" x14ac:dyDescent="0.15">
      <c r="A4315" s="64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31"/>
      <c r="R4315" s="16"/>
      <c r="S4315" s="4"/>
      <c r="T4315" s="5"/>
      <c r="U4315" s="11"/>
      <c r="V4315" s="11"/>
      <c r="W4315" s="49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"/>
      <c r="AH4315" s="1"/>
      <c r="AI4315" s="1"/>
      <c r="AJ4315" s="1"/>
      <c r="AK4315" s="1"/>
      <c r="AL4315" s="49"/>
      <c r="AM4315" s="49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</row>
    <row r="4316" spans="1:121" x14ac:dyDescent="0.15">
      <c r="A4316" s="64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31"/>
      <c r="R4316" s="16"/>
      <c r="S4316" s="4"/>
      <c r="T4316" s="5"/>
      <c r="U4316" s="11"/>
      <c r="V4316" s="11"/>
      <c r="W4316" s="49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"/>
      <c r="AH4316" s="1"/>
      <c r="AI4316" s="1"/>
      <c r="AJ4316" s="1"/>
      <c r="AK4316" s="1"/>
      <c r="AL4316" s="49"/>
      <c r="AM4316" s="49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</row>
    <row r="4317" spans="1:121" x14ac:dyDescent="0.15">
      <c r="A4317" s="64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31"/>
      <c r="R4317" s="16"/>
      <c r="S4317" s="4"/>
      <c r="T4317" s="5"/>
      <c r="U4317" s="11"/>
      <c r="V4317" s="11"/>
      <c r="W4317" s="49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"/>
      <c r="AH4317" s="1"/>
      <c r="AI4317" s="1"/>
      <c r="AJ4317" s="1"/>
      <c r="AK4317" s="1"/>
      <c r="AL4317" s="49"/>
      <c r="AM4317" s="49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</row>
    <row r="4318" spans="1:121" x14ac:dyDescent="0.15">
      <c r="A4318" s="64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31"/>
      <c r="R4318" s="16"/>
      <c r="S4318" s="4"/>
      <c r="T4318" s="5"/>
      <c r="U4318" s="11"/>
      <c r="V4318" s="11"/>
      <c r="W4318" s="49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"/>
      <c r="AH4318" s="1"/>
      <c r="AI4318" s="1"/>
      <c r="AJ4318" s="1"/>
      <c r="AK4318" s="1"/>
      <c r="AL4318" s="49"/>
      <c r="AM4318" s="49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</row>
    <row r="4319" spans="1:121" x14ac:dyDescent="0.15">
      <c r="A4319" s="64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31"/>
      <c r="R4319" s="16"/>
      <c r="S4319" s="4"/>
      <c r="T4319" s="5"/>
      <c r="U4319" s="11"/>
      <c r="V4319" s="11"/>
      <c r="W4319" s="49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"/>
      <c r="AH4319" s="1"/>
      <c r="AI4319" s="1"/>
      <c r="AJ4319" s="1"/>
      <c r="AK4319" s="1"/>
      <c r="AL4319" s="49"/>
      <c r="AM4319" s="49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</row>
    <row r="4320" spans="1:121" x14ac:dyDescent="0.15">
      <c r="A4320" s="64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31"/>
      <c r="R4320" s="16"/>
      <c r="S4320" s="4"/>
      <c r="T4320" s="5"/>
      <c r="U4320" s="11"/>
      <c r="V4320" s="11"/>
      <c r="W4320" s="49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"/>
      <c r="AH4320" s="1"/>
      <c r="AI4320" s="1"/>
      <c r="AJ4320" s="1"/>
      <c r="AK4320" s="1"/>
      <c r="AL4320" s="49"/>
      <c r="AM4320" s="49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</row>
    <row r="4321" spans="1:121" x14ac:dyDescent="0.15">
      <c r="A4321" s="64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31"/>
      <c r="R4321" s="16"/>
      <c r="S4321" s="4"/>
      <c r="T4321" s="5"/>
      <c r="U4321" s="11"/>
      <c r="V4321" s="11"/>
      <c r="W4321" s="49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"/>
      <c r="AH4321" s="1"/>
      <c r="AI4321" s="1"/>
      <c r="AJ4321" s="1"/>
      <c r="AK4321" s="1"/>
      <c r="AL4321" s="49"/>
      <c r="AM4321" s="49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</row>
    <row r="4322" spans="1:121" x14ac:dyDescent="0.15">
      <c r="A4322" s="64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31"/>
      <c r="R4322" s="16"/>
      <c r="S4322" s="4"/>
      <c r="T4322" s="5"/>
      <c r="U4322" s="11"/>
      <c r="V4322" s="11"/>
      <c r="W4322" s="49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"/>
      <c r="AH4322" s="1"/>
      <c r="AI4322" s="1"/>
      <c r="AJ4322" s="1"/>
      <c r="AK4322" s="1"/>
      <c r="AL4322" s="49"/>
      <c r="AM4322" s="49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</row>
    <row r="4323" spans="1:121" x14ac:dyDescent="0.15">
      <c r="A4323" s="64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31"/>
      <c r="R4323" s="16"/>
      <c r="S4323" s="4"/>
      <c r="T4323" s="5"/>
      <c r="U4323" s="11"/>
      <c r="V4323" s="11"/>
      <c r="W4323" s="49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"/>
      <c r="AH4323" s="1"/>
      <c r="AI4323" s="1"/>
      <c r="AJ4323" s="1"/>
      <c r="AK4323" s="1"/>
      <c r="AL4323" s="49"/>
      <c r="AM4323" s="49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</row>
    <row r="4324" spans="1:121" x14ac:dyDescent="0.15">
      <c r="A4324" s="64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31"/>
      <c r="R4324" s="16"/>
      <c r="S4324" s="4"/>
      <c r="T4324" s="5"/>
      <c r="U4324" s="11"/>
      <c r="V4324" s="11"/>
      <c r="W4324" s="49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"/>
      <c r="AH4324" s="1"/>
      <c r="AI4324" s="1"/>
      <c r="AJ4324" s="1"/>
      <c r="AK4324" s="1"/>
      <c r="AL4324" s="49"/>
      <c r="AM4324" s="49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</row>
    <row r="4325" spans="1:121" x14ac:dyDescent="0.15">
      <c r="A4325" s="64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31"/>
      <c r="R4325" s="16"/>
      <c r="S4325" s="4"/>
      <c r="T4325" s="5"/>
      <c r="U4325" s="11"/>
      <c r="V4325" s="11"/>
      <c r="W4325" s="49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"/>
      <c r="AH4325" s="1"/>
      <c r="AI4325" s="1"/>
      <c r="AJ4325" s="1"/>
      <c r="AK4325" s="1"/>
      <c r="AL4325" s="49"/>
      <c r="AM4325" s="49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</row>
    <row r="4326" spans="1:121" x14ac:dyDescent="0.15">
      <c r="A4326" s="64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31"/>
      <c r="R4326" s="16"/>
      <c r="S4326" s="4"/>
      <c r="T4326" s="5"/>
      <c r="U4326" s="11"/>
      <c r="V4326" s="11"/>
      <c r="W4326" s="49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"/>
      <c r="AH4326" s="1"/>
      <c r="AI4326" s="1"/>
      <c r="AJ4326" s="1"/>
      <c r="AK4326" s="1"/>
      <c r="AL4326" s="49"/>
      <c r="AM4326" s="49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</row>
    <row r="4327" spans="1:121" x14ac:dyDescent="0.15">
      <c r="A4327" s="64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31"/>
      <c r="R4327" s="16"/>
      <c r="S4327" s="4"/>
      <c r="T4327" s="5"/>
      <c r="U4327" s="11"/>
      <c r="V4327" s="11"/>
      <c r="W4327" s="49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"/>
      <c r="AH4327" s="1"/>
      <c r="AI4327" s="1"/>
      <c r="AJ4327" s="1"/>
      <c r="AK4327" s="1"/>
      <c r="AL4327" s="49"/>
      <c r="AM4327" s="49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</row>
    <row r="4328" spans="1:121" x14ac:dyDescent="0.15">
      <c r="A4328" s="64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31"/>
      <c r="R4328" s="16"/>
      <c r="S4328" s="4"/>
      <c r="T4328" s="5"/>
      <c r="U4328" s="11"/>
      <c r="V4328" s="11"/>
      <c r="W4328" s="49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"/>
      <c r="AH4328" s="1"/>
      <c r="AI4328" s="1"/>
      <c r="AJ4328" s="1"/>
      <c r="AK4328" s="1"/>
      <c r="AL4328" s="49"/>
      <c r="AM4328" s="49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</row>
    <row r="4329" spans="1:121" x14ac:dyDescent="0.15">
      <c r="A4329" s="64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31"/>
      <c r="R4329" s="16"/>
      <c r="S4329" s="4"/>
      <c r="T4329" s="5"/>
      <c r="U4329" s="11"/>
      <c r="V4329" s="11"/>
      <c r="W4329" s="49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"/>
      <c r="AH4329" s="1"/>
      <c r="AI4329" s="1"/>
      <c r="AJ4329" s="1"/>
      <c r="AK4329" s="1"/>
      <c r="AL4329" s="49"/>
      <c r="AM4329" s="49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</row>
    <row r="4330" spans="1:121" x14ac:dyDescent="0.15">
      <c r="A4330" s="64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31"/>
      <c r="R4330" s="16"/>
      <c r="S4330" s="4"/>
      <c r="T4330" s="5"/>
      <c r="U4330" s="11"/>
      <c r="V4330" s="11"/>
      <c r="W4330" s="49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"/>
      <c r="AH4330" s="1"/>
      <c r="AI4330" s="1"/>
      <c r="AJ4330" s="1"/>
      <c r="AK4330" s="1"/>
      <c r="AL4330" s="49"/>
      <c r="AM4330" s="49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</row>
    <row r="4331" spans="1:121" x14ac:dyDescent="0.15">
      <c r="A4331" s="64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31"/>
      <c r="R4331" s="16"/>
      <c r="S4331" s="4"/>
      <c r="T4331" s="5"/>
      <c r="U4331" s="11"/>
      <c r="V4331" s="11"/>
      <c r="W4331" s="49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"/>
      <c r="AH4331" s="1"/>
      <c r="AI4331" s="1"/>
      <c r="AJ4331" s="1"/>
      <c r="AK4331" s="1"/>
      <c r="AL4331" s="49"/>
      <c r="AM4331" s="49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</row>
    <row r="4332" spans="1:121" x14ac:dyDescent="0.15">
      <c r="A4332" s="64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31"/>
      <c r="R4332" s="16"/>
      <c r="S4332" s="4"/>
      <c r="T4332" s="5"/>
      <c r="U4332" s="11"/>
      <c r="V4332" s="11"/>
      <c r="W4332" s="49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"/>
      <c r="AH4332" s="1"/>
      <c r="AI4332" s="1"/>
      <c r="AJ4332" s="1"/>
      <c r="AK4332" s="1"/>
      <c r="AL4332" s="49"/>
      <c r="AM4332" s="49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</row>
    <row r="4333" spans="1:121" x14ac:dyDescent="0.15">
      <c r="A4333" s="64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31"/>
      <c r="R4333" s="16"/>
      <c r="S4333" s="4"/>
      <c r="T4333" s="5"/>
      <c r="U4333" s="11"/>
      <c r="V4333" s="11"/>
      <c r="W4333" s="49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"/>
      <c r="AH4333" s="1"/>
      <c r="AI4333" s="1"/>
      <c r="AJ4333" s="1"/>
      <c r="AK4333" s="1"/>
      <c r="AL4333" s="49"/>
      <c r="AM4333" s="49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</row>
    <row r="4334" spans="1:121" x14ac:dyDescent="0.15">
      <c r="A4334" s="64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31"/>
      <c r="R4334" s="16"/>
      <c r="S4334" s="4"/>
      <c r="T4334" s="5"/>
      <c r="U4334" s="11"/>
      <c r="V4334" s="11"/>
      <c r="W4334" s="49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"/>
      <c r="AH4334" s="1"/>
      <c r="AI4334" s="1"/>
      <c r="AJ4334" s="1"/>
      <c r="AK4334" s="1"/>
      <c r="AL4334" s="49"/>
      <c r="AM4334" s="49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</row>
    <row r="4335" spans="1:121" x14ac:dyDescent="0.15">
      <c r="A4335" s="64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31"/>
      <c r="R4335" s="16"/>
      <c r="S4335" s="4"/>
      <c r="T4335" s="5"/>
      <c r="U4335" s="11"/>
      <c r="V4335" s="11"/>
      <c r="W4335" s="49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"/>
      <c r="AH4335" s="1"/>
      <c r="AI4335" s="1"/>
      <c r="AJ4335" s="1"/>
      <c r="AK4335" s="1"/>
      <c r="AL4335" s="49"/>
      <c r="AM4335" s="49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</row>
    <row r="4336" spans="1:121" x14ac:dyDescent="0.15">
      <c r="A4336" s="64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31"/>
      <c r="R4336" s="16"/>
      <c r="S4336" s="4"/>
      <c r="T4336" s="5"/>
      <c r="U4336" s="11"/>
      <c r="V4336" s="11"/>
      <c r="W4336" s="49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"/>
      <c r="AH4336" s="1"/>
      <c r="AI4336" s="1"/>
      <c r="AJ4336" s="1"/>
      <c r="AK4336" s="1"/>
      <c r="AL4336" s="49"/>
      <c r="AM4336" s="49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</row>
    <row r="4337" spans="1:121" x14ac:dyDescent="0.15">
      <c r="A4337" s="64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31"/>
      <c r="R4337" s="16"/>
      <c r="S4337" s="4"/>
      <c r="T4337" s="5"/>
      <c r="U4337" s="11"/>
      <c r="V4337" s="11"/>
      <c r="W4337" s="49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"/>
      <c r="AH4337" s="1"/>
      <c r="AI4337" s="1"/>
      <c r="AJ4337" s="1"/>
      <c r="AK4337" s="1"/>
      <c r="AL4337" s="49"/>
      <c r="AM4337" s="49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</row>
    <row r="4338" spans="1:121" x14ac:dyDescent="0.15">
      <c r="A4338" s="64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31"/>
      <c r="R4338" s="16"/>
      <c r="S4338" s="4"/>
      <c r="T4338" s="5"/>
      <c r="U4338" s="11"/>
      <c r="V4338" s="11"/>
      <c r="W4338" s="49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"/>
      <c r="AH4338" s="1"/>
      <c r="AI4338" s="1"/>
      <c r="AJ4338" s="1"/>
      <c r="AK4338" s="1"/>
      <c r="AL4338" s="49"/>
      <c r="AM4338" s="49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</row>
    <row r="4339" spans="1:121" x14ac:dyDescent="0.15">
      <c r="A4339" s="64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31"/>
      <c r="R4339" s="16"/>
      <c r="S4339" s="4"/>
      <c r="T4339" s="5"/>
      <c r="U4339" s="11"/>
      <c r="V4339" s="11"/>
      <c r="W4339" s="49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"/>
      <c r="AH4339" s="1"/>
      <c r="AI4339" s="1"/>
      <c r="AJ4339" s="1"/>
      <c r="AK4339" s="1"/>
      <c r="AL4339" s="49"/>
      <c r="AM4339" s="49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</row>
    <row r="4340" spans="1:121" x14ac:dyDescent="0.15">
      <c r="A4340" s="64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31"/>
      <c r="R4340" s="16"/>
      <c r="S4340" s="4"/>
      <c r="T4340" s="5"/>
      <c r="U4340" s="11"/>
      <c r="V4340" s="11"/>
      <c r="W4340" s="49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"/>
      <c r="AH4340" s="1"/>
      <c r="AI4340" s="1"/>
      <c r="AJ4340" s="1"/>
      <c r="AK4340" s="1"/>
      <c r="AL4340" s="49"/>
      <c r="AM4340" s="49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</row>
    <row r="4341" spans="1:121" x14ac:dyDescent="0.15">
      <c r="A4341" s="64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31"/>
      <c r="R4341" s="16"/>
      <c r="S4341" s="4"/>
      <c r="T4341" s="5"/>
      <c r="U4341" s="11"/>
      <c r="V4341" s="11"/>
      <c r="W4341" s="49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"/>
      <c r="AH4341" s="1"/>
      <c r="AI4341" s="1"/>
      <c r="AJ4341" s="1"/>
      <c r="AK4341" s="1"/>
      <c r="AL4341" s="49"/>
      <c r="AM4341" s="49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</row>
    <row r="4342" spans="1:121" x14ac:dyDescent="0.15">
      <c r="A4342" s="64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31"/>
      <c r="R4342" s="16"/>
      <c r="S4342" s="4"/>
      <c r="T4342" s="5"/>
      <c r="U4342" s="11"/>
      <c r="V4342" s="11"/>
      <c r="W4342" s="49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"/>
      <c r="AH4342" s="1"/>
      <c r="AI4342" s="1"/>
      <c r="AJ4342" s="1"/>
      <c r="AK4342" s="1"/>
      <c r="AL4342" s="49"/>
      <c r="AM4342" s="49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</row>
    <row r="4343" spans="1:121" x14ac:dyDescent="0.15">
      <c r="A4343" s="64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31"/>
      <c r="R4343" s="16"/>
      <c r="S4343" s="4"/>
      <c r="T4343" s="5"/>
      <c r="U4343" s="11"/>
      <c r="V4343" s="11"/>
      <c r="W4343" s="49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"/>
      <c r="AH4343" s="1"/>
      <c r="AI4343" s="1"/>
      <c r="AJ4343" s="1"/>
      <c r="AK4343" s="1"/>
      <c r="AL4343" s="49"/>
      <c r="AM4343" s="49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</row>
    <row r="4344" spans="1:121" x14ac:dyDescent="0.15">
      <c r="A4344" s="64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31"/>
      <c r="R4344" s="16"/>
      <c r="S4344" s="4"/>
      <c r="T4344" s="5"/>
      <c r="U4344" s="11"/>
      <c r="V4344" s="11"/>
      <c r="W4344" s="49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"/>
      <c r="AH4344" s="1"/>
      <c r="AI4344" s="1"/>
      <c r="AJ4344" s="1"/>
      <c r="AK4344" s="1"/>
      <c r="AL4344" s="49"/>
      <c r="AM4344" s="49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</row>
    <row r="4345" spans="1:121" x14ac:dyDescent="0.15">
      <c r="A4345" s="64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31"/>
      <c r="R4345" s="16"/>
      <c r="S4345" s="4"/>
      <c r="T4345" s="5"/>
      <c r="U4345" s="11"/>
      <c r="V4345" s="11"/>
      <c r="W4345" s="49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"/>
      <c r="AH4345" s="1"/>
      <c r="AI4345" s="1"/>
      <c r="AJ4345" s="1"/>
      <c r="AK4345" s="1"/>
      <c r="AL4345" s="49"/>
      <c r="AM4345" s="49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</row>
    <row r="4346" spans="1:121" x14ac:dyDescent="0.15">
      <c r="A4346" s="64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31"/>
      <c r="R4346" s="16"/>
      <c r="S4346" s="4"/>
      <c r="T4346" s="5"/>
      <c r="U4346" s="11"/>
      <c r="V4346" s="11"/>
      <c r="W4346" s="49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"/>
      <c r="AH4346" s="1"/>
      <c r="AI4346" s="1"/>
      <c r="AJ4346" s="1"/>
      <c r="AK4346" s="1"/>
      <c r="AL4346" s="49"/>
      <c r="AM4346" s="49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</row>
    <row r="4347" spans="1:121" x14ac:dyDescent="0.15">
      <c r="A4347" s="64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31"/>
      <c r="R4347" s="16"/>
      <c r="S4347" s="4"/>
      <c r="T4347" s="5"/>
      <c r="U4347" s="11"/>
      <c r="V4347" s="11"/>
      <c r="W4347" s="49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"/>
      <c r="AH4347" s="1"/>
      <c r="AI4347" s="1"/>
      <c r="AJ4347" s="1"/>
      <c r="AK4347" s="1"/>
      <c r="AL4347" s="49"/>
      <c r="AM4347" s="49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</row>
    <row r="4348" spans="1:121" x14ac:dyDescent="0.15">
      <c r="A4348" s="64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31"/>
      <c r="R4348" s="16"/>
      <c r="S4348" s="4"/>
      <c r="T4348" s="5"/>
      <c r="U4348" s="11"/>
      <c r="V4348" s="11"/>
      <c r="W4348" s="49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"/>
      <c r="AH4348" s="1"/>
      <c r="AI4348" s="1"/>
      <c r="AJ4348" s="1"/>
      <c r="AK4348" s="1"/>
      <c r="AL4348" s="49"/>
      <c r="AM4348" s="49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</row>
    <row r="4349" spans="1:121" x14ac:dyDescent="0.15">
      <c r="A4349" s="64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31"/>
      <c r="R4349" s="16"/>
      <c r="S4349" s="4"/>
      <c r="T4349" s="5"/>
      <c r="U4349" s="11"/>
      <c r="V4349" s="11"/>
      <c r="W4349" s="49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"/>
      <c r="AH4349" s="1"/>
      <c r="AI4349" s="1"/>
      <c r="AJ4349" s="1"/>
      <c r="AK4349" s="1"/>
      <c r="AL4349" s="49"/>
      <c r="AM4349" s="49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</row>
    <row r="4350" spans="1:121" x14ac:dyDescent="0.15">
      <c r="A4350" s="64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31"/>
      <c r="R4350" s="16"/>
      <c r="S4350" s="4"/>
      <c r="T4350" s="5"/>
      <c r="U4350" s="11"/>
      <c r="V4350" s="11"/>
      <c r="W4350" s="49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"/>
      <c r="AH4350" s="1"/>
      <c r="AI4350" s="1"/>
      <c r="AJ4350" s="1"/>
      <c r="AK4350" s="1"/>
      <c r="AL4350" s="49"/>
      <c r="AM4350" s="49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</row>
    <row r="4351" spans="1:121" x14ac:dyDescent="0.15">
      <c r="A4351" s="64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31"/>
      <c r="R4351" s="16"/>
      <c r="S4351" s="4"/>
      <c r="T4351" s="5"/>
      <c r="U4351" s="11"/>
      <c r="V4351" s="11"/>
      <c r="W4351" s="49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"/>
      <c r="AH4351" s="1"/>
      <c r="AI4351" s="1"/>
      <c r="AJ4351" s="1"/>
      <c r="AK4351" s="1"/>
      <c r="AL4351" s="49"/>
      <c r="AM4351" s="49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</row>
    <row r="4352" spans="1:121" x14ac:dyDescent="0.15">
      <c r="A4352" s="64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31"/>
      <c r="R4352" s="16"/>
      <c r="S4352" s="4"/>
      <c r="T4352" s="5"/>
      <c r="U4352" s="11"/>
      <c r="V4352" s="11"/>
      <c r="W4352" s="49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"/>
      <c r="AH4352" s="1"/>
      <c r="AI4352" s="1"/>
      <c r="AJ4352" s="1"/>
      <c r="AK4352" s="1"/>
      <c r="AL4352" s="49"/>
      <c r="AM4352" s="49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</row>
    <row r="4353" spans="1:121" x14ac:dyDescent="0.15">
      <c r="A4353" s="64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31"/>
      <c r="R4353" s="16"/>
      <c r="S4353" s="4"/>
      <c r="T4353" s="5"/>
      <c r="U4353" s="11"/>
      <c r="V4353" s="11"/>
      <c r="W4353" s="49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"/>
      <c r="AH4353" s="1"/>
      <c r="AI4353" s="1"/>
      <c r="AJ4353" s="1"/>
      <c r="AK4353" s="1"/>
      <c r="AL4353" s="49"/>
      <c r="AM4353" s="49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</row>
    <row r="4354" spans="1:121" x14ac:dyDescent="0.15">
      <c r="A4354" s="64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31"/>
      <c r="R4354" s="16"/>
      <c r="S4354" s="4"/>
      <c r="T4354" s="5"/>
      <c r="U4354" s="11"/>
      <c r="V4354" s="11"/>
      <c r="W4354" s="49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"/>
      <c r="AH4354" s="1"/>
      <c r="AI4354" s="1"/>
      <c r="AJ4354" s="1"/>
      <c r="AK4354" s="1"/>
      <c r="AL4354" s="49"/>
      <c r="AM4354" s="49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</row>
    <row r="4355" spans="1:121" x14ac:dyDescent="0.15">
      <c r="A4355" s="64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31"/>
      <c r="R4355" s="16"/>
      <c r="S4355" s="4"/>
      <c r="T4355" s="5"/>
      <c r="U4355" s="11"/>
      <c r="V4355" s="11"/>
      <c r="W4355" s="49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"/>
      <c r="AH4355" s="1"/>
      <c r="AI4355" s="1"/>
      <c r="AJ4355" s="1"/>
      <c r="AK4355" s="1"/>
      <c r="AL4355" s="49"/>
      <c r="AM4355" s="49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</row>
    <row r="4356" spans="1:121" x14ac:dyDescent="0.15">
      <c r="A4356" s="64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31"/>
      <c r="R4356" s="16"/>
      <c r="S4356" s="4"/>
      <c r="T4356" s="5"/>
      <c r="U4356" s="11"/>
      <c r="V4356" s="11"/>
      <c r="W4356" s="49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"/>
      <c r="AH4356" s="1"/>
      <c r="AI4356" s="1"/>
      <c r="AJ4356" s="1"/>
      <c r="AK4356" s="1"/>
      <c r="AL4356" s="49"/>
      <c r="AM4356" s="49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</row>
    <row r="4357" spans="1:121" x14ac:dyDescent="0.15">
      <c r="A4357" s="64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31"/>
      <c r="R4357" s="16"/>
      <c r="S4357" s="4"/>
      <c r="T4357" s="5"/>
      <c r="U4357" s="11"/>
      <c r="V4357" s="11"/>
      <c r="W4357" s="49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"/>
      <c r="AH4357" s="1"/>
      <c r="AI4357" s="1"/>
      <c r="AJ4357" s="1"/>
      <c r="AK4357" s="1"/>
      <c r="AL4357" s="49"/>
      <c r="AM4357" s="49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</row>
    <row r="4358" spans="1:121" x14ac:dyDescent="0.15">
      <c r="A4358" s="64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31"/>
      <c r="R4358" s="16"/>
      <c r="S4358" s="4"/>
      <c r="T4358" s="5"/>
      <c r="U4358" s="11"/>
      <c r="V4358" s="11"/>
      <c r="W4358" s="49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"/>
      <c r="AH4358" s="1"/>
      <c r="AI4358" s="1"/>
      <c r="AJ4358" s="1"/>
      <c r="AK4358" s="1"/>
      <c r="AL4358" s="49"/>
      <c r="AM4358" s="49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</row>
    <row r="4359" spans="1:121" x14ac:dyDescent="0.15">
      <c r="A4359" s="64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31"/>
      <c r="R4359" s="16"/>
      <c r="S4359" s="4"/>
      <c r="T4359" s="5"/>
      <c r="U4359" s="11"/>
      <c r="V4359" s="11"/>
      <c r="W4359" s="49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"/>
      <c r="AH4359" s="1"/>
      <c r="AI4359" s="1"/>
      <c r="AJ4359" s="1"/>
      <c r="AK4359" s="1"/>
      <c r="AL4359" s="49"/>
      <c r="AM4359" s="49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</row>
    <row r="4360" spans="1:121" x14ac:dyDescent="0.15">
      <c r="A4360" s="64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31"/>
      <c r="R4360" s="16"/>
      <c r="S4360" s="4"/>
      <c r="T4360" s="5"/>
      <c r="U4360" s="11"/>
      <c r="V4360" s="11"/>
      <c r="W4360" s="49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"/>
      <c r="AH4360" s="1"/>
      <c r="AI4360" s="1"/>
      <c r="AJ4360" s="1"/>
      <c r="AK4360" s="1"/>
      <c r="AL4360" s="49"/>
      <c r="AM4360" s="49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</row>
    <row r="4361" spans="1:121" x14ac:dyDescent="0.15">
      <c r="A4361" s="64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31"/>
      <c r="R4361" s="16"/>
      <c r="S4361" s="4"/>
      <c r="T4361" s="5"/>
      <c r="U4361" s="11"/>
      <c r="V4361" s="11"/>
      <c r="W4361" s="49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"/>
      <c r="AH4361" s="1"/>
      <c r="AI4361" s="1"/>
      <c r="AJ4361" s="1"/>
      <c r="AK4361" s="1"/>
      <c r="AL4361" s="49"/>
      <c r="AM4361" s="49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</row>
    <row r="4362" spans="1:121" x14ac:dyDescent="0.15">
      <c r="A4362" s="64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31"/>
      <c r="R4362" s="16"/>
      <c r="S4362" s="4"/>
      <c r="T4362" s="5"/>
      <c r="U4362" s="11"/>
      <c r="V4362" s="11"/>
      <c r="W4362" s="49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"/>
      <c r="AH4362" s="1"/>
      <c r="AI4362" s="1"/>
      <c r="AJ4362" s="1"/>
      <c r="AK4362" s="1"/>
      <c r="AL4362" s="49"/>
      <c r="AM4362" s="49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</row>
    <row r="4363" spans="1:121" x14ac:dyDescent="0.15">
      <c r="A4363" s="64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31"/>
      <c r="R4363" s="16"/>
      <c r="S4363" s="4"/>
      <c r="T4363" s="5"/>
      <c r="U4363" s="11"/>
      <c r="V4363" s="11"/>
      <c r="W4363" s="49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"/>
      <c r="AH4363" s="1"/>
      <c r="AI4363" s="1"/>
      <c r="AJ4363" s="1"/>
      <c r="AK4363" s="1"/>
      <c r="AL4363" s="49"/>
      <c r="AM4363" s="49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</row>
    <row r="4364" spans="1:121" x14ac:dyDescent="0.15">
      <c r="A4364" s="64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31"/>
      <c r="R4364" s="16"/>
      <c r="S4364" s="4"/>
      <c r="T4364" s="5"/>
      <c r="U4364" s="11"/>
      <c r="V4364" s="11"/>
      <c r="W4364" s="49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"/>
      <c r="AH4364" s="1"/>
      <c r="AI4364" s="1"/>
      <c r="AJ4364" s="1"/>
      <c r="AK4364" s="1"/>
      <c r="AL4364" s="49"/>
      <c r="AM4364" s="49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</row>
    <row r="4365" spans="1:121" x14ac:dyDescent="0.15">
      <c r="A4365" s="64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31"/>
      <c r="R4365" s="16"/>
      <c r="S4365" s="4"/>
      <c r="T4365" s="5"/>
      <c r="U4365" s="11"/>
      <c r="V4365" s="11"/>
      <c r="W4365" s="49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"/>
      <c r="AH4365" s="1"/>
      <c r="AI4365" s="1"/>
      <c r="AJ4365" s="1"/>
      <c r="AK4365" s="1"/>
      <c r="AL4365" s="49"/>
      <c r="AM4365" s="49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</row>
    <row r="4366" spans="1:121" x14ac:dyDescent="0.15">
      <c r="A4366" s="64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31"/>
      <c r="R4366" s="16"/>
      <c r="S4366" s="4"/>
      <c r="T4366" s="5"/>
      <c r="U4366" s="11"/>
      <c r="V4366" s="11"/>
      <c r="W4366" s="49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"/>
      <c r="AH4366" s="1"/>
      <c r="AI4366" s="1"/>
      <c r="AJ4366" s="1"/>
      <c r="AK4366" s="1"/>
      <c r="AL4366" s="49"/>
      <c r="AM4366" s="49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</row>
    <row r="4367" spans="1:121" x14ac:dyDescent="0.15">
      <c r="A4367" s="64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31"/>
      <c r="R4367" s="16"/>
      <c r="S4367" s="4"/>
      <c r="T4367" s="5"/>
      <c r="U4367" s="11"/>
      <c r="V4367" s="11"/>
      <c r="W4367" s="49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"/>
      <c r="AH4367" s="1"/>
      <c r="AI4367" s="1"/>
      <c r="AJ4367" s="1"/>
      <c r="AK4367" s="1"/>
      <c r="AL4367" s="49"/>
      <c r="AM4367" s="49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</row>
    <row r="4368" spans="1:121" x14ac:dyDescent="0.15">
      <c r="A4368" s="64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31"/>
      <c r="R4368" s="16"/>
      <c r="S4368" s="4"/>
      <c r="T4368" s="5"/>
      <c r="U4368" s="11"/>
      <c r="V4368" s="11"/>
      <c r="W4368" s="49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"/>
      <c r="AH4368" s="1"/>
      <c r="AI4368" s="1"/>
      <c r="AJ4368" s="1"/>
      <c r="AK4368" s="1"/>
      <c r="AL4368" s="49"/>
      <c r="AM4368" s="49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</row>
    <row r="4369" spans="1:121" x14ac:dyDescent="0.15">
      <c r="A4369" s="64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31"/>
      <c r="R4369" s="16"/>
      <c r="S4369" s="4"/>
      <c r="T4369" s="5"/>
      <c r="U4369" s="11"/>
      <c r="V4369" s="11"/>
      <c r="W4369" s="49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"/>
      <c r="AH4369" s="1"/>
      <c r="AI4369" s="1"/>
      <c r="AJ4369" s="1"/>
      <c r="AK4369" s="1"/>
      <c r="AL4369" s="49"/>
      <c r="AM4369" s="49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</row>
    <row r="4370" spans="1:121" x14ac:dyDescent="0.15">
      <c r="A4370" s="64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31"/>
      <c r="R4370" s="16"/>
      <c r="S4370" s="4"/>
      <c r="T4370" s="5"/>
      <c r="U4370" s="11"/>
      <c r="V4370" s="11"/>
      <c r="W4370" s="49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"/>
      <c r="AH4370" s="1"/>
      <c r="AI4370" s="1"/>
      <c r="AJ4370" s="1"/>
      <c r="AK4370" s="1"/>
      <c r="AL4370" s="49"/>
      <c r="AM4370" s="49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</row>
    <row r="4371" spans="1:121" x14ac:dyDescent="0.15">
      <c r="A4371" s="64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31"/>
      <c r="R4371" s="16"/>
      <c r="S4371" s="4"/>
      <c r="T4371" s="5"/>
      <c r="U4371" s="11"/>
      <c r="V4371" s="11"/>
      <c r="W4371" s="49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"/>
      <c r="AH4371" s="1"/>
      <c r="AI4371" s="1"/>
      <c r="AJ4371" s="1"/>
      <c r="AK4371" s="1"/>
      <c r="AL4371" s="49"/>
      <c r="AM4371" s="49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</row>
    <row r="4372" spans="1:121" x14ac:dyDescent="0.15">
      <c r="A4372" s="64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31"/>
      <c r="R4372" s="16"/>
      <c r="S4372" s="4"/>
      <c r="T4372" s="5"/>
      <c r="U4372" s="11"/>
      <c r="V4372" s="11"/>
      <c r="W4372" s="49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"/>
      <c r="AH4372" s="1"/>
      <c r="AI4372" s="1"/>
      <c r="AJ4372" s="1"/>
      <c r="AK4372" s="1"/>
      <c r="AL4372" s="49"/>
      <c r="AM4372" s="49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</row>
    <row r="4373" spans="1:121" x14ac:dyDescent="0.15">
      <c r="A4373" s="64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31"/>
      <c r="R4373" s="16"/>
      <c r="S4373" s="4"/>
      <c r="T4373" s="5"/>
      <c r="U4373" s="11"/>
      <c r="V4373" s="11"/>
      <c r="W4373" s="49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"/>
      <c r="AH4373" s="1"/>
      <c r="AI4373" s="1"/>
      <c r="AJ4373" s="1"/>
      <c r="AK4373" s="1"/>
      <c r="AL4373" s="49"/>
      <c r="AM4373" s="49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</row>
    <row r="4374" spans="1:121" x14ac:dyDescent="0.15">
      <c r="A4374" s="64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31"/>
      <c r="R4374" s="16"/>
      <c r="S4374" s="4"/>
      <c r="T4374" s="5"/>
      <c r="U4374" s="11"/>
      <c r="V4374" s="11"/>
      <c r="W4374" s="49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"/>
      <c r="AH4374" s="1"/>
      <c r="AI4374" s="1"/>
      <c r="AJ4374" s="1"/>
      <c r="AK4374" s="1"/>
      <c r="AL4374" s="49"/>
      <c r="AM4374" s="49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</row>
    <row r="4375" spans="1:121" x14ac:dyDescent="0.15">
      <c r="A4375" s="64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31"/>
      <c r="R4375" s="16"/>
      <c r="S4375" s="4"/>
      <c r="T4375" s="5"/>
      <c r="U4375" s="11"/>
      <c r="V4375" s="11"/>
      <c r="W4375" s="49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"/>
      <c r="AH4375" s="1"/>
      <c r="AI4375" s="1"/>
      <c r="AJ4375" s="1"/>
      <c r="AK4375" s="1"/>
      <c r="AL4375" s="49"/>
      <c r="AM4375" s="49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</row>
    <row r="4376" spans="1:121" x14ac:dyDescent="0.15">
      <c r="A4376" s="64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31"/>
      <c r="R4376" s="16"/>
      <c r="S4376" s="4"/>
      <c r="T4376" s="5"/>
      <c r="U4376" s="11"/>
      <c r="V4376" s="11"/>
      <c r="W4376" s="49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"/>
      <c r="AH4376" s="1"/>
      <c r="AI4376" s="1"/>
      <c r="AJ4376" s="1"/>
      <c r="AK4376" s="1"/>
      <c r="AL4376" s="49"/>
      <c r="AM4376" s="49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</row>
    <row r="4377" spans="1:121" x14ac:dyDescent="0.15">
      <c r="A4377" s="64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31"/>
      <c r="R4377" s="16"/>
      <c r="S4377" s="4"/>
      <c r="T4377" s="5"/>
      <c r="U4377" s="11"/>
      <c r="V4377" s="11"/>
      <c r="W4377" s="49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"/>
      <c r="AH4377" s="1"/>
      <c r="AI4377" s="1"/>
      <c r="AJ4377" s="1"/>
      <c r="AK4377" s="1"/>
      <c r="AL4377" s="49"/>
      <c r="AM4377" s="49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</row>
    <row r="4378" spans="1:121" x14ac:dyDescent="0.15">
      <c r="A4378" s="64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31"/>
      <c r="R4378" s="16"/>
      <c r="S4378" s="4"/>
      <c r="T4378" s="5"/>
      <c r="U4378" s="11"/>
      <c r="V4378" s="11"/>
      <c r="W4378" s="49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"/>
      <c r="AH4378" s="1"/>
      <c r="AI4378" s="1"/>
      <c r="AJ4378" s="1"/>
      <c r="AK4378" s="1"/>
      <c r="AL4378" s="49"/>
      <c r="AM4378" s="49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</row>
    <row r="4379" spans="1:121" x14ac:dyDescent="0.15">
      <c r="A4379" s="64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31"/>
      <c r="R4379" s="16"/>
      <c r="S4379" s="4"/>
      <c r="T4379" s="5"/>
      <c r="U4379" s="11"/>
      <c r="V4379" s="11"/>
      <c r="W4379" s="49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"/>
      <c r="AH4379" s="1"/>
      <c r="AI4379" s="1"/>
      <c r="AJ4379" s="1"/>
      <c r="AK4379" s="1"/>
      <c r="AL4379" s="49"/>
      <c r="AM4379" s="49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</row>
    <row r="4380" spans="1:121" x14ac:dyDescent="0.15">
      <c r="A4380" s="64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31"/>
      <c r="R4380" s="16"/>
      <c r="S4380" s="4"/>
      <c r="T4380" s="5"/>
      <c r="U4380" s="11"/>
      <c r="V4380" s="11"/>
      <c r="W4380" s="49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"/>
      <c r="AH4380" s="1"/>
      <c r="AI4380" s="1"/>
      <c r="AJ4380" s="1"/>
      <c r="AK4380" s="1"/>
      <c r="AL4380" s="49"/>
      <c r="AM4380" s="49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</row>
    <row r="4381" spans="1:121" x14ac:dyDescent="0.15">
      <c r="A4381" s="64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31"/>
      <c r="R4381" s="16"/>
      <c r="S4381" s="4"/>
      <c r="T4381" s="5"/>
      <c r="U4381" s="11"/>
      <c r="V4381" s="11"/>
      <c r="W4381" s="49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"/>
      <c r="AH4381" s="1"/>
      <c r="AI4381" s="1"/>
      <c r="AJ4381" s="1"/>
      <c r="AK4381" s="1"/>
      <c r="AL4381" s="49"/>
      <c r="AM4381" s="49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</row>
    <row r="4382" spans="1:121" x14ac:dyDescent="0.15">
      <c r="A4382" s="64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31"/>
      <c r="R4382" s="16"/>
      <c r="S4382" s="4"/>
      <c r="T4382" s="5"/>
      <c r="U4382" s="11"/>
      <c r="V4382" s="11"/>
      <c r="W4382" s="49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"/>
      <c r="AH4382" s="1"/>
      <c r="AI4382" s="1"/>
      <c r="AJ4382" s="1"/>
      <c r="AK4382" s="1"/>
      <c r="AL4382" s="49"/>
      <c r="AM4382" s="49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</row>
    <row r="4383" spans="1:121" x14ac:dyDescent="0.15">
      <c r="A4383" s="64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31"/>
      <c r="R4383" s="16"/>
      <c r="S4383" s="4"/>
      <c r="T4383" s="5"/>
      <c r="U4383" s="11"/>
      <c r="V4383" s="11"/>
      <c r="W4383" s="49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"/>
      <c r="AH4383" s="1"/>
      <c r="AI4383" s="1"/>
      <c r="AJ4383" s="1"/>
      <c r="AK4383" s="1"/>
      <c r="AL4383" s="49"/>
      <c r="AM4383" s="49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</row>
    <row r="4384" spans="1:121" x14ac:dyDescent="0.15">
      <c r="A4384" s="64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31"/>
      <c r="R4384" s="16"/>
      <c r="S4384" s="4"/>
      <c r="T4384" s="5"/>
      <c r="U4384" s="11"/>
      <c r="V4384" s="11"/>
      <c r="W4384" s="49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"/>
      <c r="AH4384" s="1"/>
      <c r="AI4384" s="1"/>
      <c r="AJ4384" s="1"/>
      <c r="AK4384" s="1"/>
      <c r="AL4384" s="49"/>
      <c r="AM4384" s="49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</row>
    <row r="4385" spans="1:121" x14ac:dyDescent="0.15">
      <c r="A4385" s="64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31"/>
      <c r="R4385" s="16"/>
      <c r="S4385" s="4"/>
      <c r="T4385" s="5"/>
      <c r="U4385" s="11"/>
      <c r="V4385" s="11"/>
      <c r="W4385" s="49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"/>
      <c r="AH4385" s="1"/>
      <c r="AI4385" s="1"/>
      <c r="AJ4385" s="1"/>
      <c r="AK4385" s="1"/>
      <c r="AL4385" s="49"/>
      <c r="AM4385" s="49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</row>
    <row r="4386" spans="1:121" x14ac:dyDescent="0.15">
      <c r="A4386" s="64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31"/>
      <c r="R4386" s="16"/>
      <c r="S4386" s="4"/>
      <c r="T4386" s="5"/>
      <c r="U4386" s="11"/>
      <c r="V4386" s="11"/>
      <c r="W4386" s="49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"/>
      <c r="AH4386" s="1"/>
      <c r="AI4386" s="1"/>
      <c r="AJ4386" s="1"/>
      <c r="AK4386" s="1"/>
      <c r="AL4386" s="49"/>
      <c r="AM4386" s="49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</row>
    <row r="4387" spans="1:121" x14ac:dyDescent="0.15">
      <c r="A4387" s="64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31"/>
      <c r="R4387" s="16"/>
      <c r="S4387" s="4"/>
      <c r="T4387" s="5"/>
      <c r="U4387" s="11"/>
      <c r="V4387" s="11"/>
      <c r="W4387" s="49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"/>
      <c r="AH4387" s="1"/>
      <c r="AI4387" s="1"/>
      <c r="AJ4387" s="1"/>
      <c r="AK4387" s="1"/>
      <c r="AL4387" s="49"/>
      <c r="AM4387" s="49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</row>
    <row r="4388" spans="1:121" x14ac:dyDescent="0.15">
      <c r="A4388" s="64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31"/>
      <c r="R4388" s="16"/>
      <c r="S4388" s="4"/>
      <c r="T4388" s="5"/>
      <c r="U4388" s="11"/>
      <c r="V4388" s="11"/>
      <c r="W4388" s="49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"/>
      <c r="AH4388" s="1"/>
      <c r="AI4388" s="1"/>
      <c r="AJ4388" s="1"/>
      <c r="AK4388" s="1"/>
      <c r="AL4388" s="49"/>
      <c r="AM4388" s="49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</row>
    <row r="4389" spans="1:121" x14ac:dyDescent="0.15">
      <c r="A4389" s="64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31"/>
      <c r="R4389" s="16"/>
      <c r="S4389" s="4"/>
      <c r="T4389" s="5"/>
      <c r="U4389" s="11"/>
      <c r="V4389" s="11"/>
      <c r="W4389" s="49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"/>
      <c r="AH4389" s="1"/>
      <c r="AI4389" s="1"/>
      <c r="AJ4389" s="1"/>
      <c r="AK4389" s="1"/>
      <c r="AL4389" s="49"/>
      <c r="AM4389" s="49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</row>
    <row r="4390" spans="1:121" x14ac:dyDescent="0.15">
      <c r="A4390" s="64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31"/>
      <c r="R4390" s="16"/>
      <c r="S4390" s="4"/>
      <c r="T4390" s="5"/>
      <c r="U4390" s="11"/>
      <c r="V4390" s="11"/>
      <c r="W4390" s="49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"/>
      <c r="AH4390" s="1"/>
      <c r="AI4390" s="1"/>
      <c r="AJ4390" s="1"/>
      <c r="AK4390" s="1"/>
      <c r="AL4390" s="49"/>
      <c r="AM4390" s="49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</row>
    <row r="4391" spans="1:121" x14ac:dyDescent="0.15">
      <c r="A4391" s="64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31"/>
      <c r="R4391" s="16"/>
      <c r="S4391" s="4"/>
      <c r="T4391" s="5"/>
      <c r="U4391" s="11"/>
      <c r="V4391" s="11"/>
      <c r="W4391" s="49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"/>
      <c r="AH4391" s="1"/>
      <c r="AI4391" s="1"/>
      <c r="AJ4391" s="1"/>
      <c r="AK4391" s="1"/>
      <c r="AL4391" s="49"/>
      <c r="AM4391" s="49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</row>
    <row r="4392" spans="1:121" x14ac:dyDescent="0.15">
      <c r="A4392" s="64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31"/>
      <c r="R4392" s="16"/>
      <c r="S4392" s="4"/>
      <c r="T4392" s="5"/>
      <c r="U4392" s="11"/>
      <c r="V4392" s="11"/>
      <c r="W4392" s="49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"/>
      <c r="AH4392" s="1"/>
      <c r="AI4392" s="1"/>
      <c r="AJ4392" s="1"/>
      <c r="AK4392" s="1"/>
      <c r="AL4392" s="49"/>
      <c r="AM4392" s="49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</row>
    <row r="4393" spans="1:121" x14ac:dyDescent="0.15">
      <c r="A4393" s="64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31"/>
      <c r="R4393" s="16"/>
      <c r="S4393" s="4"/>
      <c r="T4393" s="5"/>
      <c r="U4393" s="11"/>
      <c r="V4393" s="11"/>
      <c r="W4393" s="49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"/>
      <c r="AH4393" s="1"/>
      <c r="AI4393" s="1"/>
      <c r="AJ4393" s="1"/>
      <c r="AK4393" s="1"/>
      <c r="AL4393" s="49"/>
      <c r="AM4393" s="49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</row>
    <row r="4394" spans="1:121" x14ac:dyDescent="0.15">
      <c r="A4394" s="64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31"/>
      <c r="R4394" s="16"/>
      <c r="S4394" s="4"/>
      <c r="T4394" s="5"/>
      <c r="U4394" s="11"/>
      <c r="V4394" s="11"/>
      <c r="W4394" s="49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"/>
      <c r="AH4394" s="1"/>
      <c r="AI4394" s="1"/>
      <c r="AJ4394" s="1"/>
      <c r="AK4394" s="1"/>
      <c r="AL4394" s="49"/>
      <c r="AM4394" s="49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</row>
    <row r="4395" spans="1:121" x14ac:dyDescent="0.15">
      <c r="A4395" s="64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31"/>
      <c r="R4395" s="16"/>
      <c r="S4395" s="4"/>
      <c r="T4395" s="5"/>
      <c r="U4395" s="11"/>
      <c r="V4395" s="11"/>
      <c r="W4395" s="49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"/>
      <c r="AH4395" s="1"/>
      <c r="AI4395" s="1"/>
      <c r="AJ4395" s="1"/>
      <c r="AK4395" s="1"/>
      <c r="AL4395" s="49"/>
      <c r="AM4395" s="49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</row>
    <row r="4396" spans="1:121" x14ac:dyDescent="0.15">
      <c r="A4396" s="64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31"/>
      <c r="R4396" s="16"/>
      <c r="S4396" s="4"/>
      <c r="T4396" s="5"/>
      <c r="U4396" s="47"/>
      <c r="V4396" s="47"/>
      <c r="W4396" s="57"/>
      <c r="X4396" s="38"/>
      <c r="Y4396" s="41"/>
      <c r="Z4396" s="47"/>
      <c r="AA4396" s="38"/>
      <c r="AB4396" s="38"/>
      <c r="AC4396" s="38"/>
      <c r="AD4396" s="47"/>
      <c r="AE4396" s="39"/>
      <c r="AF4396" s="47"/>
      <c r="AG4396" s="41"/>
      <c r="AH4396" s="41"/>
      <c r="AI4396" s="41"/>
      <c r="AJ4396" s="41"/>
      <c r="AK4396" s="41"/>
      <c r="AL4396" s="57"/>
      <c r="AM4396" s="57"/>
      <c r="AN4396" s="41"/>
      <c r="AO4396" s="41"/>
      <c r="AP4396" s="41"/>
      <c r="AQ4396" s="41"/>
      <c r="AR4396" s="41"/>
      <c r="AS4396" s="41"/>
      <c r="AT4396" s="41"/>
      <c r="AU4396" s="41"/>
      <c r="AV4396" s="41"/>
      <c r="AW4396" s="41"/>
      <c r="AX4396" s="41"/>
      <c r="AY4396" s="41"/>
      <c r="AZ4396" s="41"/>
      <c r="BA4396" s="41"/>
      <c r="BB4396" s="41"/>
      <c r="BC4396" s="41"/>
      <c r="BD4396" s="41"/>
      <c r="BE4396" s="41"/>
      <c r="BF4396" s="41"/>
      <c r="BG4396" s="41"/>
      <c r="BH4396" s="41"/>
      <c r="BI4396" s="41"/>
      <c r="BJ4396" s="41"/>
      <c r="BK4396" s="41"/>
      <c r="BL4396" s="41"/>
      <c r="BM4396" s="41"/>
      <c r="BN4396" s="41"/>
      <c r="BO4396" s="41"/>
      <c r="BP4396" s="41"/>
      <c r="BQ4396" s="41"/>
      <c r="BR4396" s="41"/>
      <c r="BS4396" s="41"/>
      <c r="BT4396" s="41"/>
      <c r="BU4396" s="41"/>
      <c r="BV4396" s="41"/>
      <c r="BW4396" s="41"/>
      <c r="BX4396" s="41"/>
      <c r="BY4396" s="41"/>
      <c r="BZ4396" s="41"/>
      <c r="CA4396" s="41"/>
      <c r="CB4396" s="41"/>
      <c r="CC4396" s="41"/>
      <c r="CD4396" s="41"/>
      <c r="CE4396" s="41"/>
      <c r="CF4396" s="41"/>
      <c r="CG4396" s="41"/>
      <c r="CH4396" s="41"/>
      <c r="CI4396" s="41"/>
      <c r="CJ4396" s="41"/>
      <c r="CK4396" s="41"/>
      <c r="CL4396" s="41"/>
      <c r="CM4396" s="41"/>
      <c r="CN4396" s="41"/>
      <c r="CO4396" s="41"/>
      <c r="CP4396" s="41"/>
      <c r="CQ4396" s="41"/>
      <c r="CR4396" s="41"/>
      <c r="CS4396" s="41"/>
      <c r="CT4396" s="41"/>
      <c r="CU4396" s="41"/>
      <c r="CV4396" s="41"/>
      <c r="CW4396" s="41"/>
      <c r="CX4396" s="41"/>
      <c r="CY4396" s="41"/>
      <c r="CZ4396" s="41"/>
      <c r="DA4396" s="41"/>
      <c r="DB4396" s="41"/>
      <c r="DC4396" s="41"/>
      <c r="DD4396" s="41"/>
      <c r="DE4396" s="41"/>
      <c r="DF4396" s="41"/>
      <c r="DG4396" s="41"/>
      <c r="DH4396" s="41"/>
      <c r="DI4396" s="41"/>
      <c r="DJ4396" s="41"/>
      <c r="DK4396" s="41"/>
      <c r="DL4396" s="41"/>
      <c r="DM4396" s="41"/>
      <c r="DN4396" s="41"/>
      <c r="DO4396" s="41"/>
      <c r="DP4396" s="41"/>
      <c r="DQ4396" s="41"/>
    </row>
    <row r="4397" spans="1:121" x14ac:dyDescent="0.15">
      <c r="A4397" s="64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31"/>
      <c r="R4397" s="16"/>
      <c r="S4397" s="4"/>
      <c r="T4397" s="5"/>
      <c r="U4397" s="11"/>
      <c r="V4397" s="11"/>
      <c r="W4397" s="49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"/>
      <c r="AH4397" s="1"/>
      <c r="AI4397" s="1"/>
      <c r="AJ4397" s="1"/>
      <c r="AK4397" s="1"/>
      <c r="AL4397" s="49"/>
      <c r="AM4397" s="49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</row>
    <row r="4398" spans="1:121" x14ac:dyDescent="0.15">
      <c r="A4398" s="64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31"/>
      <c r="R4398" s="16"/>
      <c r="S4398" s="4"/>
      <c r="T4398" s="5"/>
      <c r="U4398" s="11"/>
      <c r="V4398" s="11"/>
      <c r="W4398" s="49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"/>
      <c r="AH4398" s="1"/>
      <c r="AI4398" s="1"/>
      <c r="AJ4398" s="1"/>
      <c r="AK4398" s="1"/>
      <c r="AL4398" s="49"/>
      <c r="AM4398" s="49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</row>
    <row r="4399" spans="1:121" x14ac:dyDescent="0.15">
      <c r="A4399" s="64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31"/>
      <c r="R4399" s="16"/>
      <c r="S4399" s="4"/>
      <c r="T4399" s="5"/>
      <c r="U4399" s="11"/>
      <c r="V4399" s="11"/>
      <c r="W4399" s="49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"/>
      <c r="AH4399" s="1"/>
      <c r="AI4399" s="1"/>
      <c r="AJ4399" s="1"/>
      <c r="AK4399" s="1"/>
      <c r="AL4399" s="49"/>
      <c r="AM4399" s="49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</row>
    <row r="4400" spans="1:121" x14ac:dyDescent="0.15">
      <c r="A4400" s="64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31"/>
      <c r="R4400" s="16"/>
      <c r="S4400" s="4"/>
      <c r="T4400" s="5"/>
      <c r="U4400" s="11"/>
      <c r="V4400" s="11"/>
      <c r="W4400" s="49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"/>
      <c r="AH4400" s="1"/>
      <c r="AI4400" s="1"/>
      <c r="AJ4400" s="1"/>
      <c r="AK4400" s="1"/>
      <c r="AL4400" s="49"/>
      <c r="AM4400" s="49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</row>
    <row r="4401" spans="1:121" x14ac:dyDescent="0.15">
      <c r="A4401" s="64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31"/>
      <c r="R4401" s="16"/>
      <c r="S4401" s="4"/>
      <c r="T4401" s="5"/>
      <c r="U4401" s="11"/>
      <c r="V4401" s="11"/>
      <c r="W4401" s="49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"/>
      <c r="AH4401" s="1"/>
      <c r="AI4401" s="1"/>
      <c r="AJ4401" s="1"/>
      <c r="AK4401" s="1"/>
      <c r="AL4401" s="49"/>
      <c r="AM4401" s="49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</row>
    <row r="4402" spans="1:121" x14ac:dyDescent="0.15">
      <c r="A4402" s="64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31"/>
      <c r="R4402" s="16"/>
      <c r="S4402" s="4"/>
      <c r="T4402" s="5"/>
      <c r="U4402" s="11"/>
      <c r="V4402" s="11"/>
      <c r="W4402" s="49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"/>
      <c r="AH4402" s="1"/>
      <c r="AI4402" s="1"/>
      <c r="AJ4402" s="1"/>
      <c r="AK4402" s="1"/>
      <c r="AL4402" s="49"/>
      <c r="AM4402" s="49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</row>
    <row r="4403" spans="1:121" x14ac:dyDescent="0.15">
      <c r="A4403" s="64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31"/>
      <c r="R4403" s="16"/>
      <c r="S4403" s="4"/>
      <c r="T4403" s="5"/>
      <c r="U4403" s="11"/>
      <c r="V4403" s="11"/>
      <c r="W4403" s="49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"/>
      <c r="AH4403" s="1"/>
      <c r="AI4403" s="1"/>
      <c r="AJ4403" s="1"/>
      <c r="AK4403" s="1"/>
      <c r="AL4403" s="49"/>
      <c r="AM4403" s="49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</row>
    <row r="4404" spans="1:121" x14ac:dyDescent="0.15">
      <c r="A4404" s="64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31"/>
      <c r="R4404" s="16"/>
      <c r="S4404" s="4"/>
      <c r="T4404" s="5"/>
      <c r="U4404" s="11"/>
      <c r="V4404" s="11"/>
      <c r="W4404" s="49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"/>
      <c r="AH4404" s="1"/>
      <c r="AI4404" s="1"/>
      <c r="AJ4404" s="1"/>
      <c r="AK4404" s="1"/>
      <c r="AL4404" s="49"/>
      <c r="AM4404" s="49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</row>
    <row r="4405" spans="1:121" x14ac:dyDescent="0.15">
      <c r="A4405" s="64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31"/>
      <c r="R4405" s="16"/>
      <c r="S4405" s="4"/>
      <c r="T4405" s="5"/>
      <c r="U4405" s="11"/>
      <c r="V4405" s="11"/>
      <c r="W4405" s="49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"/>
      <c r="AH4405" s="1"/>
      <c r="AI4405" s="1"/>
      <c r="AJ4405" s="1"/>
      <c r="AK4405" s="1"/>
      <c r="AL4405" s="49"/>
      <c r="AM4405" s="49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</row>
    <row r="4406" spans="1:121" x14ac:dyDescent="0.15">
      <c r="A4406" s="64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31"/>
      <c r="R4406" s="16"/>
      <c r="S4406" s="4"/>
      <c r="T4406" s="5"/>
      <c r="U4406" s="11"/>
      <c r="V4406" s="11"/>
      <c r="W4406" s="49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"/>
      <c r="AH4406" s="1"/>
      <c r="AI4406" s="1"/>
      <c r="AJ4406" s="1"/>
      <c r="AK4406" s="1"/>
      <c r="AL4406" s="49"/>
      <c r="AM4406" s="49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</row>
    <row r="4407" spans="1:121" x14ac:dyDescent="0.15">
      <c r="A4407" s="64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31"/>
      <c r="R4407" s="16"/>
      <c r="S4407" s="4"/>
      <c r="T4407" s="5"/>
      <c r="U4407" s="11"/>
      <c r="V4407" s="11"/>
      <c r="W4407" s="49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"/>
      <c r="AH4407" s="1"/>
      <c r="AI4407" s="1"/>
      <c r="AJ4407" s="1"/>
      <c r="AK4407" s="1"/>
      <c r="AL4407" s="49"/>
      <c r="AM4407" s="49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</row>
    <row r="4408" spans="1:121" x14ac:dyDescent="0.15">
      <c r="A4408" s="64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31"/>
      <c r="R4408" s="16"/>
      <c r="S4408" s="4"/>
      <c r="T4408" s="5"/>
      <c r="U4408" s="11"/>
      <c r="V4408" s="11"/>
      <c r="W4408" s="49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"/>
      <c r="AH4408" s="1"/>
      <c r="AI4408" s="1"/>
      <c r="AJ4408" s="1"/>
      <c r="AK4408" s="1"/>
      <c r="AL4408" s="49"/>
      <c r="AM4408" s="49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</row>
    <row r="4409" spans="1:121" x14ac:dyDescent="0.15">
      <c r="A4409" s="64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31"/>
      <c r="R4409" s="16"/>
      <c r="S4409" s="4"/>
      <c r="T4409" s="5"/>
      <c r="U4409" s="11"/>
      <c r="V4409" s="11"/>
      <c r="W4409" s="49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"/>
      <c r="AH4409" s="1"/>
      <c r="AI4409" s="1"/>
      <c r="AJ4409" s="1"/>
      <c r="AK4409" s="1"/>
      <c r="AL4409" s="49"/>
      <c r="AM4409" s="49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</row>
    <row r="4410" spans="1:121" x14ac:dyDescent="0.15">
      <c r="A4410" s="64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31"/>
      <c r="R4410" s="16"/>
      <c r="S4410" s="4"/>
      <c r="T4410" s="5"/>
      <c r="U4410" s="11"/>
      <c r="V4410" s="11"/>
      <c r="W4410" s="49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"/>
      <c r="AH4410" s="1"/>
      <c r="AI4410" s="1"/>
      <c r="AJ4410" s="1"/>
      <c r="AK4410" s="1"/>
      <c r="AL4410" s="49"/>
      <c r="AM4410" s="49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</row>
    <row r="4411" spans="1:121" x14ac:dyDescent="0.15">
      <c r="A4411" s="64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31"/>
      <c r="R4411" s="16"/>
      <c r="S4411" s="4"/>
      <c r="T4411" s="5"/>
      <c r="U4411" s="11"/>
      <c r="V4411" s="11"/>
      <c r="W4411" s="49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"/>
      <c r="AH4411" s="1"/>
      <c r="AI4411" s="1"/>
      <c r="AJ4411" s="1"/>
      <c r="AK4411" s="1"/>
      <c r="AL4411" s="49"/>
      <c r="AM4411" s="49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</row>
    <row r="4412" spans="1:121" x14ac:dyDescent="0.15">
      <c r="A4412" s="64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31"/>
      <c r="R4412" s="16"/>
      <c r="S4412" s="4"/>
      <c r="T4412" s="5"/>
      <c r="U4412" s="11"/>
      <c r="V4412" s="11"/>
      <c r="W4412" s="49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"/>
      <c r="AH4412" s="1"/>
      <c r="AI4412" s="1"/>
      <c r="AJ4412" s="1"/>
      <c r="AK4412" s="1"/>
      <c r="AL4412" s="49"/>
      <c r="AM4412" s="49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</row>
    <row r="4413" spans="1:121" x14ac:dyDescent="0.15">
      <c r="A4413" s="64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31"/>
      <c r="R4413" s="16"/>
      <c r="S4413" s="4"/>
      <c r="T4413" s="5"/>
      <c r="U4413" s="11"/>
      <c r="V4413" s="11"/>
      <c r="W4413" s="49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"/>
      <c r="AH4413" s="1"/>
      <c r="AI4413" s="1"/>
      <c r="AJ4413" s="1"/>
      <c r="AK4413" s="1"/>
      <c r="AL4413" s="49"/>
      <c r="AM4413" s="49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</row>
    <row r="4414" spans="1:121" x14ac:dyDescent="0.15">
      <c r="A4414" s="64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31"/>
      <c r="R4414" s="16"/>
      <c r="S4414" s="4"/>
      <c r="T4414" s="5"/>
      <c r="U4414" s="11"/>
      <c r="V4414" s="11"/>
      <c r="W4414" s="49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"/>
      <c r="AH4414" s="1"/>
      <c r="AI4414" s="1"/>
      <c r="AJ4414" s="1"/>
      <c r="AK4414" s="1"/>
      <c r="AL4414" s="49"/>
      <c r="AM4414" s="49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</row>
    <row r="4415" spans="1:121" x14ac:dyDescent="0.15">
      <c r="A4415" s="64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31"/>
      <c r="R4415" s="16"/>
      <c r="S4415" s="4"/>
      <c r="T4415" s="5"/>
      <c r="U4415" s="11"/>
      <c r="V4415" s="11"/>
      <c r="W4415" s="49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"/>
      <c r="AH4415" s="1"/>
      <c r="AI4415" s="1"/>
      <c r="AJ4415" s="1"/>
      <c r="AK4415" s="1"/>
      <c r="AL4415" s="49"/>
      <c r="AM4415" s="49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</row>
    <row r="4416" spans="1:121" x14ac:dyDescent="0.15">
      <c r="A4416" s="64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31"/>
      <c r="R4416" s="16"/>
      <c r="S4416" s="4"/>
      <c r="T4416" s="5"/>
      <c r="U4416" s="11"/>
      <c r="V4416" s="11"/>
      <c r="W4416" s="49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"/>
      <c r="AH4416" s="1"/>
      <c r="AI4416" s="1"/>
      <c r="AJ4416" s="1"/>
      <c r="AK4416" s="1"/>
      <c r="AL4416" s="49"/>
      <c r="AM4416" s="49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</row>
    <row r="4417" spans="1:121" x14ac:dyDescent="0.15">
      <c r="A4417" s="64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31"/>
      <c r="R4417" s="16"/>
      <c r="S4417" s="4"/>
      <c r="T4417" s="5"/>
      <c r="U4417" s="11"/>
      <c r="V4417" s="11"/>
      <c r="W4417" s="49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"/>
      <c r="AH4417" s="1"/>
      <c r="AI4417" s="1"/>
      <c r="AJ4417" s="1"/>
      <c r="AK4417" s="1"/>
      <c r="AL4417" s="49"/>
      <c r="AM4417" s="49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</row>
    <row r="4418" spans="1:121" x14ac:dyDescent="0.15">
      <c r="A4418" s="64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31"/>
      <c r="R4418" s="16"/>
      <c r="S4418" s="4"/>
      <c r="T4418" s="5"/>
      <c r="U4418" s="11"/>
      <c r="V4418" s="11"/>
      <c r="W4418" s="49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"/>
      <c r="AH4418" s="1"/>
      <c r="AI4418" s="1"/>
      <c r="AJ4418" s="1"/>
      <c r="AK4418" s="1"/>
      <c r="AL4418" s="49"/>
      <c r="AM4418" s="49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</row>
    <row r="4419" spans="1:121" x14ac:dyDescent="0.15">
      <c r="A4419" s="64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31"/>
      <c r="R4419" s="16"/>
      <c r="S4419" s="4"/>
      <c r="T4419" s="5"/>
      <c r="U4419" s="11"/>
      <c r="V4419" s="11"/>
      <c r="W4419" s="49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"/>
      <c r="AH4419" s="1"/>
      <c r="AI4419" s="1"/>
      <c r="AJ4419" s="1"/>
      <c r="AK4419" s="1"/>
      <c r="AL4419" s="49"/>
      <c r="AM4419" s="49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</row>
    <row r="4420" spans="1:121" x14ac:dyDescent="0.15">
      <c r="A4420" s="64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31"/>
      <c r="R4420" s="16"/>
      <c r="S4420" s="4"/>
      <c r="T4420" s="5"/>
      <c r="U4420" s="11"/>
      <c r="V4420" s="11"/>
      <c r="W4420" s="49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"/>
      <c r="AH4420" s="1"/>
      <c r="AI4420" s="1"/>
      <c r="AJ4420" s="1"/>
      <c r="AK4420" s="1"/>
      <c r="AL4420" s="49"/>
      <c r="AM4420" s="49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</row>
    <row r="4421" spans="1:121" x14ac:dyDescent="0.15">
      <c r="A4421" s="64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31"/>
      <c r="R4421" s="16"/>
      <c r="S4421" s="4"/>
      <c r="T4421" s="5"/>
      <c r="U4421" s="11"/>
      <c r="V4421" s="11"/>
      <c r="W4421" s="49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"/>
      <c r="AH4421" s="1"/>
      <c r="AI4421" s="1"/>
      <c r="AJ4421" s="1"/>
      <c r="AK4421" s="1"/>
      <c r="AL4421" s="49"/>
      <c r="AM4421" s="49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</row>
    <row r="4422" spans="1:121" x14ac:dyDescent="0.15">
      <c r="A4422" s="64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31"/>
      <c r="R4422" s="16"/>
      <c r="S4422" s="4"/>
      <c r="T4422" s="5"/>
      <c r="U4422" s="11"/>
      <c r="V4422" s="11"/>
      <c r="W4422" s="49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"/>
      <c r="AH4422" s="1"/>
      <c r="AI4422" s="1"/>
      <c r="AJ4422" s="1"/>
      <c r="AK4422" s="1"/>
      <c r="AL4422" s="49"/>
      <c r="AM4422" s="49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</row>
    <row r="4423" spans="1:121" x14ac:dyDescent="0.15">
      <c r="A4423" s="64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31"/>
      <c r="R4423" s="16"/>
      <c r="S4423" s="4"/>
      <c r="T4423" s="5"/>
      <c r="U4423" s="11"/>
      <c r="V4423" s="11"/>
      <c r="W4423" s="49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"/>
      <c r="AH4423" s="1"/>
      <c r="AI4423" s="1"/>
      <c r="AJ4423" s="1"/>
      <c r="AK4423" s="1"/>
      <c r="AL4423" s="49"/>
      <c r="AM4423" s="49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</row>
    <row r="4424" spans="1:121" x14ac:dyDescent="0.15">
      <c r="A4424" s="64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31"/>
      <c r="R4424" s="16"/>
      <c r="S4424" s="4"/>
      <c r="T4424" s="5"/>
      <c r="U4424" s="11"/>
      <c r="V4424" s="11"/>
      <c r="W4424" s="49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"/>
      <c r="AH4424" s="1"/>
      <c r="AI4424" s="1"/>
      <c r="AJ4424" s="1"/>
      <c r="AK4424" s="1"/>
      <c r="AL4424" s="49"/>
      <c r="AM4424" s="49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</row>
    <row r="4425" spans="1:121" x14ac:dyDescent="0.15">
      <c r="A4425" s="64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31"/>
      <c r="R4425" s="16"/>
      <c r="S4425" s="4"/>
      <c r="T4425" s="5"/>
      <c r="U4425" s="11"/>
      <c r="V4425" s="11"/>
      <c r="W4425" s="49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"/>
      <c r="AH4425" s="1"/>
      <c r="AI4425" s="1"/>
      <c r="AJ4425" s="1"/>
      <c r="AK4425" s="1"/>
      <c r="AL4425" s="49"/>
      <c r="AM4425" s="49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</row>
    <row r="4426" spans="1:121" x14ac:dyDescent="0.15">
      <c r="A4426" s="64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31"/>
      <c r="R4426" s="16"/>
      <c r="S4426" s="4"/>
      <c r="T4426" s="5"/>
      <c r="U4426" s="11"/>
      <c r="V4426" s="11"/>
      <c r="W4426" s="49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"/>
      <c r="AH4426" s="1"/>
      <c r="AI4426" s="1"/>
      <c r="AJ4426" s="1"/>
      <c r="AK4426" s="1"/>
      <c r="AL4426" s="49"/>
      <c r="AM4426" s="49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</row>
    <row r="4427" spans="1:121" x14ac:dyDescent="0.15">
      <c r="A4427" s="64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31"/>
      <c r="R4427" s="16"/>
      <c r="S4427" s="4"/>
      <c r="T4427" s="5"/>
      <c r="U4427" s="11"/>
      <c r="V4427" s="11"/>
      <c r="W4427" s="49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"/>
      <c r="AH4427" s="1"/>
      <c r="AI4427" s="1"/>
      <c r="AJ4427" s="1"/>
      <c r="AK4427" s="1"/>
      <c r="AL4427" s="49"/>
      <c r="AM4427" s="49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</row>
    <row r="4428" spans="1:121" x14ac:dyDescent="0.15">
      <c r="A4428" s="64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31"/>
      <c r="R4428" s="16"/>
      <c r="S4428" s="4"/>
      <c r="T4428" s="5"/>
      <c r="U4428" s="11"/>
      <c r="V4428" s="11"/>
      <c r="W4428" s="49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"/>
      <c r="AH4428" s="1"/>
      <c r="AI4428" s="1"/>
      <c r="AJ4428" s="1"/>
      <c r="AK4428" s="1"/>
      <c r="AL4428" s="49"/>
      <c r="AM4428" s="49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</row>
    <row r="4429" spans="1:121" x14ac:dyDescent="0.15">
      <c r="A4429" s="64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31"/>
      <c r="R4429" s="16"/>
      <c r="S4429" s="4"/>
      <c r="T4429" s="5"/>
      <c r="U4429" s="11"/>
      <c r="V4429" s="11"/>
      <c r="W4429" s="49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"/>
      <c r="AH4429" s="1"/>
      <c r="AI4429" s="1"/>
      <c r="AJ4429" s="1"/>
      <c r="AK4429" s="1"/>
      <c r="AL4429" s="49"/>
      <c r="AM4429" s="49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</row>
    <row r="4430" spans="1:121" x14ac:dyDescent="0.15">
      <c r="A4430" s="64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31"/>
      <c r="R4430" s="16"/>
      <c r="S4430" s="4"/>
      <c r="T4430" s="5"/>
      <c r="U4430" s="11"/>
      <c r="V4430" s="11"/>
      <c r="W4430" s="49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"/>
      <c r="AH4430" s="1"/>
      <c r="AI4430" s="1"/>
      <c r="AJ4430" s="1"/>
      <c r="AK4430" s="1"/>
      <c r="AL4430" s="49"/>
      <c r="AM4430" s="49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</row>
    <row r="4431" spans="1:121" x14ac:dyDescent="0.15">
      <c r="A4431" s="64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31"/>
      <c r="R4431" s="16"/>
      <c r="S4431" s="4"/>
      <c r="T4431" s="5"/>
      <c r="U4431" s="11"/>
      <c r="V4431" s="11"/>
      <c r="W4431" s="49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"/>
      <c r="AH4431" s="1"/>
      <c r="AI4431" s="1"/>
      <c r="AJ4431" s="1"/>
      <c r="AK4431" s="1"/>
      <c r="AL4431" s="49"/>
      <c r="AM4431" s="49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</row>
    <row r="4432" spans="1:121" x14ac:dyDescent="0.15">
      <c r="A4432" s="64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31"/>
      <c r="R4432" s="16"/>
      <c r="S4432" s="4"/>
      <c r="T4432" s="5"/>
      <c r="U4432" s="11"/>
      <c r="V4432" s="11"/>
      <c r="W4432" s="49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"/>
      <c r="AH4432" s="1"/>
      <c r="AI4432" s="1"/>
      <c r="AJ4432" s="1"/>
      <c r="AK4432" s="1"/>
      <c r="AL4432" s="49"/>
      <c r="AM4432" s="49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</row>
    <row r="4433" spans="1:121" x14ac:dyDescent="0.15">
      <c r="A4433" s="64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31"/>
      <c r="R4433" s="16"/>
      <c r="S4433" s="4"/>
      <c r="T4433" s="5"/>
      <c r="U4433" s="11"/>
      <c r="V4433" s="11"/>
      <c r="W4433" s="49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"/>
      <c r="AH4433" s="1"/>
      <c r="AI4433" s="1"/>
      <c r="AJ4433" s="1"/>
      <c r="AK4433" s="1"/>
      <c r="AL4433" s="49"/>
      <c r="AM4433" s="49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</row>
    <row r="4434" spans="1:121" x14ac:dyDescent="0.15">
      <c r="A4434" s="64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31"/>
      <c r="R4434" s="16"/>
      <c r="S4434" s="4"/>
      <c r="T4434" s="5"/>
      <c r="U4434" s="11"/>
      <c r="V4434" s="11"/>
      <c r="W4434" s="49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"/>
      <c r="AH4434" s="1"/>
      <c r="AI4434" s="1"/>
      <c r="AJ4434" s="1"/>
      <c r="AK4434" s="1"/>
      <c r="AL4434" s="49"/>
      <c r="AM4434" s="49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</row>
    <row r="4435" spans="1:121" x14ac:dyDescent="0.15">
      <c r="A4435" s="64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31"/>
      <c r="R4435" s="16"/>
      <c r="S4435" s="4"/>
      <c r="T4435" s="5"/>
      <c r="U4435" s="11"/>
      <c r="V4435" s="11"/>
      <c r="W4435" s="49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"/>
      <c r="AH4435" s="1"/>
      <c r="AI4435" s="1"/>
      <c r="AJ4435" s="1"/>
      <c r="AK4435" s="1"/>
      <c r="AL4435" s="49"/>
      <c r="AM4435" s="49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</row>
    <row r="4436" spans="1:121" x14ac:dyDescent="0.15">
      <c r="A4436" s="64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31"/>
      <c r="R4436" s="16"/>
      <c r="S4436" s="4"/>
      <c r="T4436" s="5"/>
      <c r="U4436" s="11"/>
      <c r="V4436" s="11"/>
      <c r="W4436" s="49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"/>
      <c r="AH4436" s="1"/>
      <c r="AI4436" s="1"/>
      <c r="AJ4436" s="1"/>
      <c r="AK4436" s="1"/>
      <c r="AL4436" s="49"/>
      <c r="AM4436" s="49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</row>
    <row r="4437" spans="1:121" x14ac:dyDescent="0.15">
      <c r="A4437" s="64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31"/>
      <c r="R4437" s="16"/>
      <c r="S4437" s="4"/>
      <c r="T4437" s="5"/>
      <c r="U4437" s="11"/>
      <c r="V4437" s="11"/>
      <c r="W4437" s="49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"/>
      <c r="AH4437" s="1"/>
      <c r="AI4437" s="1"/>
      <c r="AJ4437" s="1"/>
      <c r="AK4437" s="1"/>
      <c r="AL4437" s="49"/>
      <c r="AM4437" s="49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</row>
    <row r="4438" spans="1:121" x14ac:dyDescent="0.15">
      <c r="A4438" s="64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31"/>
      <c r="R4438" s="16"/>
      <c r="S4438" s="4"/>
      <c r="T4438" s="5"/>
      <c r="U4438" s="11"/>
      <c r="V4438" s="11"/>
      <c r="W4438" s="49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"/>
      <c r="AH4438" s="1"/>
      <c r="AI4438" s="1"/>
      <c r="AJ4438" s="1"/>
      <c r="AK4438" s="1"/>
      <c r="AL4438" s="49"/>
      <c r="AM4438" s="49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</row>
    <row r="4439" spans="1:121" x14ac:dyDescent="0.15">
      <c r="A4439" s="64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31"/>
      <c r="R4439" s="16"/>
      <c r="S4439" s="4"/>
      <c r="T4439" s="5"/>
      <c r="U4439" s="11"/>
      <c r="V4439" s="11"/>
      <c r="W4439" s="49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"/>
      <c r="AH4439" s="1"/>
      <c r="AI4439" s="1"/>
      <c r="AJ4439" s="1"/>
      <c r="AK4439" s="1"/>
      <c r="AL4439" s="49"/>
      <c r="AM4439" s="49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</row>
    <row r="4440" spans="1:121" x14ac:dyDescent="0.15">
      <c r="A4440" s="64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31"/>
      <c r="R4440" s="16"/>
      <c r="S4440" s="4"/>
      <c r="T4440" s="5"/>
      <c r="U4440" s="11"/>
      <c r="V4440" s="11"/>
      <c r="W4440" s="49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"/>
      <c r="AH4440" s="1"/>
      <c r="AI4440" s="1"/>
      <c r="AJ4440" s="1"/>
      <c r="AK4440" s="1"/>
      <c r="AL4440" s="49"/>
      <c r="AM4440" s="49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</row>
    <row r="4441" spans="1:121" x14ac:dyDescent="0.15">
      <c r="A4441" s="64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31"/>
      <c r="R4441" s="16"/>
      <c r="S4441" s="4"/>
      <c r="T4441" s="5"/>
      <c r="U4441" s="11"/>
      <c r="V4441" s="11"/>
      <c r="W4441" s="49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"/>
      <c r="AH4441" s="1"/>
      <c r="AI4441" s="1"/>
      <c r="AJ4441" s="1"/>
      <c r="AK4441" s="1"/>
      <c r="AL4441" s="49"/>
      <c r="AM4441" s="49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</row>
    <row r="4442" spans="1:121" x14ac:dyDescent="0.15">
      <c r="A4442" s="64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31"/>
      <c r="R4442" s="16"/>
      <c r="S4442" s="4"/>
      <c r="T4442" s="5"/>
      <c r="U4442" s="11"/>
      <c r="V4442" s="11"/>
      <c r="W4442" s="49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"/>
      <c r="AH4442" s="1"/>
      <c r="AI4442" s="1"/>
      <c r="AJ4442" s="1"/>
      <c r="AK4442" s="1"/>
      <c r="AL4442" s="49"/>
      <c r="AM4442" s="49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</row>
    <row r="4443" spans="1:121" x14ac:dyDescent="0.15">
      <c r="A4443" s="64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31"/>
      <c r="R4443" s="16"/>
      <c r="S4443" s="4"/>
      <c r="T4443" s="5"/>
      <c r="U4443" s="11"/>
      <c r="V4443" s="11"/>
      <c r="W4443" s="49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"/>
      <c r="AH4443" s="1"/>
      <c r="AI4443" s="1"/>
      <c r="AJ4443" s="1"/>
      <c r="AK4443" s="1"/>
      <c r="AL4443" s="49"/>
      <c r="AM4443" s="49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</row>
    <row r="4444" spans="1:121" x14ac:dyDescent="0.15">
      <c r="A4444" s="64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31"/>
      <c r="R4444" s="16"/>
      <c r="S4444" s="4"/>
      <c r="T4444" s="5"/>
      <c r="U4444" s="11"/>
      <c r="V4444" s="11"/>
      <c r="W4444" s="49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"/>
      <c r="AH4444" s="1"/>
      <c r="AI4444" s="1"/>
      <c r="AJ4444" s="1"/>
      <c r="AK4444" s="1"/>
      <c r="AL4444" s="49"/>
      <c r="AM4444" s="49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</row>
    <row r="4445" spans="1:121" x14ac:dyDescent="0.15">
      <c r="A4445" s="64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31"/>
      <c r="R4445" s="16"/>
      <c r="S4445" s="4"/>
      <c r="T4445" s="5"/>
      <c r="U4445" s="11"/>
      <c r="V4445" s="11"/>
      <c r="W4445" s="49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"/>
      <c r="AH4445" s="1"/>
      <c r="AI4445" s="1"/>
      <c r="AJ4445" s="1"/>
      <c r="AK4445" s="1"/>
      <c r="AL4445" s="49"/>
      <c r="AM4445" s="49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</row>
    <row r="4446" spans="1:121" x14ac:dyDescent="0.15">
      <c r="A4446" s="64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31"/>
      <c r="R4446" s="16"/>
      <c r="S4446" s="4"/>
      <c r="T4446" s="5"/>
      <c r="U4446" s="11"/>
      <c r="V4446" s="11"/>
      <c r="W4446" s="49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"/>
      <c r="AH4446" s="1"/>
      <c r="AI4446" s="1"/>
      <c r="AJ4446" s="1"/>
      <c r="AK4446" s="1"/>
      <c r="AL4446" s="49"/>
      <c r="AM4446" s="49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</row>
    <row r="4447" spans="1:121" x14ac:dyDescent="0.15">
      <c r="A4447" s="64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31"/>
      <c r="R4447" s="16"/>
      <c r="S4447" s="4"/>
      <c r="T4447" s="5"/>
      <c r="U4447" s="11"/>
      <c r="V4447" s="11"/>
      <c r="W4447" s="49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"/>
      <c r="AH4447" s="1"/>
      <c r="AI4447" s="1"/>
      <c r="AJ4447" s="1"/>
      <c r="AK4447" s="1"/>
      <c r="AL4447" s="49"/>
      <c r="AM4447" s="49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</row>
    <row r="4448" spans="1:121" x14ac:dyDescent="0.15">
      <c r="A4448" s="64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31"/>
      <c r="R4448" s="16"/>
      <c r="S4448" s="4"/>
      <c r="T4448" s="5"/>
      <c r="U4448" s="11"/>
      <c r="V4448" s="11"/>
      <c r="W4448" s="49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"/>
      <c r="AH4448" s="1"/>
      <c r="AI4448" s="1"/>
      <c r="AJ4448" s="1"/>
      <c r="AK4448" s="1"/>
      <c r="AL4448" s="49"/>
      <c r="AM4448" s="49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</row>
    <row r="4449" spans="1:121" x14ac:dyDescent="0.15">
      <c r="A4449" s="64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31"/>
      <c r="R4449" s="16"/>
      <c r="S4449" s="4"/>
      <c r="T4449" s="5"/>
      <c r="U4449" s="11"/>
      <c r="V4449" s="11"/>
      <c r="W4449" s="49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"/>
      <c r="AH4449" s="1"/>
      <c r="AI4449" s="1"/>
      <c r="AJ4449" s="1"/>
      <c r="AK4449" s="1"/>
      <c r="AL4449" s="49"/>
      <c r="AM4449" s="49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</row>
    <row r="4450" spans="1:121" x14ac:dyDescent="0.15">
      <c r="A4450" s="64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31"/>
      <c r="R4450" s="16"/>
      <c r="S4450" s="4"/>
      <c r="T4450" s="5"/>
      <c r="U4450" s="11"/>
      <c r="V4450" s="11"/>
      <c r="W4450" s="49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"/>
      <c r="AH4450" s="1"/>
      <c r="AI4450" s="1"/>
      <c r="AJ4450" s="1"/>
      <c r="AK4450" s="1"/>
      <c r="AL4450" s="49"/>
      <c r="AM4450" s="49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</row>
    <row r="4451" spans="1:121" x14ac:dyDescent="0.15">
      <c r="A4451" s="64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31"/>
      <c r="R4451" s="16"/>
      <c r="S4451" s="4"/>
      <c r="T4451" s="5"/>
      <c r="U4451" s="11"/>
      <c r="V4451" s="11"/>
      <c r="W4451" s="49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"/>
      <c r="AH4451" s="1"/>
      <c r="AI4451" s="1"/>
      <c r="AJ4451" s="1"/>
      <c r="AK4451" s="1"/>
      <c r="AL4451" s="49"/>
      <c r="AM4451" s="49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</row>
    <row r="4452" spans="1:121" x14ac:dyDescent="0.15">
      <c r="A4452" s="64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31"/>
      <c r="R4452" s="16"/>
      <c r="S4452" s="4"/>
      <c r="T4452" s="5"/>
      <c r="U4452" s="11"/>
      <c r="V4452" s="11"/>
      <c r="W4452" s="49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"/>
      <c r="AH4452" s="1"/>
      <c r="AI4452" s="1"/>
      <c r="AJ4452" s="1"/>
      <c r="AK4452" s="1"/>
      <c r="AL4452" s="49"/>
      <c r="AM4452" s="49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</row>
    <row r="4453" spans="1:121" x14ac:dyDescent="0.15">
      <c r="A4453" s="64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31"/>
      <c r="R4453" s="16"/>
      <c r="S4453" s="4"/>
      <c r="T4453" s="5"/>
      <c r="U4453" s="11"/>
      <c r="V4453" s="11"/>
      <c r="W4453" s="49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"/>
      <c r="AH4453" s="1"/>
      <c r="AI4453" s="1"/>
      <c r="AJ4453" s="1"/>
      <c r="AK4453" s="1"/>
      <c r="AL4453" s="49"/>
      <c r="AM4453" s="49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</row>
    <row r="4454" spans="1:121" x14ac:dyDescent="0.15">
      <c r="A4454" s="64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31"/>
      <c r="R4454" s="16"/>
      <c r="S4454" s="4"/>
      <c r="T4454" s="5"/>
      <c r="U4454" s="11"/>
      <c r="V4454" s="11"/>
      <c r="W4454" s="49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"/>
      <c r="AH4454" s="1"/>
      <c r="AI4454" s="1"/>
      <c r="AJ4454" s="1"/>
      <c r="AK4454" s="1"/>
      <c r="AL4454" s="49"/>
      <c r="AM4454" s="49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</row>
    <row r="4455" spans="1:121" x14ac:dyDescent="0.15">
      <c r="A4455" s="64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31"/>
      <c r="R4455" s="16"/>
      <c r="S4455" s="4"/>
      <c r="T4455" s="5"/>
      <c r="U4455" s="11"/>
      <c r="V4455" s="11"/>
      <c r="W4455" s="49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"/>
      <c r="AH4455" s="1"/>
      <c r="AI4455" s="1"/>
      <c r="AJ4455" s="1"/>
      <c r="AK4455" s="1"/>
      <c r="AL4455" s="49"/>
      <c r="AM4455" s="49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</row>
    <row r="4456" spans="1:121" x14ac:dyDescent="0.15">
      <c r="A4456" s="64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31"/>
      <c r="R4456" s="16"/>
      <c r="S4456" s="4"/>
      <c r="T4456" s="5"/>
      <c r="U4456" s="11"/>
      <c r="V4456" s="11"/>
      <c r="W4456" s="49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"/>
      <c r="AH4456" s="1"/>
      <c r="AI4456" s="1"/>
      <c r="AJ4456" s="1"/>
      <c r="AK4456" s="1"/>
      <c r="AL4456" s="49"/>
      <c r="AM4456" s="49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</row>
    <row r="4457" spans="1:121" x14ac:dyDescent="0.15">
      <c r="A4457" s="64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31"/>
      <c r="R4457" s="16"/>
      <c r="S4457" s="4"/>
      <c r="T4457" s="5"/>
      <c r="U4457" s="11"/>
      <c r="V4457" s="11"/>
      <c r="W4457" s="49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"/>
      <c r="AH4457" s="1"/>
      <c r="AI4457" s="1"/>
      <c r="AJ4457" s="1"/>
      <c r="AK4457" s="1"/>
      <c r="AL4457" s="49"/>
      <c r="AM4457" s="49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</row>
    <row r="4458" spans="1:121" x14ac:dyDescent="0.15">
      <c r="A4458" s="64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31"/>
      <c r="R4458" s="16"/>
      <c r="S4458" s="4"/>
      <c r="T4458" s="5"/>
      <c r="U4458" s="11"/>
      <c r="V4458" s="11"/>
      <c r="W4458" s="49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"/>
      <c r="AH4458" s="1"/>
      <c r="AI4458" s="1"/>
      <c r="AJ4458" s="1"/>
      <c r="AK4458" s="1"/>
      <c r="AL4458" s="49"/>
      <c r="AM4458" s="49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</row>
    <row r="4459" spans="1:121" x14ac:dyDescent="0.15">
      <c r="A4459" s="64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31"/>
      <c r="R4459" s="16"/>
      <c r="S4459" s="4"/>
      <c r="T4459" s="5"/>
      <c r="U4459" s="11"/>
      <c r="V4459" s="11"/>
      <c r="W4459" s="49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"/>
      <c r="AH4459" s="1"/>
      <c r="AI4459" s="1"/>
      <c r="AJ4459" s="1"/>
      <c r="AK4459" s="1"/>
      <c r="AL4459" s="49"/>
      <c r="AM4459" s="49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</row>
    <row r="4460" spans="1:121" x14ac:dyDescent="0.15">
      <c r="A4460" s="64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31"/>
      <c r="R4460" s="16"/>
      <c r="S4460" s="4"/>
      <c r="T4460" s="5"/>
      <c r="U4460" s="11"/>
      <c r="V4460" s="11"/>
      <c r="W4460" s="49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"/>
      <c r="AH4460" s="1"/>
      <c r="AI4460" s="1"/>
      <c r="AJ4460" s="1"/>
      <c r="AK4460" s="1"/>
      <c r="AL4460" s="49"/>
      <c r="AM4460" s="49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</row>
    <row r="4461" spans="1:121" x14ac:dyDescent="0.15">
      <c r="A4461" s="64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31"/>
      <c r="R4461" s="16"/>
      <c r="S4461" s="4"/>
      <c r="T4461" s="5"/>
      <c r="U4461" s="11"/>
      <c r="V4461" s="11"/>
      <c r="W4461" s="49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"/>
      <c r="AH4461" s="1"/>
      <c r="AI4461" s="1"/>
      <c r="AJ4461" s="1"/>
      <c r="AK4461" s="1"/>
      <c r="AL4461" s="49"/>
      <c r="AM4461" s="49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</row>
    <row r="4462" spans="1:121" x14ac:dyDescent="0.15">
      <c r="A4462" s="64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31"/>
      <c r="R4462" s="16"/>
      <c r="S4462" s="4"/>
      <c r="T4462" s="5"/>
      <c r="U4462" s="11"/>
      <c r="V4462" s="11"/>
      <c r="W4462" s="49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"/>
      <c r="AH4462" s="1"/>
      <c r="AI4462" s="1"/>
      <c r="AJ4462" s="1"/>
      <c r="AK4462" s="1"/>
      <c r="AL4462" s="49"/>
      <c r="AM4462" s="49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</row>
    <row r="4463" spans="1:121" x14ac:dyDescent="0.15">
      <c r="A4463" s="64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31"/>
      <c r="R4463" s="16"/>
      <c r="S4463" s="4"/>
      <c r="T4463" s="5"/>
      <c r="U4463" s="11"/>
      <c r="V4463" s="11"/>
      <c r="W4463" s="49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"/>
      <c r="AH4463" s="1"/>
      <c r="AI4463" s="1"/>
      <c r="AJ4463" s="1"/>
      <c r="AK4463" s="1"/>
      <c r="AL4463" s="49"/>
      <c r="AM4463" s="49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</row>
    <row r="4464" spans="1:121" x14ac:dyDescent="0.15">
      <c r="A4464" s="64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31"/>
      <c r="R4464" s="16"/>
      <c r="S4464" s="4"/>
      <c r="T4464" s="5"/>
      <c r="U4464" s="11"/>
      <c r="V4464" s="11"/>
      <c r="W4464" s="49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"/>
      <c r="AH4464" s="1"/>
      <c r="AI4464" s="1"/>
      <c r="AJ4464" s="1"/>
      <c r="AK4464" s="1"/>
      <c r="AL4464" s="49"/>
      <c r="AM4464" s="49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</row>
    <row r="4465" spans="1:121" x14ac:dyDescent="0.15">
      <c r="A4465" s="64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31"/>
      <c r="R4465" s="16"/>
      <c r="S4465" s="4"/>
      <c r="T4465" s="5"/>
      <c r="U4465" s="11"/>
      <c r="V4465" s="11"/>
      <c r="W4465" s="49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"/>
      <c r="AH4465" s="1"/>
      <c r="AI4465" s="1"/>
      <c r="AJ4465" s="1"/>
      <c r="AK4465" s="1"/>
      <c r="AL4465" s="49"/>
      <c r="AM4465" s="49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</row>
    <row r="4466" spans="1:121" x14ac:dyDescent="0.15">
      <c r="A4466" s="64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31"/>
      <c r="R4466" s="16"/>
      <c r="S4466" s="4"/>
      <c r="T4466" s="5"/>
      <c r="U4466" s="11"/>
      <c r="V4466" s="11"/>
      <c r="W4466" s="49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"/>
      <c r="AH4466" s="1"/>
      <c r="AI4466" s="1"/>
      <c r="AJ4466" s="1"/>
      <c r="AK4466" s="1"/>
      <c r="AL4466" s="49"/>
      <c r="AM4466" s="49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</row>
    <row r="4467" spans="1:121" x14ac:dyDescent="0.15">
      <c r="A4467" s="64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31"/>
      <c r="R4467" s="16"/>
      <c r="S4467" s="4"/>
      <c r="T4467" s="5"/>
      <c r="U4467" s="11"/>
      <c r="V4467" s="11"/>
      <c r="W4467" s="49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"/>
      <c r="AH4467" s="1"/>
      <c r="AI4467" s="1"/>
      <c r="AJ4467" s="1"/>
      <c r="AK4467" s="1"/>
      <c r="AL4467" s="49"/>
      <c r="AM4467" s="49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</row>
    <row r="4468" spans="1:121" x14ac:dyDescent="0.15">
      <c r="A4468" s="64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31"/>
      <c r="R4468" s="16"/>
      <c r="S4468" s="4"/>
      <c r="T4468" s="5"/>
      <c r="U4468" s="11"/>
      <c r="V4468" s="11"/>
      <c r="W4468" s="49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"/>
      <c r="AH4468" s="1"/>
      <c r="AI4468" s="1"/>
      <c r="AJ4468" s="1"/>
      <c r="AK4468" s="1"/>
      <c r="AL4468" s="49"/>
      <c r="AM4468" s="49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</row>
    <row r="4469" spans="1:121" x14ac:dyDescent="0.15">
      <c r="A4469" s="64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31"/>
      <c r="R4469" s="16"/>
      <c r="S4469" s="4"/>
      <c r="T4469" s="5"/>
      <c r="U4469" s="11"/>
      <c r="V4469" s="11"/>
      <c r="W4469" s="49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"/>
      <c r="AH4469" s="1"/>
      <c r="AI4469" s="1"/>
      <c r="AJ4469" s="1"/>
      <c r="AK4469" s="1"/>
      <c r="AL4469" s="49"/>
      <c r="AM4469" s="49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</row>
    <row r="4470" spans="1:121" x14ac:dyDescent="0.15">
      <c r="A4470" s="64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31"/>
      <c r="R4470" s="16"/>
      <c r="S4470" s="4"/>
      <c r="T4470" s="5"/>
      <c r="U4470" s="11"/>
      <c r="V4470" s="11"/>
      <c r="W4470" s="49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"/>
      <c r="AH4470" s="1"/>
      <c r="AI4470" s="1"/>
      <c r="AJ4470" s="1"/>
      <c r="AK4470" s="1"/>
      <c r="AL4470" s="49"/>
      <c r="AM4470" s="49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</row>
    <row r="4471" spans="1:121" x14ac:dyDescent="0.15">
      <c r="A4471" s="64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31"/>
      <c r="R4471" s="16"/>
      <c r="S4471" s="4"/>
      <c r="T4471" s="5"/>
      <c r="U4471" s="11"/>
      <c r="V4471" s="11"/>
      <c r="W4471" s="49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"/>
      <c r="AH4471" s="1"/>
      <c r="AI4471" s="1"/>
      <c r="AJ4471" s="1"/>
      <c r="AK4471" s="1"/>
      <c r="AL4471" s="49"/>
      <c r="AM4471" s="49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</row>
    <row r="4472" spans="1:121" x14ac:dyDescent="0.15">
      <c r="A4472" s="64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31"/>
      <c r="R4472" s="16"/>
      <c r="S4472" s="4"/>
      <c r="T4472" s="5"/>
      <c r="U4472" s="11"/>
      <c r="V4472" s="11"/>
      <c r="W4472" s="49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"/>
      <c r="AH4472" s="1"/>
      <c r="AI4472" s="1"/>
      <c r="AJ4472" s="1"/>
      <c r="AK4472" s="1"/>
      <c r="AL4472" s="49"/>
      <c r="AM4472" s="49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</row>
    <row r="4473" spans="1:121" x14ac:dyDescent="0.15">
      <c r="A4473" s="64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31"/>
      <c r="R4473" s="16"/>
      <c r="S4473" s="4"/>
      <c r="T4473" s="5"/>
      <c r="U4473" s="11"/>
      <c r="V4473" s="11"/>
      <c r="W4473" s="49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"/>
      <c r="AH4473" s="1"/>
      <c r="AI4473" s="1"/>
      <c r="AJ4473" s="1"/>
      <c r="AK4473" s="1"/>
      <c r="AL4473" s="49"/>
      <c r="AM4473" s="49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</row>
    <row r="4474" spans="1:121" x14ac:dyDescent="0.15">
      <c r="A4474" s="64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31"/>
      <c r="R4474" s="16"/>
      <c r="S4474" s="4"/>
      <c r="T4474" s="5"/>
      <c r="U4474" s="11"/>
      <c r="V4474" s="11"/>
      <c r="W4474" s="49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"/>
      <c r="AH4474" s="1"/>
      <c r="AI4474" s="1"/>
      <c r="AJ4474" s="1"/>
      <c r="AK4474" s="1"/>
      <c r="AL4474" s="49"/>
      <c r="AM4474" s="49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</row>
    <row r="4475" spans="1:121" x14ac:dyDescent="0.15">
      <c r="A4475" s="64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31"/>
      <c r="R4475" s="16"/>
      <c r="S4475" s="4"/>
      <c r="T4475" s="5"/>
      <c r="U4475" s="11"/>
      <c r="V4475" s="11"/>
      <c r="W4475" s="49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"/>
      <c r="AH4475" s="1"/>
      <c r="AI4475" s="1"/>
      <c r="AJ4475" s="1"/>
      <c r="AK4475" s="1"/>
      <c r="AL4475" s="49"/>
      <c r="AM4475" s="49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</row>
    <row r="4476" spans="1:121" x14ac:dyDescent="0.15">
      <c r="A4476" s="64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31"/>
      <c r="R4476" s="16"/>
      <c r="S4476" s="4"/>
      <c r="T4476" s="5"/>
      <c r="U4476" s="11"/>
      <c r="V4476" s="11"/>
      <c r="W4476" s="49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"/>
      <c r="AH4476" s="1"/>
      <c r="AI4476" s="1"/>
      <c r="AJ4476" s="1"/>
      <c r="AK4476" s="1"/>
      <c r="AL4476" s="49"/>
      <c r="AM4476" s="49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</row>
    <row r="4477" spans="1:121" x14ac:dyDescent="0.15">
      <c r="A4477" s="64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31"/>
      <c r="R4477" s="16"/>
      <c r="S4477" s="4"/>
      <c r="T4477" s="5"/>
      <c r="U4477" s="11"/>
      <c r="V4477" s="11"/>
      <c r="W4477" s="49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"/>
      <c r="AH4477" s="1"/>
      <c r="AI4477" s="1"/>
      <c r="AJ4477" s="1"/>
      <c r="AK4477" s="1"/>
      <c r="AL4477" s="49"/>
      <c r="AM4477" s="49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</row>
    <row r="4478" spans="1:121" x14ac:dyDescent="0.15">
      <c r="A4478" s="64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31"/>
      <c r="R4478" s="16"/>
      <c r="S4478" s="4"/>
      <c r="T4478" s="5"/>
      <c r="U4478" s="11"/>
      <c r="V4478" s="11"/>
      <c r="W4478" s="49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"/>
      <c r="AH4478" s="1"/>
      <c r="AI4478" s="1"/>
      <c r="AJ4478" s="1"/>
      <c r="AK4478" s="1"/>
      <c r="AL4478" s="49"/>
      <c r="AM4478" s="49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</row>
    <row r="4479" spans="1:121" x14ac:dyDescent="0.15">
      <c r="A4479" s="64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31"/>
      <c r="R4479" s="16"/>
      <c r="S4479" s="4"/>
      <c r="T4479" s="5"/>
      <c r="U4479" s="11"/>
      <c r="V4479" s="11"/>
      <c r="W4479" s="49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"/>
      <c r="AH4479" s="1"/>
      <c r="AI4479" s="1"/>
      <c r="AJ4479" s="1"/>
      <c r="AK4479" s="1"/>
      <c r="AL4479" s="49"/>
      <c r="AM4479" s="49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</row>
    <row r="4480" spans="1:121" x14ac:dyDescent="0.15">
      <c r="A4480" s="64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31"/>
      <c r="R4480" s="16"/>
      <c r="S4480" s="4"/>
      <c r="T4480" s="5"/>
      <c r="U4480" s="11"/>
      <c r="V4480" s="11"/>
      <c r="W4480" s="49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"/>
      <c r="AH4480" s="1"/>
      <c r="AI4480" s="1"/>
      <c r="AJ4480" s="1"/>
      <c r="AK4480" s="1"/>
      <c r="AL4480" s="49"/>
      <c r="AM4480" s="49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</row>
    <row r="4481" spans="1:121" x14ac:dyDescent="0.15">
      <c r="A4481" s="64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31"/>
      <c r="R4481" s="16"/>
      <c r="S4481" s="4"/>
      <c r="T4481" s="5"/>
      <c r="U4481" s="11"/>
      <c r="V4481" s="11"/>
      <c r="W4481" s="49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"/>
      <c r="AH4481" s="1"/>
      <c r="AI4481" s="1"/>
      <c r="AJ4481" s="1"/>
      <c r="AK4481" s="1"/>
      <c r="AL4481" s="49"/>
      <c r="AM4481" s="49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</row>
    <row r="4482" spans="1:121" x14ac:dyDescent="0.15">
      <c r="A4482" s="64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31"/>
      <c r="R4482" s="16"/>
      <c r="S4482" s="4"/>
      <c r="T4482" s="5"/>
      <c r="U4482" s="11"/>
      <c r="V4482" s="11"/>
      <c r="W4482" s="49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"/>
      <c r="AH4482" s="1"/>
      <c r="AI4482" s="1"/>
      <c r="AJ4482" s="1"/>
      <c r="AK4482" s="1"/>
      <c r="AL4482" s="49"/>
      <c r="AM4482" s="49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</row>
    <row r="4483" spans="1:121" x14ac:dyDescent="0.15">
      <c r="A4483" s="64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31"/>
      <c r="R4483" s="16"/>
      <c r="S4483" s="4"/>
      <c r="T4483" s="5"/>
      <c r="U4483" s="11"/>
      <c r="V4483" s="11"/>
      <c r="W4483" s="49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"/>
      <c r="AH4483" s="1"/>
      <c r="AI4483" s="1"/>
      <c r="AJ4483" s="1"/>
      <c r="AK4483" s="1"/>
      <c r="AL4483" s="49"/>
      <c r="AM4483" s="49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</row>
    <row r="4484" spans="1:121" x14ac:dyDescent="0.15">
      <c r="A4484" s="64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31"/>
      <c r="R4484" s="16"/>
      <c r="S4484" s="4"/>
      <c r="T4484" s="5"/>
      <c r="U4484" s="11"/>
      <c r="V4484" s="11"/>
      <c r="W4484" s="49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"/>
      <c r="AH4484" s="1"/>
      <c r="AI4484" s="1"/>
      <c r="AJ4484" s="1"/>
      <c r="AK4484" s="1"/>
      <c r="AL4484" s="49"/>
      <c r="AM4484" s="49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</row>
    <row r="4485" spans="1:121" x14ac:dyDescent="0.15">
      <c r="A4485" s="64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31"/>
      <c r="R4485" s="16"/>
      <c r="S4485" s="4"/>
      <c r="T4485" s="5"/>
      <c r="U4485" s="11"/>
      <c r="V4485" s="11"/>
      <c r="W4485" s="49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"/>
      <c r="AH4485" s="1"/>
      <c r="AI4485" s="1"/>
      <c r="AJ4485" s="1"/>
      <c r="AK4485" s="1"/>
      <c r="AL4485" s="49"/>
      <c r="AM4485" s="49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</row>
    <row r="4486" spans="1:121" x14ac:dyDescent="0.15">
      <c r="A4486" s="64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31"/>
      <c r="R4486" s="16"/>
      <c r="S4486" s="4"/>
      <c r="T4486" s="5"/>
      <c r="U4486" s="11"/>
      <c r="V4486" s="11"/>
      <c r="W4486" s="49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"/>
      <c r="AH4486" s="1"/>
      <c r="AI4486" s="1"/>
      <c r="AJ4486" s="1"/>
      <c r="AK4486" s="1"/>
      <c r="AL4486" s="49"/>
      <c r="AM4486" s="49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</row>
    <row r="4487" spans="1:121" x14ac:dyDescent="0.15">
      <c r="A4487" s="64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31"/>
      <c r="R4487" s="16"/>
      <c r="S4487" s="4"/>
      <c r="T4487" s="5"/>
      <c r="U4487" s="11"/>
      <c r="V4487" s="11"/>
      <c r="W4487" s="49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"/>
      <c r="AH4487" s="1"/>
      <c r="AI4487" s="1"/>
      <c r="AJ4487" s="1"/>
      <c r="AK4487" s="1"/>
      <c r="AL4487" s="49"/>
      <c r="AM4487" s="49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</row>
    <row r="4488" spans="1:121" x14ac:dyDescent="0.15">
      <c r="A4488" s="64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31"/>
      <c r="R4488" s="16"/>
      <c r="S4488" s="4"/>
      <c r="T4488" s="5"/>
      <c r="U4488" s="11"/>
      <c r="V4488" s="11"/>
      <c r="W4488" s="49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"/>
      <c r="AH4488" s="1"/>
      <c r="AI4488" s="1"/>
      <c r="AJ4488" s="1"/>
      <c r="AK4488" s="1"/>
      <c r="AL4488" s="49"/>
      <c r="AM4488" s="49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</row>
    <row r="4489" spans="1:121" x14ac:dyDescent="0.15">
      <c r="A4489" s="64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31"/>
      <c r="R4489" s="16"/>
      <c r="S4489" s="4"/>
      <c r="T4489" s="5"/>
      <c r="U4489" s="11"/>
      <c r="V4489" s="11"/>
      <c r="W4489" s="49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"/>
      <c r="AH4489" s="1"/>
      <c r="AI4489" s="1"/>
      <c r="AJ4489" s="1"/>
      <c r="AK4489" s="1"/>
      <c r="AL4489" s="49"/>
      <c r="AM4489" s="49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</row>
    <row r="4490" spans="1:121" x14ac:dyDescent="0.15">
      <c r="A4490" s="64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31"/>
      <c r="R4490" s="16"/>
      <c r="S4490" s="4"/>
      <c r="T4490" s="5"/>
      <c r="U4490" s="11"/>
      <c r="V4490" s="11"/>
      <c r="W4490" s="49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"/>
      <c r="AH4490" s="1"/>
      <c r="AI4490" s="1"/>
      <c r="AJ4490" s="1"/>
      <c r="AK4490" s="1"/>
      <c r="AL4490" s="49"/>
      <c r="AM4490" s="49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</row>
    <row r="4491" spans="1:121" x14ac:dyDescent="0.15">
      <c r="A4491" s="64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31"/>
      <c r="R4491" s="16"/>
      <c r="S4491" s="4"/>
      <c r="T4491" s="5"/>
      <c r="U4491" s="11"/>
      <c r="V4491" s="11"/>
      <c r="W4491" s="49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"/>
      <c r="AH4491" s="1"/>
      <c r="AI4491" s="1"/>
      <c r="AJ4491" s="1"/>
      <c r="AK4491" s="1"/>
      <c r="AL4491" s="49"/>
      <c r="AM4491" s="49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</row>
    <row r="4492" spans="1:121" x14ac:dyDescent="0.15">
      <c r="A4492" s="64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31"/>
      <c r="R4492" s="16"/>
      <c r="S4492" s="4"/>
      <c r="T4492" s="5"/>
      <c r="U4492" s="11"/>
      <c r="V4492" s="11"/>
      <c r="W4492" s="49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"/>
      <c r="AH4492" s="1"/>
      <c r="AI4492" s="1"/>
      <c r="AJ4492" s="1"/>
      <c r="AK4492" s="1"/>
      <c r="AL4492" s="49"/>
      <c r="AM4492" s="49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</row>
    <row r="4493" spans="1:121" x14ac:dyDescent="0.15">
      <c r="A4493" s="64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31"/>
      <c r="R4493" s="16"/>
      <c r="S4493" s="4"/>
      <c r="T4493" s="5"/>
      <c r="U4493" s="11"/>
      <c r="V4493" s="11"/>
      <c r="W4493" s="49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"/>
      <c r="AH4493" s="1"/>
      <c r="AI4493" s="1"/>
      <c r="AJ4493" s="1"/>
      <c r="AK4493" s="1"/>
      <c r="AL4493" s="49"/>
      <c r="AM4493" s="49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</row>
    <row r="4494" spans="1:121" x14ac:dyDescent="0.15">
      <c r="A4494" s="64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31"/>
      <c r="R4494" s="16"/>
      <c r="S4494" s="4"/>
      <c r="T4494" s="5"/>
      <c r="U4494" s="11"/>
      <c r="V4494" s="11"/>
      <c r="W4494" s="49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"/>
      <c r="AH4494" s="1"/>
      <c r="AI4494" s="1"/>
      <c r="AJ4494" s="1"/>
      <c r="AK4494" s="1"/>
      <c r="AL4494" s="49"/>
      <c r="AM4494" s="49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</row>
    <row r="4495" spans="1:121" x14ac:dyDescent="0.15">
      <c r="A4495" s="64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31"/>
      <c r="R4495" s="16"/>
      <c r="S4495" s="4"/>
      <c r="T4495" s="5"/>
      <c r="U4495" s="11"/>
      <c r="V4495" s="11"/>
      <c r="W4495" s="49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"/>
      <c r="AH4495" s="1"/>
      <c r="AI4495" s="1"/>
      <c r="AJ4495" s="1"/>
      <c r="AK4495" s="1"/>
      <c r="AL4495" s="49"/>
      <c r="AM4495" s="49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</row>
    <row r="4496" spans="1:121" x14ac:dyDescent="0.15">
      <c r="A4496" s="64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31"/>
      <c r="R4496" s="16"/>
      <c r="S4496" s="4"/>
      <c r="T4496" s="5"/>
      <c r="U4496" s="11"/>
      <c r="V4496" s="11"/>
      <c r="W4496" s="49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"/>
      <c r="AH4496" s="1"/>
      <c r="AI4496" s="1"/>
      <c r="AJ4496" s="1"/>
      <c r="AK4496" s="1"/>
      <c r="AL4496" s="49"/>
      <c r="AM4496" s="49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</row>
    <row r="4497" spans="1:121" x14ac:dyDescent="0.15">
      <c r="A4497" s="64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31"/>
      <c r="R4497" s="16"/>
      <c r="S4497" s="4"/>
      <c r="T4497" s="5"/>
      <c r="U4497" s="11"/>
      <c r="V4497" s="11"/>
      <c r="W4497" s="49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"/>
      <c r="AH4497" s="1"/>
      <c r="AI4497" s="1"/>
      <c r="AJ4497" s="1"/>
      <c r="AK4497" s="1"/>
      <c r="AL4497" s="49"/>
      <c r="AM4497" s="49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</row>
    <row r="4498" spans="1:121" x14ac:dyDescent="0.15">
      <c r="A4498" s="64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31"/>
      <c r="R4498" s="16"/>
      <c r="S4498" s="4"/>
      <c r="T4498" s="5"/>
      <c r="U4498" s="11"/>
      <c r="V4498" s="11"/>
      <c r="W4498" s="49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"/>
      <c r="AH4498" s="1"/>
      <c r="AI4498" s="1"/>
      <c r="AJ4498" s="1"/>
      <c r="AK4498" s="1"/>
      <c r="AL4498" s="49"/>
      <c r="AM4498" s="49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</row>
    <row r="4499" spans="1:121" x14ac:dyDescent="0.15">
      <c r="A4499" s="64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31"/>
      <c r="R4499" s="16"/>
      <c r="S4499" s="4"/>
      <c r="T4499" s="5"/>
      <c r="U4499" s="11"/>
      <c r="V4499" s="11"/>
      <c r="W4499" s="49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"/>
      <c r="AH4499" s="1"/>
      <c r="AI4499" s="1"/>
      <c r="AJ4499" s="1"/>
      <c r="AK4499" s="1"/>
      <c r="AL4499" s="49"/>
      <c r="AM4499" s="49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</row>
    <row r="4500" spans="1:121" x14ac:dyDescent="0.15">
      <c r="A4500" s="64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31"/>
      <c r="R4500" s="16"/>
      <c r="S4500" s="4"/>
      <c r="T4500" s="5"/>
      <c r="U4500" s="11"/>
      <c r="V4500" s="11"/>
      <c r="W4500" s="49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"/>
      <c r="AH4500" s="1"/>
      <c r="AI4500" s="1"/>
      <c r="AJ4500" s="1"/>
      <c r="AK4500" s="1"/>
      <c r="AL4500" s="49"/>
      <c r="AM4500" s="49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</row>
    <row r="4501" spans="1:121" x14ac:dyDescent="0.15">
      <c r="A4501" s="64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31"/>
      <c r="R4501" s="16"/>
      <c r="S4501" s="4"/>
      <c r="T4501" s="5"/>
      <c r="U4501" s="11"/>
      <c r="V4501" s="11"/>
      <c r="W4501" s="49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"/>
      <c r="AH4501" s="1"/>
      <c r="AI4501" s="1"/>
      <c r="AJ4501" s="1"/>
      <c r="AK4501" s="1"/>
      <c r="AL4501" s="49"/>
      <c r="AM4501" s="49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</row>
    <row r="4502" spans="1:121" x14ac:dyDescent="0.15">
      <c r="A4502" s="64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31"/>
      <c r="R4502" s="16"/>
      <c r="S4502" s="4"/>
      <c r="T4502" s="5"/>
      <c r="U4502" s="11"/>
      <c r="V4502" s="11"/>
      <c r="W4502" s="49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"/>
      <c r="AH4502" s="1"/>
      <c r="AI4502" s="1"/>
      <c r="AJ4502" s="1"/>
      <c r="AK4502" s="1"/>
      <c r="AL4502" s="49"/>
      <c r="AM4502" s="49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</row>
    <row r="4503" spans="1:121" x14ac:dyDescent="0.15">
      <c r="A4503" s="64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31"/>
      <c r="R4503" s="16"/>
      <c r="S4503" s="4"/>
      <c r="T4503" s="5"/>
      <c r="U4503" s="11"/>
      <c r="V4503" s="11"/>
      <c r="W4503" s="49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"/>
      <c r="AH4503" s="1"/>
      <c r="AI4503" s="1"/>
      <c r="AJ4503" s="1"/>
      <c r="AK4503" s="1"/>
      <c r="AL4503" s="49"/>
      <c r="AM4503" s="49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</row>
    <row r="4504" spans="1:121" x14ac:dyDescent="0.15">
      <c r="A4504" s="64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31"/>
      <c r="R4504" s="16"/>
      <c r="S4504" s="4"/>
      <c r="T4504" s="5"/>
      <c r="U4504" s="11"/>
      <c r="V4504" s="11"/>
      <c r="W4504" s="49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"/>
      <c r="AH4504" s="1"/>
      <c r="AI4504" s="1"/>
      <c r="AJ4504" s="1"/>
      <c r="AK4504" s="1"/>
      <c r="AL4504" s="49"/>
      <c r="AM4504" s="49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</row>
    <row r="4505" spans="1:121" x14ac:dyDescent="0.15">
      <c r="A4505" s="64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31"/>
      <c r="R4505" s="16"/>
      <c r="S4505" s="4"/>
      <c r="T4505" s="5"/>
      <c r="U4505" s="11"/>
      <c r="V4505" s="11"/>
      <c r="W4505" s="49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"/>
      <c r="AH4505" s="1"/>
      <c r="AI4505" s="1"/>
      <c r="AJ4505" s="1"/>
      <c r="AK4505" s="1"/>
      <c r="AL4505" s="49"/>
      <c r="AM4505" s="49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</row>
    <row r="4506" spans="1:121" x14ac:dyDescent="0.15">
      <c r="A4506" s="64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31"/>
      <c r="R4506" s="16"/>
      <c r="S4506" s="4"/>
      <c r="T4506" s="5"/>
      <c r="U4506" s="11"/>
      <c r="V4506" s="11"/>
      <c r="W4506" s="49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"/>
      <c r="AH4506" s="1"/>
      <c r="AI4506" s="1"/>
      <c r="AJ4506" s="1"/>
      <c r="AK4506" s="1"/>
      <c r="AL4506" s="49"/>
      <c r="AM4506" s="49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</row>
    <row r="4507" spans="1:121" x14ac:dyDescent="0.15">
      <c r="A4507" s="64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31"/>
      <c r="R4507" s="16"/>
      <c r="S4507" s="4"/>
      <c r="T4507" s="5"/>
      <c r="U4507" s="11"/>
      <c r="V4507" s="11"/>
      <c r="W4507" s="49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"/>
      <c r="AH4507" s="1"/>
      <c r="AI4507" s="1"/>
      <c r="AJ4507" s="1"/>
      <c r="AK4507" s="1"/>
      <c r="AL4507" s="49"/>
      <c r="AM4507" s="49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</row>
    <row r="4508" spans="1:121" x14ac:dyDescent="0.15">
      <c r="A4508" s="64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31"/>
      <c r="R4508" s="16"/>
      <c r="S4508" s="4"/>
      <c r="T4508" s="5"/>
      <c r="U4508" s="11"/>
      <c r="V4508" s="11"/>
      <c r="W4508" s="49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"/>
      <c r="AH4508" s="1"/>
      <c r="AI4508" s="1"/>
      <c r="AJ4508" s="1"/>
      <c r="AK4508" s="1"/>
      <c r="AL4508" s="49"/>
      <c r="AM4508" s="49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</row>
    <row r="4509" spans="1:121" x14ac:dyDescent="0.15">
      <c r="A4509" s="64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31"/>
      <c r="R4509" s="16"/>
      <c r="S4509" s="4"/>
      <c r="T4509" s="5"/>
      <c r="U4509" s="11"/>
      <c r="V4509" s="11"/>
      <c r="W4509" s="49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"/>
      <c r="AH4509" s="1"/>
      <c r="AI4509" s="1"/>
      <c r="AJ4509" s="1"/>
      <c r="AK4509" s="1"/>
      <c r="AL4509" s="49"/>
      <c r="AM4509" s="49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</row>
    <row r="4510" spans="1:121" x14ac:dyDescent="0.15">
      <c r="A4510" s="64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31"/>
      <c r="R4510" s="16"/>
      <c r="S4510" s="4"/>
      <c r="T4510" s="5"/>
      <c r="U4510" s="11"/>
      <c r="V4510" s="11"/>
      <c r="W4510" s="49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"/>
      <c r="AH4510" s="1"/>
      <c r="AI4510" s="1"/>
      <c r="AJ4510" s="1"/>
      <c r="AK4510" s="1"/>
      <c r="AL4510" s="49"/>
      <c r="AM4510" s="49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</row>
    <row r="4511" spans="1:121" x14ac:dyDescent="0.15">
      <c r="A4511" s="64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31"/>
      <c r="R4511" s="16"/>
      <c r="S4511" s="4"/>
      <c r="T4511" s="5"/>
      <c r="U4511" s="11"/>
      <c r="V4511" s="11"/>
      <c r="W4511" s="49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"/>
      <c r="AH4511" s="1"/>
      <c r="AI4511" s="1"/>
      <c r="AJ4511" s="1"/>
      <c r="AK4511" s="1"/>
      <c r="AL4511" s="49"/>
      <c r="AM4511" s="49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</row>
    <row r="4512" spans="1:121" x14ac:dyDescent="0.15">
      <c r="A4512" s="64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31"/>
      <c r="R4512" s="16"/>
      <c r="S4512" s="4"/>
      <c r="T4512" s="5"/>
      <c r="U4512" s="11"/>
      <c r="V4512" s="11"/>
      <c r="W4512" s="49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"/>
      <c r="AH4512" s="1"/>
      <c r="AI4512" s="1"/>
      <c r="AJ4512" s="1"/>
      <c r="AK4512" s="1"/>
      <c r="AL4512" s="49"/>
      <c r="AM4512" s="49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</row>
    <row r="4513" spans="1:121" x14ac:dyDescent="0.15">
      <c r="A4513" s="64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31"/>
      <c r="R4513" s="16"/>
      <c r="S4513" s="4"/>
      <c r="T4513" s="5"/>
      <c r="U4513" s="11"/>
      <c r="V4513" s="11"/>
      <c r="W4513" s="49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"/>
      <c r="AH4513" s="1"/>
      <c r="AI4513" s="1"/>
      <c r="AJ4513" s="1"/>
      <c r="AK4513" s="1"/>
      <c r="AL4513" s="49"/>
      <c r="AM4513" s="49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</row>
    <row r="4514" spans="1:121" x14ac:dyDescent="0.15">
      <c r="A4514" s="64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31"/>
      <c r="R4514" s="16"/>
      <c r="S4514" s="4"/>
      <c r="T4514" s="5"/>
      <c r="U4514" s="11"/>
      <c r="V4514" s="11"/>
      <c r="W4514" s="49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"/>
      <c r="AH4514" s="1"/>
      <c r="AI4514" s="1"/>
      <c r="AJ4514" s="1"/>
      <c r="AK4514" s="1"/>
      <c r="AL4514" s="49"/>
      <c r="AM4514" s="49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</row>
    <row r="4515" spans="1:121" x14ac:dyDescent="0.15">
      <c r="A4515" s="64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31"/>
      <c r="R4515" s="16"/>
      <c r="S4515" s="4"/>
      <c r="T4515" s="5"/>
      <c r="U4515" s="11"/>
      <c r="V4515" s="11"/>
      <c r="W4515" s="49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"/>
      <c r="AH4515" s="1"/>
      <c r="AI4515" s="1"/>
      <c r="AJ4515" s="1"/>
      <c r="AK4515" s="1"/>
      <c r="AL4515" s="49"/>
      <c r="AM4515" s="49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</row>
    <row r="4516" spans="1:121" x14ac:dyDescent="0.15">
      <c r="A4516" s="64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31"/>
      <c r="R4516" s="16"/>
      <c r="S4516" s="4"/>
      <c r="T4516" s="5"/>
      <c r="U4516" s="11"/>
      <c r="V4516" s="11"/>
      <c r="W4516" s="49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"/>
      <c r="AH4516" s="1"/>
      <c r="AI4516" s="1"/>
      <c r="AJ4516" s="1"/>
      <c r="AK4516" s="1"/>
      <c r="AL4516" s="49"/>
      <c r="AM4516" s="49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</row>
    <row r="4517" spans="1:121" x14ac:dyDescent="0.15">
      <c r="A4517" s="64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31"/>
      <c r="R4517" s="16"/>
      <c r="S4517" s="4"/>
      <c r="T4517" s="5"/>
      <c r="U4517" s="11"/>
      <c r="V4517" s="11"/>
      <c r="W4517" s="49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"/>
      <c r="AH4517" s="1"/>
      <c r="AI4517" s="1"/>
      <c r="AJ4517" s="1"/>
      <c r="AK4517" s="1"/>
      <c r="AL4517" s="49"/>
      <c r="AM4517" s="49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</row>
    <row r="4518" spans="1:121" x14ac:dyDescent="0.15">
      <c r="A4518" s="64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31"/>
      <c r="R4518" s="16"/>
      <c r="S4518" s="4"/>
      <c r="T4518" s="5"/>
      <c r="U4518" s="11"/>
      <c r="V4518" s="11"/>
      <c r="W4518" s="49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"/>
      <c r="AH4518" s="1"/>
      <c r="AI4518" s="1"/>
      <c r="AJ4518" s="1"/>
      <c r="AK4518" s="1"/>
      <c r="AL4518" s="49"/>
      <c r="AM4518" s="49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</row>
    <row r="4519" spans="1:121" x14ac:dyDescent="0.15">
      <c r="A4519" s="64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31"/>
      <c r="R4519" s="16"/>
      <c r="S4519" s="4"/>
      <c r="T4519" s="5"/>
      <c r="U4519" s="11"/>
      <c r="V4519" s="11"/>
      <c r="W4519" s="49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"/>
      <c r="AH4519" s="1"/>
      <c r="AI4519" s="1"/>
      <c r="AJ4519" s="1"/>
      <c r="AK4519" s="1"/>
      <c r="AL4519" s="49"/>
      <c r="AM4519" s="49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</row>
    <row r="4520" spans="1:121" x14ac:dyDescent="0.15">
      <c r="A4520" s="64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31"/>
      <c r="R4520" s="16"/>
      <c r="S4520" s="4"/>
      <c r="T4520" s="5"/>
      <c r="U4520" s="11"/>
      <c r="V4520" s="11"/>
      <c r="W4520" s="49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"/>
      <c r="AH4520" s="1"/>
      <c r="AI4520" s="1"/>
      <c r="AJ4520" s="1"/>
      <c r="AK4520" s="1"/>
      <c r="AL4520" s="49"/>
      <c r="AM4520" s="49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</row>
    <row r="4521" spans="1:121" x14ac:dyDescent="0.15">
      <c r="A4521" s="64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31"/>
      <c r="R4521" s="16"/>
      <c r="S4521" s="4"/>
      <c r="T4521" s="5"/>
      <c r="U4521" s="11"/>
      <c r="V4521" s="11"/>
      <c r="W4521" s="49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"/>
      <c r="AH4521" s="1"/>
      <c r="AI4521" s="1"/>
      <c r="AJ4521" s="1"/>
      <c r="AK4521" s="1"/>
      <c r="AL4521" s="49"/>
      <c r="AM4521" s="49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</row>
    <row r="4522" spans="1:121" x14ac:dyDescent="0.15">
      <c r="A4522" s="64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31"/>
      <c r="R4522" s="16"/>
      <c r="S4522" s="4"/>
      <c r="T4522" s="5"/>
      <c r="U4522" s="11"/>
      <c r="V4522" s="11"/>
      <c r="W4522" s="49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"/>
      <c r="AH4522" s="1"/>
      <c r="AI4522" s="1"/>
      <c r="AJ4522" s="1"/>
      <c r="AK4522" s="1"/>
      <c r="AL4522" s="49"/>
      <c r="AM4522" s="49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</row>
    <row r="4523" spans="1:121" x14ac:dyDescent="0.15">
      <c r="A4523" s="64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31"/>
      <c r="R4523" s="16"/>
      <c r="S4523" s="4"/>
      <c r="T4523" s="5"/>
      <c r="U4523" s="11"/>
      <c r="V4523" s="11"/>
      <c r="W4523" s="49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"/>
      <c r="AH4523" s="1"/>
      <c r="AI4523" s="1"/>
      <c r="AJ4523" s="1"/>
      <c r="AK4523" s="1"/>
      <c r="AL4523" s="49"/>
      <c r="AM4523" s="49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</row>
    <row r="4524" spans="1:121" x14ac:dyDescent="0.15">
      <c r="A4524" s="64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31"/>
      <c r="R4524" s="16"/>
      <c r="S4524" s="4"/>
      <c r="T4524" s="5"/>
      <c r="U4524" s="11"/>
      <c r="V4524" s="11"/>
      <c r="W4524" s="49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"/>
      <c r="AH4524" s="1"/>
      <c r="AI4524" s="1"/>
      <c r="AJ4524" s="1"/>
      <c r="AK4524" s="1"/>
      <c r="AL4524" s="49"/>
      <c r="AM4524" s="49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</row>
    <row r="4525" spans="1:121" x14ac:dyDescent="0.15">
      <c r="A4525" s="64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31"/>
      <c r="R4525" s="16"/>
      <c r="S4525" s="4"/>
      <c r="T4525" s="5"/>
      <c r="U4525" s="11"/>
      <c r="V4525" s="11"/>
      <c r="W4525" s="49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"/>
      <c r="AH4525" s="1"/>
      <c r="AI4525" s="1"/>
      <c r="AJ4525" s="1"/>
      <c r="AK4525" s="1"/>
      <c r="AL4525" s="49"/>
      <c r="AM4525" s="49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</row>
    <row r="4526" spans="1:121" x14ac:dyDescent="0.15">
      <c r="A4526" s="64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31"/>
      <c r="R4526" s="16"/>
      <c r="S4526" s="4"/>
      <c r="T4526" s="5"/>
      <c r="U4526" s="11"/>
      <c r="V4526" s="11"/>
      <c r="W4526" s="49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"/>
      <c r="AH4526" s="1"/>
      <c r="AI4526" s="1"/>
      <c r="AJ4526" s="1"/>
      <c r="AK4526" s="1"/>
      <c r="AL4526" s="49"/>
      <c r="AM4526" s="49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</row>
    <row r="4527" spans="1:121" x14ac:dyDescent="0.15">
      <c r="A4527" s="64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31"/>
      <c r="R4527" s="16"/>
      <c r="S4527" s="4"/>
      <c r="T4527" s="5"/>
      <c r="U4527" s="11"/>
      <c r="V4527" s="11"/>
      <c r="W4527" s="49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"/>
      <c r="AH4527" s="1"/>
      <c r="AI4527" s="1"/>
      <c r="AJ4527" s="1"/>
      <c r="AK4527" s="1"/>
      <c r="AL4527" s="49"/>
      <c r="AM4527" s="49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</row>
    <row r="4528" spans="1:121" x14ac:dyDescent="0.15">
      <c r="A4528" s="64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31"/>
      <c r="R4528" s="16"/>
      <c r="S4528" s="4"/>
      <c r="T4528" s="5"/>
      <c r="U4528" s="11"/>
      <c r="V4528" s="11"/>
      <c r="W4528" s="49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"/>
      <c r="AH4528" s="1"/>
      <c r="AI4528" s="1"/>
      <c r="AJ4528" s="1"/>
      <c r="AK4528" s="1"/>
      <c r="AL4528" s="49"/>
      <c r="AM4528" s="49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</row>
    <row r="4529" spans="1:121" x14ac:dyDescent="0.15">
      <c r="A4529" s="64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31"/>
      <c r="R4529" s="16"/>
      <c r="S4529" s="4"/>
      <c r="T4529" s="5"/>
      <c r="U4529" s="11"/>
      <c r="V4529" s="11"/>
      <c r="W4529" s="49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"/>
      <c r="AH4529" s="1"/>
      <c r="AI4529" s="1"/>
      <c r="AJ4529" s="1"/>
      <c r="AK4529" s="1"/>
      <c r="AL4529" s="49"/>
      <c r="AM4529" s="49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</row>
    <row r="4530" spans="1:121" x14ac:dyDescent="0.15">
      <c r="A4530" s="64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31"/>
      <c r="R4530" s="16"/>
      <c r="S4530" s="4"/>
      <c r="T4530" s="5"/>
      <c r="U4530" s="11"/>
      <c r="V4530" s="11"/>
      <c r="W4530" s="49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"/>
      <c r="AH4530" s="1"/>
      <c r="AI4530" s="1"/>
      <c r="AJ4530" s="1"/>
      <c r="AK4530" s="1"/>
      <c r="AL4530" s="49"/>
      <c r="AM4530" s="49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</row>
    <row r="4531" spans="1:121" x14ac:dyDescent="0.15">
      <c r="A4531" s="64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31"/>
      <c r="R4531" s="16"/>
      <c r="S4531" s="4"/>
      <c r="T4531" s="5"/>
      <c r="U4531" s="11"/>
      <c r="V4531" s="11"/>
      <c r="W4531" s="49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"/>
      <c r="AH4531" s="1"/>
      <c r="AI4531" s="1"/>
      <c r="AJ4531" s="1"/>
      <c r="AK4531" s="1"/>
      <c r="AL4531" s="49"/>
      <c r="AM4531" s="49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</row>
    <row r="4532" spans="1:121" x14ac:dyDescent="0.15">
      <c r="A4532" s="64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31"/>
      <c r="R4532" s="16"/>
      <c r="S4532" s="4"/>
      <c r="T4532" s="5"/>
      <c r="U4532" s="11"/>
      <c r="V4532" s="11"/>
      <c r="W4532" s="49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"/>
      <c r="AH4532" s="1"/>
      <c r="AI4532" s="1"/>
      <c r="AJ4532" s="1"/>
      <c r="AK4532" s="1"/>
      <c r="AL4532" s="49"/>
      <c r="AM4532" s="49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</row>
    <row r="4533" spans="1:121" x14ac:dyDescent="0.15">
      <c r="A4533" s="64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31"/>
      <c r="R4533" s="16"/>
      <c r="S4533" s="4"/>
      <c r="T4533" s="5"/>
      <c r="U4533" s="11"/>
      <c r="V4533" s="11"/>
      <c r="W4533" s="49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"/>
      <c r="AH4533" s="1"/>
      <c r="AI4533" s="1"/>
      <c r="AJ4533" s="1"/>
      <c r="AK4533" s="1"/>
      <c r="AL4533" s="49"/>
      <c r="AM4533" s="49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</row>
    <row r="4534" spans="1:121" x14ac:dyDescent="0.15">
      <c r="A4534" s="64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31"/>
      <c r="R4534" s="16"/>
      <c r="S4534" s="4"/>
      <c r="T4534" s="5"/>
      <c r="U4534" s="11"/>
      <c r="V4534" s="11"/>
      <c r="W4534" s="49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"/>
      <c r="AH4534" s="1"/>
      <c r="AI4534" s="1"/>
      <c r="AJ4534" s="1"/>
      <c r="AK4534" s="1"/>
      <c r="AL4534" s="49"/>
      <c r="AM4534" s="49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</row>
    <row r="4535" spans="1:121" x14ac:dyDescent="0.15">
      <c r="A4535" s="64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31"/>
      <c r="R4535" s="16"/>
      <c r="S4535" s="4"/>
      <c r="T4535" s="5"/>
      <c r="U4535" s="11"/>
      <c r="V4535" s="11"/>
      <c r="W4535" s="49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"/>
      <c r="AH4535" s="1"/>
      <c r="AI4535" s="1"/>
      <c r="AJ4535" s="1"/>
      <c r="AK4535" s="1"/>
      <c r="AL4535" s="49"/>
      <c r="AM4535" s="49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</row>
    <row r="4536" spans="1:121" x14ac:dyDescent="0.15">
      <c r="A4536" s="64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31"/>
      <c r="R4536" s="16"/>
      <c r="S4536" s="4"/>
      <c r="T4536" s="5"/>
      <c r="U4536" s="11"/>
      <c r="V4536" s="11"/>
      <c r="W4536" s="49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"/>
      <c r="AH4536" s="1"/>
      <c r="AI4536" s="1"/>
      <c r="AJ4536" s="1"/>
      <c r="AK4536" s="1"/>
      <c r="AL4536" s="49"/>
      <c r="AM4536" s="49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</row>
    <row r="4537" spans="1:121" x14ac:dyDescent="0.15">
      <c r="A4537" s="64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31"/>
      <c r="R4537" s="16"/>
      <c r="S4537" s="4"/>
      <c r="T4537" s="5"/>
      <c r="U4537" s="11"/>
      <c r="V4537" s="11"/>
      <c r="W4537" s="49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"/>
      <c r="AH4537" s="1"/>
      <c r="AI4537" s="1"/>
      <c r="AJ4537" s="1"/>
      <c r="AK4537" s="1"/>
      <c r="AL4537" s="49"/>
      <c r="AM4537" s="49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</row>
    <row r="4538" spans="1:121" x14ac:dyDescent="0.15">
      <c r="A4538" s="64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31"/>
      <c r="R4538" s="16"/>
      <c r="S4538" s="4"/>
      <c r="T4538" s="5"/>
      <c r="U4538" s="11"/>
      <c r="V4538" s="11"/>
      <c r="W4538" s="49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"/>
      <c r="AH4538" s="1"/>
      <c r="AI4538" s="1"/>
      <c r="AJ4538" s="1"/>
      <c r="AK4538" s="1"/>
      <c r="AL4538" s="49"/>
      <c r="AM4538" s="49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</row>
    <row r="4539" spans="1:121" x14ac:dyDescent="0.15">
      <c r="A4539" s="64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31"/>
      <c r="R4539" s="16"/>
      <c r="S4539" s="4"/>
      <c r="T4539" s="5"/>
      <c r="U4539" s="11"/>
      <c r="V4539" s="11"/>
      <c r="W4539" s="49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"/>
      <c r="AH4539" s="1"/>
      <c r="AI4539" s="1"/>
      <c r="AJ4539" s="1"/>
      <c r="AK4539" s="1"/>
      <c r="AL4539" s="49"/>
      <c r="AM4539" s="49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</row>
    <row r="4540" spans="1:121" x14ac:dyDescent="0.15">
      <c r="A4540" s="64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31"/>
      <c r="R4540" s="16"/>
      <c r="S4540" s="4"/>
      <c r="T4540" s="5"/>
      <c r="U4540" s="11"/>
      <c r="V4540" s="11"/>
      <c r="W4540" s="49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"/>
      <c r="AH4540" s="1"/>
      <c r="AI4540" s="1"/>
      <c r="AJ4540" s="1"/>
      <c r="AK4540" s="1"/>
      <c r="AL4540" s="49"/>
      <c r="AM4540" s="49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</row>
    <row r="4541" spans="1:121" x14ac:dyDescent="0.15">
      <c r="A4541" s="64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31"/>
      <c r="R4541" s="16"/>
      <c r="S4541" s="4"/>
      <c r="T4541" s="5"/>
      <c r="U4541" s="11"/>
      <c r="V4541" s="11"/>
      <c r="W4541" s="49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"/>
      <c r="AH4541" s="1"/>
      <c r="AI4541" s="1"/>
      <c r="AJ4541" s="1"/>
      <c r="AK4541" s="1"/>
      <c r="AL4541" s="49"/>
      <c r="AM4541" s="49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</row>
    <row r="4542" spans="1:121" x14ac:dyDescent="0.15">
      <c r="A4542" s="64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31"/>
      <c r="R4542" s="16"/>
      <c r="S4542" s="4"/>
      <c r="T4542" s="5"/>
      <c r="U4542" s="11"/>
      <c r="V4542" s="11"/>
      <c r="W4542" s="49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"/>
      <c r="AH4542" s="1"/>
      <c r="AI4542" s="1"/>
      <c r="AJ4542" s="1"/>
      <c r="AK4542" s="1"/>
      <c r="AL4542" s="49"/>
      <c r="AM4542" s="49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</row>
    <row r="4543" spans="1:121" x14ac:dyDescent="0.15">
      <c r="A4543" s="64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31"/>
      <c r="R4543" s="16"/>
      <c r="S4543" s="4"/>
      <c r="T4543" s="5"/>
      <c r="U4543" s="11"/>
      <c r="V4543" s="11"/>
      <c r="W4543" s="49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"/>
      <c r="AH4543" s="1"/>
      <c r="AI4543" s="1"/>
      <c r="AJ4543" s="1"/>
      <c r="AK4543" s="1"/>
      <c r="AL4543" s="49"/>
      <c r="AM4543" s="49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</row>
    <row r="4544" spans="1:121" x14ac:dyDescent="0.15">
      <c r="A4544" s="64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31"/>
      <c r="R4544" s="16"/>
      <c r="S4544" s="4"/>
      <c r="T4544" s="5"/>
      <c r="U4544" s="11"/>
      <c r="V4544" s="11"/>
      <c r="W4544" s="49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"/>
      <c r="AH4544" s="1"/>
      <c r="AI4544" s="1"/>
      <c r="AJ4544" s="1"/>
      <c r="AK4544" s="1"/>
      <c r="AL4544" s="49"/>
      <c r="AM4544" s="49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</row>
    <row r="4545" spans="1:121" x14ac:dyDescent="0.15">
      <c r="A4545" s="64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31"/>
      <c r="R4545" s="16"/>
      <c r="S4545" s="4"/>
      <c r="T4545" s="5"/>
      <c r="U4545" s="11"/>
      <c r="V4545" s="11"/>
      <c r="W4545" s="49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"/>
      <c r="AH4545" s="1"/>
      <c r="AI4545" s="1"/>
      <c r="AJ4545" s="1"/>
      <c r="AK4545" s="1"/>
      <c r="AL4545" s="49"/>
      <c r="AM4545" s="49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</row>
    <row r="4546" spans="1:121" x14ac:dyDescent="0.15">
      <c r="A4546" s="64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31"/>
      <c r="R4546" s="16"/>
      <c r="S4546" s="4"/>
      <c r="T4546" s="5"/>
      <c r="U4546" s="11"/>
      <c r="V4546" s="11"/>
      <c r="W4546" s="49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"/>
      <c r="AH4546" s="1"/>
      <c r="AI4546" s="1"/>
      <c r="AJ4546" s="1"/>
      <c r="AK4546" s="1"/>
      <c r="AL4546" s="49"/>
      <c r="AM4546" s="49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</row>
    <row r="4547" spans="1:121" x14ac:dyDescent="0.15">
      <c r="A4547" s="64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31"/>
      <c r="R4547" s="16"/>
      <c r="S4547" s="4"/>
      <c r="T4547" s="5"/>
      <c r="U4547" s="11"/>
      <c r="V4547" s="11"/>
      <c r="W4547" s="49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"/>
      <c r="AH4547" s="1"/>
      <c r="AI4547" s="1"/>
      <c r="AJ4547" s="1"/>
      <c r="AK4547" s="1"/>
      <c r="AL4547" s="49"/>
      <c r="AM4547" s="49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</row>
    <row r="4548" spans="1:121" x14ac:dyDescent="0.15">
      <c r="A4548" s="64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31"/>
      <c r="R4548" s="16"/>
      <c r="S4548" s="4"/>
      <c r="T4548" s="5"/>
      <c r="U4548" s="11"/>
      <c r="V4548" s="11"/>
      <c r="W4548" s="49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"/>
      <c r="AH4548" s="1"/>
      <c r="AI4548" s="1"/>
      <c r="AJ4548" s="1"/>
      <c r="AK4548" s="1"/>
      <c r="AL4548" s="49"/>
      <c r="AM4548" s="49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</row>
    <row r="4549" spans="1:121" x14ac:dyDescent="0.15">
      <c r="A4549" s="64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31"/>
      <c r="R4549" s="16"/>
      <c r="S4549" s="4"/>
      <c r="T4549" s="5"/>
      <c r="U4549" s="11"/>
      <c r="V4549" s="11"/>
      <c r="W4549" s="49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"/>
      <c r="AH4549" s="1"/>
      <c r="AI4549" s="1"/>
      <c r="AJ4549" s="1"/>
      <c r="AK4549" s="1"/>
      <c r="AL4549" s="49"/>
      <c r="AM4549" s="49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</row>
    <row r="4550" spans="1:121" x14ac:dyDescent="0.15">
      <c r="A4550" s="64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31"/>
      <c r="R4550" s="16"/>
      <c r="S4550" s="4"/>
      <c r="T4550" s="5"/>
      <c r="U4550" s="11"/>
      <c r="V4550" s="11"/>
      <c r="W4550" s="49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"/>
      <c r="AH4550" s="1"/>
      <c r="AI4550" s="1"/>
      <c r="AJ4550" s="1"/>
      <c r="AK4550" s="1"/>
      <c r="AL4550" s="49"/>
      <c r="AM4550" s="49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</row>
    <row r="4551" spans="1:121" x14ac:dyDescent="0.15">
      <c r="A4551" s="64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31"/>
      <c r="R4551" s="16"/>
      <c r="S4551" s="4"/>
      <c r="T4551" s="5"/>
      <c r="U4551" s="11"/>
      <c r="V4551" s="11"/>
      <c r="W4551" s="49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"/>
      <c r="AH4551" s="1"/>
      <c r="AI4551" s="1"/>
      <c r="AJ4551" s="1"/>
      <c r="AK4551" s="1"/>
      <c r="AL4551" s="49"/>
      <c r="AM4551" s="49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</row>
    <row r="4552" spans="1:121" x14ac:dyDescent="0.15">
      <c r="A4552" s="64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31"/>
      <c r="R4552" s="16"/>
      <c r="S4552" s="4"/>
      <c r="T4552" s="5"/>
      <c r="U4552" s="11"/>
      <c r="V4552" s="11"/>
      <c r="W4552" s="49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"/>
      <c r="AH4552" s="1"/>
      <c r="AI4552" s="1"/>
      <c r="AJ4552" s="1"/>
      <c r="AK4552" s="1"/>
      <c r="AL4552" s="49"/>
      <c r="AM4552" s="49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</row>
    <row r="4553" spans="1:121" x14ac:dyDescent="0.15">
      <c r="A4553" s="64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31"/>
      <c r="R4553" s="16"/>
      <c r="S4553" s="4"/>
      <c r="T4553" s="5"/>
      <c r="U4553" s="11"/>
      <c r="V4553" s="11"/>
      <c r="W4553" s="49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"/>
      <c r="AH4553" s="1"/>
      <c r="AI4553" s="1"/>
      <c r="AJ4553" s="1"/>
      <c r="AK4553" s="1"/>
      <c r="AL4553" s="49"/>
      <c r="AM4553" s="49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</row>
    <row r="4554" spans="1:121" x14ac:dyDescent="0.15">
      <c r="A4554" s="64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31"/>
      <c r="R4554" s="16"/>
      <c r="S4554" s="4"/>
      <c r="T4554" s="5"/>
      <c r="U4554" s="11"/>
      <c r="V4554" s="11"/>
      <c r="W4554" s="49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"/>
      <c r="AH4554" s="1"/>
      <c r="AI4554" s="1"/>
      <c r="AJ4554" s="1"/>
      <c r="AK4554" s="1"/>
      <c r="AL4554" s="49"/>
      <c r="AM4554" s="49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</row>
    <row r="4555" spans="1:121" x14ac:dyDescent="0.15">
      <c r="A4555" s="64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31"/>
      <c r="R4555" s="16"/>
      <c r="S4555" s="4"/>
      <c r="T4555" s="5"/>
      <c r="U4555" s="11"/>
      <c r="V4555" s="11"/>
      <c r="W4555" s="49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"/>
      <c r="AH4555" s="1"/>
      <c r="AI4555" s="1"/>
      <c r="AJ4555" s="1"/>
      <c r="AK4555" s="1"/>
      <c r="AL4555" s="49"/>
      <c r="AM4555" s="49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</row>
    <row r="4556" spans="1:121" x14ac:dyDescent="0.15">
      <c r="A4556" s="64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31"/>
      <c r="R4556" s="16"/>
      <c r="S4556" s="4"/>
      <c r="T4556" s="5"/>
      <c r="U4556" s="11"/>
      <c r="V4556" s="11"/>
      <c r="W4556" s="49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"/>
      <c r="AH4556" s="1"/>
      <c r="AI4556" s="1"/>
      <c r="AJ4556" s="1"/>
      <c r="AK4556" s="1"/>
      <c r="AL4556" s="49"/>
      <c r="AM4556" s="49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</row>
    <row r="4557" spans="1:121" x14ac:dyDescent="0.15">
      <c r="A4557" s="64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31"/>
      <c r="R4557" s="16"/>
      <c r="S4557" s="4"/>
      <c r="T4557" s="5"/>
      <c r="U4557" s="11"/>
      <c r="V4557" s="11"/>
      <c r="W4557" s="49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"/>
      <c r="AH4557" s="1"/>
      <c r="AI4557" s="1"/>
      <c r="AJ4557" s="1"/>
      <c r="AK4557" s="1"/>
      <c r="AL4557" s="49"/>
      <c r="AM4557" s="49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</row>
    <row r="4558" spans="1:121" x14ac:dyDescent="0.15">
      <c r="A4558" s="64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31"/>
      <c r="R4558" s="16"/>
      <c r="S4558" s="4"/>
      <c r="T4558" s="5"/>
      <c r="U4558" s="11"/>
      <c r="V4558" s="11"/>
      <c r="W4558" s="49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"/>
      <c r="AH4558" s="1"/>
      <c r="AI4558" s="1"/>
      <c r="AJ4558" s="1"/>
      <c r="AK4558" s="1"/>
      <c r="AL4558" s="49"/>
      <c r="AM4558" s="49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</row>
    <row r="4559" spans="1:121" x14ac:dyDescent="0.15">
      <c r="A4559" s="64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31"/>
      <c r="R4559" s="16"/>
      <c r="S4559" s="4"/>
      <c r="T4559" s="5"/>
      <c r="U4559" s="11"/>
      <c r="V4559" s="11"/>
      <c r="W4559" s="49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"/>
      <c r="AH4559" s="1"/>
      <c r="AI4559" s="1"/>
      <c r="AJ4559" s="1"/>
      <c r="AK4559" s="1"/>
      <c r="AL4559" s="49"/>
      <c r="AM4559" s="49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</row>
    <row r="4560" spans="1:121" x14ac:dyDescent="0.15">
      <c r="A4560" s="64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31"/>
      <c r="R4560" s="16"/>
      <c r="S4560" s="4"/>
      <c r="T4560" s="5"/>
      <c r="U4560" s="11"/>
      <c r="V4560" s="11"/>
      <c r="W4560" s="49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"/>
      <c r="AH4560" s="1"/>
      <c r="AI4560" s="1"/>
      <c r="AJ4560" s="1"/>
      <c r="AK4560" s="1"/>
      <c r="AL4560" s="49"/>
      <c r="AM4560" s="49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</row>
    <row r="4561" spans="1:121" x14ac:dyDescent="0.15">
      <c r="A4561" s="64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31"/>
      <c r="R4561" s="16"/>
      <c r="S4561" s="4"/>
      <c r="T4561" s="5"/>
      <c r="U4561" s="11"/>
      <c r="V4561" s="11"/>
      <c r="W4561" s="49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"/>
      <c r="AH4561" s="1"/>
      <c r="AI4561" s="1"/>
      <c r="AJ4561" s="1"/>
      <c r="AK4561" s="1"/>
      <c r="AL4561" s="49"/>
      <c r="AM4561" s="49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</row>
    <row r="4562" spans="1:121" x14ac:dyDescent="0.15">
      <c r="A4562" s="64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31"/>
      <c r="R4562" s="16"/>
      <c r="S4562" s="4"/>
      <c r="T4562" s="5"/>
      <c r="U4562" s="11"/>
      <c r="V4562" s="11"/>
      <c r="W4562" s="49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"/>
      <c r="AH4562" s="1"/>
      <c r="AI4562" s="1"/>
      <c r="AJ4562" s="1"/>
      <c r="AK4562" s="1"/>
      <c r="AL4562" s="49"/>
      <c r="AM4562" s="49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</row>
    <row r="4563" spans="1:121" x14ac:dyDescent="0.15">
      <c r="A4563" s="64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31"/>
      <c r="R4563" s="16"/>
      <c r="S4563" s="4"/>
      <c r="T4563" s="5"/>
      <c r="U4563" s="11"/>
      <c r="V4563" s="11"/>
      <c r="W4563" s="49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"/>
      <c r="AH4563" s="1"/>
      <c r="AI4563" s="1"/>
      <c r="AJ4563" s="1"/>
      <c r="AK4563" s="1"/>
      <c r="AL4563" s="49"/>
      <c r="AM4563" s="49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</row>
    <row r="4564" spans="1:121" x14ac:dyDescent="0.15">
      <c r="A4564" s="64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31"/>
      <c r="R4564" s="16"/>
      <c r="S4564" s="4"/>
      <c r="T4564" s="5"/>
      <c r="U4564" s="11"/>
      <c r="V4564" s="11"/>
      <c r="W4564" s="49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"/>
      <c r="AH4564" s="1"/>
      <c r="AI4564" s="1"/>
      <c r="AJ4564" s="1"/>
      <c r="AK4564" s="1"/>
      <c r="AL4564" s="49"/>
      <c r="AM4564" s="49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</row>
    <row r="4565" spans="1:121" x14ac:dyDescent="0.15">
      <c r="A4565" s="64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31"/>
      <c r="R4565" s="16"/>
      <c r="S4565" s="4"/>
      <c r="T4565" s="5"/>
      <c r="U4565" s="11"/>
      <c r="V4565" s="11"/>
      <c r="W4565" s="49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"/>
      <c r="AH4565" s="1"/>
      <c r="AI4565" s="1"/>
      <c r="AJ4565" s="1"/>
      <c r="AK4565" s="1"/>
      <c r="AL4565" s="49"/>
      <c r="AM4565" s="49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</row>
    <row r="4566" spans="1:121" x14ac:dyDescent="0.15">
      <c r="A4566" s="64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31"/>
      <c r="R4566" s="16"/>
      <c r="S4566" s="4"/>
      <c r="T4566" s="5"/>
      <c r="U4566" s="11"/>
      <c r="V4566" s="11"/>
      <c r="W4566" s="49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"/>
      <c r="AH4566" s="1"/>
      <c r="AI4566" s="1"/>
      <c r="AJ4566" s="1"/>
      <c r="AK4566" s="1"/>
      <c r="AL4566" s="49"/>
      <c r="AM4566" s="49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</row>
    <row r="4567" spans="1:121" x14ac:dyDescent="0.15">
      <c r="A4567" s="64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31"/>
      <c r="R4567" s="16"/>
      <c r="S4567" s="4"/>
      <c r="T4567" s="5"/>
      <c r="U4567" s="11"/>
      <c r="V4567" s="11"/>
      <c r="W4567" s="49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"/>
      <c r="AH4567" s="1"/>
      <c r="AI4567" s="1"/>
      <c r="AJ4567" s="1"/>
      <c r="AK4567" s="1"/>
      <c r="AL4567" s="49"/>
      <c r="AM4567" s="49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</row>
    <row r="4568" spans="1:121" x14ac:dyDescent="0.15">
      <c r="A4568" s="64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31"/>
      <c r="R4568" s="16"/>
      <c r="S4568" s="4"/>
      <c r="T4568" s="5"/>
      <c r="U4568" s="11"/>
      <c r="V4568" s="11"/>
      <c r="W4568" s="49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"/>
      <c r="AH4568" s="1"/>
      <c r="AI4568" s="1"/>
      <c r="AJ4568" s="1"/>
      <c r="AK4568" s="1"/>
      <c r="AL4568" s="49"/>
      <c r="AM4568" s="49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</row>
    <row r="4569" spans="1:121" x14ac:dyDescent="0.15">
      <c r="A4569" s="64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31"/>
      <c r="R4569" s="16"/>
      <c r="S4569" s="4"/>
      <c r="T4569" s="5"/>
      <c r="U4569" s="11"/>
      <c r="V4569" s="11"/>
      <c r="W4569" s="49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"/>
      <c r="AH4569" s="1"/>
      <c r="AI4569" s="1"/>
      <c r="AJ4569" s="1"/>
      <c r="AK4569" s="1"/>
      <c r="AL4569" s="49"/>
      <c r="AM4569" s="49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</row>
    <row r="4570" spans="1:121" x14ac:dyDescent="0.15">
      <c r="A4570" s="64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31"/>
      <c r="R4570" s="16"/>
      <c r="S4570" s="4"/>
      <c r="T4570" s="5"/>
      <c r="U4570" s="11"/>
      <c r="V4570" s="11"/>
      <c r="W4570" s="49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"/>
      <c r="AH4570" s="1"/>
      <c r="AI4570" s="1"/>
      <c r="AJ4570" s="1"/>
      <c r="AK4570" s="1"/>
      <c r="AL4570" s="49"/>
      <c r="AM4570" s="49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</row>
    <row r="4571" spans="1:121" x14ac:dyDescent="0.15">
      <c r="A4571" s="64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31"/>
      <c r="R4571" s="16"/>
      <c r="S4571" s="4"/>
      <c r="T4571" s="5"/>
      <c r="U4571" s="11"/>
      <c r="V4571" s="11"/>
      <c r="W4571" s="49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"/>
      <c r="AH4571" s="1"/>
      <c r="AI4571" s="1"/>
      <c r="AJ4571" s="1"/>
      <c r="AK4571" s="1"/>
      <c r="AL4571" s="49"/>
      <c r="AM4571" s="49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</row>
    <row r="4572" spans="1:121" x14ac:dyDescent="0.15">
      <c r="A4572" s="64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31"/>
      <c r="R4572" s="16"/>
      <c r="S4572" s="4"/>
      <c r="T4572" s="5"/>
      <c r="U4572" s="11"/>
      <c r="V4572" s="11"/>
      <c r="W4572" s="49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"/>
      <c r="AH4572" s="1"/>
      <c r="AI4572" s="1"/>
      <c r="AJ4572" s="1"/>
      <c r="AK4572" s="1"/>
      <c r="AL4572" s="49"/>
      <c r="AM4572" s="49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</row>
    <row r="4573" spans="1:121" x14ac:dyDescent="0.15">
      <c r="A4573" s="64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31"/>
      <c r="R4573" s="16"/>
      <c r="S4573" s="4"/>
      <c r="T4573" s="5"/>
      <c r="U4573" s="11"/>
      <c r="V4573" s="11"/>
      <c r="W4573" s="49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"/>
      <c r="AH4573" s="1"/>
      <c r="AI4573" s="1"/>
      <c r="AJ4573" s="1"/>
      <c r="AK4573" s="1"/>
      <c r="AL4573" s="49"/>
      <c r="AM4573" s="49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</row>
    <row r="4574" spans="1:121" x14ac:dyDescent="0.15">
      <c r="A4574" s="64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31"/>
      <c r="R4574" s="16"/>
      <c r="S4574" s="4"/>
      <c r="T4574" s="5"/>
      <c r="U4574" s="11"/>
      <c r="V4574" s="11"/>
      <c r="W4574" s="49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"/>
      <c r="AH4574" s="1"/>
      <c r="AI4574" s="1"/>
      <c r="AJ4574" s="1"/>
      <c r="AK4574" s="1"/>
      <c r="AL4574" s="49"/>
      <c r="AM4574" s="49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</row>
    <row r="4575" spans="1:121" x14ac:dyDescent="0.15">
      <c r="A4575" s="64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31"/>
      <c r="R4575" s="16"/>
      <c r="S4575" s="4"/>
      <c r="T4575" s="5"/>
      <c r="U4575" s="11"/>
      <c r="V4575" s="11"/>
      <c r="W4575" s="49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"/>
      <c r="AH4575" s="1"/>
      <c r="AI4575" s="1"/>
      <c r="AJ4575" s="1"/>
      <c r="AK4575" s="1"/>
      <c r="AL4575" s="49"/>
      <c r="AM4575" s="49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</row>
    <row r="4576" spans="1:121" x14ac:dyDescent="0.15">
      <c r="A4576" s="64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31"/>
      <c r="R4576" s="16"/>
      <c r="S4576" s="4"/>
      <c r="T4576" s="5"/>
      <c r="U4576" s="11"/>
      <c r="V4576" s="11"/>
      <c r="W4576" s="49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"/>
      <c r="AH4576" s="1"/>
      <c r="AI4576" s="1"/>
      <c r="AJ4576" s="1"/>
      <c r="AK4576" s="1"/>
      <c r="AL4576" s="49"/>
      <c r="AM4576" s="49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</row>
    <row r="4577" spans="1:121" x14ac:dyDescent="0.15">
      <c r="A4577" s="64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31"/>
      <c r="R4577" s="16"/>
      <c r="S4577" s="4"/>
      <c r="T4577" s="5"/>
      <c r="U4577" s="11"/>
      <c r="V4577" s="11"/>
      <c r="W4577" s="49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"/>
      <c r="AH4577" s="1"/>
      <c r="AI4577" s="1"/>
      <c r="AJ4577" s="1"/>
      <c r="AK4577" s="1"/>
      <c r="AL4577" s="49"/>
      <c r="AM4577" s="49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</row>
    <row r="4578" spans="1:121" x14ac:dyDescent="0.15">
      <c r="A4578" s="64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31"/>
      <c r="R4578" s="16"/>
      <c r="S4578" s="4"/>
      <c r="T4578" s="5"/>
      <c r="U4578" s="11"/>
      <c r="V4578" s="11"/>
      <c r="W4578" s="49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"/>
      <c r="AH4578" s="1"/>
      <c r="AI4578" s="1"/>
      <c r="AJ4578" s="1"/>
      <c r="AK4578" s="1"/>
      <c r="AL4578" s="49"/>
      <c r="AM4578" s="49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</row>
    <row r="4579" spans="1:121" x14ac:dyDescent="0.15">
      <c r="A4579" s="64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31"/>
      <c r="R4579" s="16"/>
      <c r="S4579" s="4"/>
      <c r="T4579" s="5"/>
      <c r="U4579" s="11"/>
      <c r="V4579" s="11"/>
      <c r="W4579" s="49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"/>
      <c r="AH4579" s="1"/>
      <c r="AI4579" s="1"/>
      <c r="AJ4579" s="1"/>
      <c r="AK4579" s="1"/>
      <c r="AL4579" s="49"/>
      <c r="AM4579" s="49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</row>
    <row r="4580" spans="1:121" x14ac:dyDescent="0.15">
      <c r="A4580" s="64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31"/>
      <c r="R4580" s="16"/>
      <c r="S4580" s="4"/>
      <c r="T4580" s="5"/>
      <c r="U4580" s="11"/>
      <c r="V4580" s="11"/>
      <c r="W4580" s="49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"/>
      <c r="AH4580" s="1"/>
      <c r="AI4580" s="1"/>
      <c r="AJ4580" s="1"/>
      <c r="AK4580" s="1"/>
      <c r="AL4580" s="49"/>
      <c r="AM4580" s="49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</row>
    <row r="4581" spans="1:121" x14ac:dyDescent="0.15">
      <c r="A4581" s="64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31"/>
      <c r="R4581" s="16"/>
      <c r="S4581" s="4"/>
      <c r="T4581" s="5"/>
      <c r="U4581" s="47"/>
      <c r="V4581" s="47"/>
      <c r="W4581" s="57"/>
      <c r="X4581" s="38"/>
      <c r="Y4581" s="41"/>
      <c r="Z4581" s="47"/>
      <c r="AA4581" s="38"/>
      <c r="AB4581" s="38"/>
      <c r="AC4581" s="38"/>
      <c r="AD4581" s="47"/>
      <c r="AE4581" s="39"/>
      <c r="AF4581" s="47"/>
      <c r="AG4581" s="41"/>
      <c r="AH4581" s="41"/>
      <c r="AI4581" s="41"/>
      <c r="AJ4581" s="41"/>
      <c r="AK4581" s="41"/>
      <c r="AL4581" s="57"/>
      <c r="AM4581" s="57"/>
      <c r="AN4581" s="41"/>
      <c r="AO4581" s="41"/>
      <c r="AP4581" s="41"/>
      <c r="AQ4581" s="41"/>
      <c r="AR4581" s="41"/>
      <c r="AS4581" s="41"/>
      <c r="AT4581" s="41"/>
      <c r="AU4581" s="41"/>
      <c r="AV4581" s="41"/>
      <c r="AW4581" s="41"/>
      <c r="AX4581" s="41"/>
      <c r="AY4581" s="41"/>
      <c r="AZ4581" s="41"/>
      <c r="BA4581" s="41"/>
      <c r="BB4581" s="41"/>
      <c r="BC4581" s="41"/>
      <c r="BD4581" s="41"/>
      <c r="BE4581" s="41"/>
      <c r="BF4581" s="41"/>
      <c r="BG4581" s="41"/>
      <c r="BH4581" s="41"/>
      <c r="BI4581" s="41"/>
      <c r="BJ4581" s="41"/>
      <c r="BK4581" s="41"/>
      <c r="BL4581" s="41"/>
      <c r="BM4581" s="41"/>
      <c r="BN4581" s="41"/>
      <c r="BO4581" s="41"/>
      <c r="BP4581" s="41"/>
      <c r="BQ4581" s="41"/>
      <c r="BR4581" s="41"/>
      <c r="BS4581" s="41"/>
      <c r="BT4581" s="41"/>
      <c r="BU4581" s="41"/>
      <c r="BV4581" s="41"/>
      <c r="BW4581" s="41"/>
      <c r="BX4581" s="41"/>
      <c r="BY4581" s="41"/>
      <c r="BZ4581" s="41"/>
      <c r="CA4581" s="41"/>
      <c r="CB4581" s="41"/>
      <c r="CC4581" s="41"/>
      <c r="CD4581" s="41"/>
      <c r="CE4581" s="41"/>
      <c r="CF4581" s="41"/>
      <c r="CG4581" s="41"/>
      <c r="CH4581" s="41"/>
      <c r="CI4581" s="41"/>
      <c r="CJ4581" s="41"/>
      <c r="CK4581" s="41"/>
      <c r="CL4581" s="41"/>
      <c r="CM4581" s="41"/>
      <c r="CN4581" s="41"/>
      <c r="CO4581" s="41"/>
      <c r="CP4581" s="41"/>
      <c r="CQ4581" s="41"/>
      <c r="CR4581" s="41"/>
      <c r="CS4581" s="41"/>
      <c r="CT4581" s="41"/>
      <c r="CU4581" s="41"/>
      <c r="CV4581" s="41"/>
      <c r="CW4581" s="41"/>
      <c r="CX4581" s="41"/>
      <c r="CY4581" s="41"/>
      <c r="CZ4581" s="41"/>
      <c r="DA4581" s="41"/>
      <c r="DB4581" s="41"/>
      <c r="DC4581" s="41"/>
      <c r="DD4581" s="41"/>
      <c r="DE4581" s="41"/>
      <c r="DF4581" s="41"/>
      <c r="DG4581" s="41"/>
      <c r="DH4581" s="41"/>
      <c r="DI4581" s="41"/>
      <c r="DJ4581" s="41"/>
      <c r="DK4581" s="41"/>
      <c r="DL4581" s="41"/>
      <c r="DM4581" s="41"/>
      <c r="DN4581" s="41"/>
      <c r="DO4581" s="41"/>
      <c r="DP4581" s="41"/>
      <c r="DQ4581" s="41"/>
    </row>
    <row r="4582" spans="1:121" x14ac:dyDescent="0.15">
      <c r="A4582" s="64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31"/>
      <c r="R4582" s="16"/>
      <c r="S4582" s="4"/>
      <c r="T4582" s="5"/>
      <c r="U4582" s="11"/>
      <c r="V4582" s="11"/>
      <c r="W4582" s="49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"/>
      <c r="AH4582" s="1"/>
      <c r="AI4582" s="1"/>
      <c r="AJ4582" s="1"/>
      <c r="AK4582" s="1"/>
      <c r="AL4582" s="49"/>
      <c r="AM4582" s="49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</row>
    <row r="4583" spans="1:121" x14ac:dyDescent="0.15">
      <c r="A4583" s="64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31"/>
      <c r="R4583" s="16"/>
      <c r="S4583" s="4"/>
      <c r="T4583" s="5"/>
      <c r="U4583" s="11"/>
      <c r="V4583" s="11"/>
      <c r="W4583" s="49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"/>
      <c r="AH4583" s="1"/>
      <c r="AI4583" s="1"/>
      <c r="AJ4583" s="1"/>
      <c r="AK4583" s="1"/>
      <c r="AL4583" s="49"/>
      <c r="AM4583" s="49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</row>
    <row r="4584" spans="1:121" x14ac:dyDescent="0.15">
      <c r="A4584" s="64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31"/>
      <c r="R4584" s="16"/>
      <c r="S4584" s="4"/>
      <c r="T4584" s="5"/>
      <c r="U4584" s="11"/>
      <c r="V4584" s="11"/>
      <c r="W4584" s="49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"/>
      <c r="AH4584" s="1"/>
      <c r="AI4584" s="1"/>
      <c r="AJ4584" s="1"/>
      <c r="AK4584" s="1"/>
      <c r="AL4584" s="49"/>
      <c r="AM4584" s="49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</row>
    <row r="4585" spans="1:121" x14ac:dyDescent="0.15">
      <c r="A4585" s="64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31"/>
      <c r="R4585" s="16"/>
      <c r="S4585" s="4"/>
      <c r="T4585" s="5"/>
      <c r="U4585" s="11"/>
      <c r="V4585" s="11"/>
      <c r="W4585" s="49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"/>
      <c r="AH4585" s="1"/>
      <c r="AI4585" s="1"/>
      <c r="AJ4585" s="1"/>
      <c r="AK4585" s="1"/>
      <c r="AL4585" s="49"/>
      <c r="AM4585" s="49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</row>
    <row r="4586" spans="1:121" x14ac:dyDescent="0.15">
      <c r="A4586" s="64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31"/>
      <c r="R4586" s="16"/>
      <c r="S4586" s="4"/>
      <c r="T4586" s="5"/>
      <c r="U4586" s="11"/>
      <c r="V4586" s="11"/>
      <c r="W4586" s="49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"/>
      <c r="AH4586" s="1"/>
      <c r="AI4586" s="1"/>
      <c r="AJ4586" s="1"/>
      <c r="AK4586" s="1"/>
      <c r="AL4586" s="49"/>
      <c r="AM4586" s="49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</row>
    <row r="4587" spans="1:121" x14ac:dyDescent="0.15">
      <c r="A4587" s="64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31"/>
      <c r="R4587" s="16"/>
      <c r="S4587" s="4"/>
      <c r="T4587" s="5"/>
      <c r="U4587" s="11"/>
      <c r="V4587" s="11"/>
      <c r="W4587" s="49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"/>
      <c r="AH4587" s="1"/>
      <c r="AI4587" s="1"/>
      <c r="AJ4587" s="1"/>
      <c r="AK4587" s="1"/>
      <c r="AL4587" s="49"/>
      <c r="AM4587" s="49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</row>
    <row r="4588" spans="1:121" x14ac:dyDescent="0.15">
      <c r="A4588" s="64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31"/>
      <c r="R4588" s="16"/>
      <c r="S4588" s="4"/>
      <c r="T4588" s="5"/>
      <c r="U4588" s="11"/>
      <c r="V4588" s="11"/>
      <c r="W4588" s="49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"/>
      <c r="AH4588" s="1"/>
      <c r="AI4588" s="1"/>
      <c r="AJ4588" s="1"/>
      <c r="AK4588" s="1"/>
      <c r="AL4588" s="49"/>
      <c r="AM4588" s="49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</row>
    <row r="4589" spans="1:121" x14ac:dyDescent="0.15">
      <c r="A4589" s="64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31"/>
      <c r="R4589" s="16"/>
      <c r="S4589" s="4"/>
      <c r="T4589" s="5"/>
      <c r="U4589" s="11"/>
      <c r="V4589" s="11"/>
      <c r="W4589" s="49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"/>
      <c r="AH4589" s="1"/>
      <c r="AI4589" s="1"/>
      <c r="AJ4589" s="1"/>
      <c r="AK4589" s="1"/>
      <c r="AL4589" s="49"/>
      <c r="AM4589" s="49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</row>
    <row r="4590" spans="1:121" x14ac:dyDescent="0.15">
      <c r="A4590" s="64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31"/>
      <c r="R4590" s="16"/>
      <c r="S4590" s="4"/>
      <c r="T4590" s="5"/>
      <c r="U4590" s="11"/>
      <c r="V4590" s="11"/>
      <c r="W4590" s="49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"/>
      <c r="AH4590" s="1"/>
      <c r="AI4590" s="1"/>
      <c r="AJ4590" s="1"/>
      <c r="AK4590" s="1"/>
      <c r="AL4590" s="49"/>
      <c r="AM4590" s="49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</row>
    <row r="4591" spans="1:121" x14ac:dyDescent="0.15">
      <c r="A4591" s="64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31"/>
      <c r="R4591" s="16"/>
      <c r="S4591" s="4"/>
      <c r="T4591" s="5"/>
      <c r="U4591" s="11"/>
      <c r="V4591" s="11"/>
      <c r="W4591" s="49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"/>
      <c r="AH4591" s="1"/>
      <c r="AI4591" s="1"/>
      <c r="AJ4591" s="1"/>
      <c r="AK4591" s="1"/>
      <c r="AL4591" s="49"/>
      <c r="AM4591" s="49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</row>
    <row r="4592" spans="1:121" x14ac:dyDescent="0.15">
      <c r="A4592" s="64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31"/>
      <c r="R4592" s="16"/>
      <c r="S4592" s="4"/>
      <c r="T4592" s="5"/>
      <c r="U4592" s="11"/>
      <c r="V4592" s="11"/>
      <c r="W4592" s="49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"/>
      <c r="AH4592" s="1"/>
      <c r="AI4592" s="1"/>
      <c r="AJ4592" s="1"/>
      <c r="AK4592" s="1"/>
      <c r="AL4592" s="49"/>
      <c r="AM4592" s="49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</row>
    <row r="4593" spans="1:121" x14ac:dyDescent="0.15">
      <c r="A4593" s="64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31"/>
      <c r="R4593" s="16"/>
      <c r="S4593" s="4"/>
      <c r="T4593" s="5"/>
      <c r="U4593" s="11"/>
      <c r="V4593" s="11"/>
      <c r="W4593" s="49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"/>
      <c r="AH4593" s="1"/>
      <c r="AI4593" s="1"/>
      <c r="AJ4593" s="1"/>
      <c r="AK4593" s="1"/>
      <c r="AL4593" s="49"/>
      <c r="AM4593" s="49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</row>
    <row r="4594" spans="1:121" x14ac:dyDescent="0.15">
      <c r="A4594" s="64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31"/>
      <c r="R4594" s="16"/>
      <c r="S4594" s="4"/>
      <c r="T4594" s="5"/>
      <c r="U4594" s="11"/>
      <c r="V4594" s="11"/>
      <c r="W4594" s="49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"/>
      <c r="AH4594" s="1"/>
      <c r="AI4594" s="1"/>
      <c r="AJ4594" s="1"/>
      <c r="AK4594" s="1"/>
      <c r="AL4594" s="49"/>
      <c r="AM4594" s="49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</row>
    <row r="4595" spans="1:121" x14ac:dyDescent="0.15">
      <c r="A4595" s="64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31"/>
      <c r="R4595" s="16"/>
      <c r="S4595" s="4"/>
      <c r="T4595" s="5"/>
      <c r="U4595" s="11"/>
      <c r="V4595" s="11"/>
      <c r="W4595" s="49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"/>
      <c r="AH4595" s="1"/>
      <c r="AI4595" s="1"/>
      <c r="AJ4595" s="1"/>
      <c r="AK4595" s="1"/>
      <c r="AL4595" s="49"/>
      <c r="AM4595" s="49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</row>
    <row r="4596" spans="1:121" x14ac:dyDescent="0.15">
      <c r="A4596" s="64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31"/>
      <c r="R4596" s="16"/>
      <c r="S4596" s="4"/>
      <c r="T4596" s="5"/>
      <c r="U4596" s="11"/>
      <c r="V4596" s="11"/>
      <c r="W4596" s="49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"/>
      <c r="AH4596" s="1"/>
      <c r="AI4596" s="1"/>
      <c r="AJ4596" s="1"/>
      <c r="AK4596" s="1"/>
      <c r="AL4596" s="49"/>
      <c r="AM4596" s="49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</row>
    <row r="4597" spans="1:121" x14ac:dyDescent="0.15">
      <c r="A4597" s="64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31"/>
      <c r="R4597" s="16"/>
      <c r="S4597" s="4"/>
      <c r="T4597" s="5"/>
      <c r="U4597" s="11"/>
      <c r="V4597" s="11"/>
      <c r="W4597" s="49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"/>
      <c r="AH4597" s="1"/>
      <c r="AI4597" s="1"/>
      <c r="AJ4597" s="1"/>
      <c r="AK4597" s="1"/>
      <c r="AL4597" s="49"/>
      <c r="AM4597" s="49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</row>
    <row r="4598" spans="1:121" x14ac:dyDescent="0.15">
      <c r="A4598" s="64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31"/>
      <c r="R4598" s="16"/>
      <c r="S4598" s="4"/>
      <c r="T4598" s="5"/>
      <c r="U4598" s="11"/>
      <c r="V4598" s="11"/>
      <c r="W4598" s="49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"/>
      <c r="AH4598" s="1"/>
      <c r="AI4598" s="1"/>
      <c r="AJ4598" s="1"/>
      <c r="AK4598" s="1"/>
      <c r="AL4598" s="49"/>
      <c r="AM4598" s="49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</row>
    <row r="4599" spans="1:121" x14ac:dyDescent="0.15">
      <c r="A4599" s="64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31"/>
      <c r="R4599" s="16"/>
      <c r="S4599" s="4"/>
      <c r="T4599" s="5"/>
      <c r="U4599" s="11"/>
      <c r="V4599" s="11"/>
      <c r="W4599" s="49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"/>
      <c r="AH4599" s="1"/>
      <c r="AI4599" s="1"/>
      <c r="AJ4599" s="1"/>
      <c r="AK4599" s="1"/>
      <c r="AL4599" s="49"/>
      <c r="AM4599" s="49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</row>
    <row r="4600" spans="1:121" x14ac:dyDescent="0.15">
      <c r="A4600" s="64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31"/>
      <c r="R4600" s="16"/>
      <c r="S4600" s="4"/>
      <c r="T4600" s="5"/>
      <c r="U4600" s="11"/>
      <c r="V4600" s="11"/>
      <c r="W4600" s="49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"/>
      <c r="AH4600" s="1"/>
      <c r="AI4600" s="1"/>
      <c r="AJ4600" s="1"/>
      <c r="AK4600" s="1"/>
      <c r="AL4600" s="49"/>
      <c r="AM4600" s="49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</row>
    <row r="4601" spans="1:121" x14ac:dyDescent="0.15">
      <c r="A4601" s="64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31"/>
      <c r="R4601" s="16"/>
      <c r="S4601" s="4"/>
      <c r="T4601" s="5"/>
      <c r="U4601" s="11"/>
      <c r="V4601" s="11"/>
      <c r="W4601" s="49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"/>
      <c r="AH4601" s="1"/>
      <c r="AI4601" s="1"/>
      <c r="AJ4601" s="1"/>
      <c r="AK4601" s="1"/>
      <c r="AL4601" s="49"/>
      <c r="AM4601" s="49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</row>
    <row r="4602" spans="1:121" x14ac:dyDescent="0.15">
      <c r="A4602" s="64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31"/>
      <c r="R4602" s="16"/>
      <c r="S4602" s="4"/>
      <c r="T4602" s="5"/>
      <c r="U4602" s="11"/>
      <c r="V4602" s="11"/>
      <c r="W4602" s="49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"/>
      <c r="AH4602" s="1"/>
      <c r="AI4602" s="1"/>
      <c r="AJ4602" s="1"/>
      <c r="AK4602" s="1"/>
      <c r="AL4602" s="49"/>
      <c r="AM4602" s="49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</row>
    <row r="4603" spans="1:121" x14ac:dyDescent="0.15">
      <c r="A4603" s="64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31"/>
      <c r="R4603" s="16"/>
      <c r="S4603" s="4"/>
      <c r="T4603" s="5"/>
      <c r="U4603" s="11"/>
      <c r="V4603" s="11"/>
      <c r="W4603" s="49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"/>
      <c r="AH4603" s="1"/>
      <c r="AI4603" s="1"/>
      <c r="AJ4603" s="1"/>
      <c r="AK4603" s="1"/>
      <c r="AL4603" s="49"/>
      <c r="AM4603" s="49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</row>
    <row r="4604" spans="1:121" x14ac:dyDescent="0.15">
      <c r="A4604" s="64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31"/>
      <c r="R4604" s="16"/>
      <c r="S4604" s="4"/>
      <c r="T4604" s="5"/>
      <c r="U4604" s="11"/>
      <c r="V4604" s="11"/>
      <c r="W4604" s="49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"/>
      <c r="AH4604" s="1"/>
      <c r="AI4604" s="1"/>
      <c r="AJ4604" s="1"/>
      <c r="AK4604" s="1"/>
      <c r="AL4604" s="49"/>
      <c r="AM4604" s="49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</row>
    <row r="4605" spans="1:121" x14ac:dyDescent="0.15">
      <c r="A4605" s="64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31"/>
      <c r="R4605" s="16"/>
      <c r="S4605" s="4"/>
      <c r="T4605" s="5"/>
      <c r="U4605" s="11"/>
      <c r="V4605" s="11"/>
      <c r="W4605" s="49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"/>
      <c r="AH4605" s="1"/>
      <c r="AI4605" s="1"/>
      <c r="AJ4605" s="1"/>
      <c r="AK4605" s="1"/>
      <c r="AL4605" s="49"/>
      <c r="AM4605" s="49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</row>
    <row r="4606" spans="1:121" x14ac:dyDescent="0.15">
      <c r="A4606" s="64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31"/>
      <c r="R4606" s="16"/>
      <c r="S4606" s="4"/>
      <c r="T4606" s="5"/>
      <c r="U4606" s="11"/>
      <c r="V4606" s="11"/>
      <c r="W4606" s="49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"/>
      <c r="AH4606" s="1"/>
      <c r="AI4606" s="1"/>
      <c r="AJ4606" s="1"/>
      <c r="AK4606" s="1"/>
      <c r="AL4606" s="49"/>
      <c r="AM4606" s="49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</row>
    <row r="4607" spans="1:121" x14ac:dyDescent="0.15">
      <c r="A4607" s="64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31"/>
      <c r="R4607" s="16"/>
      <c r="S4607" s="4"/>
      <c r="T4607" s="5"/>
      <c r="U4607" s="11"/>
      <c r="V4607" s="11"/>
      <c r="W4607" s="49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"/>
      <c r="AH4607" s="1"/>
      <c r="AI4607" s="1"/>
      <c r="AJ4607" s="1"/>
      <c r="AK4607" s="1"/>
      <c r="AL4607" s="49"/>
      <c r="AM4607" s="49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</row>
    <row r="4608" spans="1:121" x14ac:dyDescent="0.15">
      <c r="A4608" s="64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31"/>
      <c r="R4608" s="16"/>
      <c r="S4608" s="4"/>
      <c r="T4608" s="5"/>
      <c r="U4608" s="11"/>
      <c r="V4608" s="11"/>
      <c r="W4608" s="49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"/>
      <c r="AH4608" s="1"/>
      <c r="AI4608" s="1"/>
      <c r="AJ4608" s="1"/>
      <c r="AK4608" s="1"/>
      <c r="AL4608" s="49"/>
      <c r="AM4608" s="49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</row>
    <row r="4609" spans="1:121" x14ac:dyDescent="0.15">
      <c r="A4609" s="64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31"/>
      <c r="R4609" s="16"/>
      <c r="S4609" s="4"/>
      <c r="T4609" s="5"/>
      <c r="U4609" s="11"/>
      <c r="V4609" s="11"/>
      <c r="W4609" s="49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"/>
      <c r="AH4609" s="1"/>
      <c r="AI4609" s="1"/>
      <c r="AJ4609" s="1"/>
      <c r="AK4609" s="1"/>
      <c r="AL4609" s="49"/>
      <c r="AM4609" s="49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</row>
    <row r="4610" spans="1:121" x14ac:dyDescent="0.15">
      <c r="A4610" s="64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31"/>
      <c r="R4610" s="16"/>
      <c r="S4610" s="4"/>
      <c r="T4610" s="5"/>
      <c r="U4610" s="11"/>
      <c r="V4610" s="11"/>
      <c r="W4610" s="49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"/>
      <c r="AH4610" s="1"/>
      <c r="AI4610" s="1"/>
      <c r="AJ4610" s="1"/>
      <c r="AK4610" s="1"/>
      <c r="AL4610" s="49"/>
      <c r="AM4610" s="49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</row>
    <row r="4611" spans="1:121" x14ac:dyDescent="0.15">
      <c r="A4611" s="64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31"/>
      <c r="R4611" s="16"/>
      <c r="S4611" s="4"/>
      <c r="T4611" s="5"/>
      <c r="U4611" s="11"/>
      <c r="V4611" s="11"/>
      <c r="W4611" s="49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"/>
      <c r="AH4611" s="1"/>
      <c r="AI4611" s="1"/>
      <c r="AJ4611" s="1"/>
      <c r="AK4611" s="1"/>
      <c r="AL4611" s="49"/>
      <c r="AM4611" s="49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</row>
    <row r="4612" spans="1:121" x14ac:dyDescent="0.15">
      <c r="A4612" s="64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31"/>
      <c r="R4612" s="16"/>
      <c r="S4612" s="4"/>
      <c r="T4612" s="5"/>
      <c r="U4612" s="11"/>
      <c r="V4612" s="11"/>
      <c r="W4612" s="49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"/>
      <c r="AH4612" s="1"/>
      <c r="AI4612" s="1"/>
      <c r="AJ4612" s="1"/>
      <c r="AK4612" s="1"/>
      <c r="AL4612" s="49"/>
      <c r="AM4612" s="49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</row>
    <row r="4613" spans="1:121" x14ac:dyDescent="0.15">
      <c r="A4613" s="64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31"/>
      <c r="R4613" s="16"/>
      <c r="S4613" s="4"/>
      <c r="T4613" s="5"/>
      <c r="U4613" s="11"/>
      <c r="V4613" s="11"/>
      <c r="W4613" s="49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"/>
      <c r="AH4613" s="1"/>
      <c r="AI4613" s="1"/>
      <c r="AJ4613" s="1"/>
      <c r="AK4613" s="1"/>
      <c r="AL4613" s="49"/>
      <c r="AM4613" s="49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</row>
    <row r="4614" spans="1:121" x14ac:dyDescent="0.15">
      <c r="A4614" s="64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31"/>
      <c r="R4614" s="16"/>
      <c r="S4614" s="4"/>
      <c r="T4614" s="5"/>
      <c r="U4614" s="11"/>
      <c r="V4614" s="11"/>
      <c r="W4614" s="49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"/>
      <c r="AH4614" s="1"/>
      <c r="AI4614" s="1"/>
      <c r="AJ4614" s="1"/>
      <c r="AK4614" s="1"/>
      <c r="AL4614" s="49"/>
      <c r="AM4614" s="49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</row>
    <row r="4615" spans="1:121" x14ac:dyDescent="0.15">
      <c r="A4615" s="64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31"/>
      <c r="R4615" s="16"/>
      <c r="S4615" s="4"/>
      <c r="T4615" s="5"/>
      <c r="U4615" s="11"/>
      <c r="V4615" s="11"/>
      <c r="W4615" s="49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"/>
      <c r="AH4615" s="1"/>
      <c r="AI4615" s="1"/>
      <c r="AJ4615" s="1"/>
      <c r="AK4615" s="1"/>
      <c r="AL4615" s="49"/>
      <c r="AM4615" s="49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</row>
    <row r="4616" spans="1:121" x14ac:dyDescent="0.15">
      <c r="A4616" s="64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31"/>
      <c r="R4616" s="16"/>
      <c r="S4616" s="4"/>
      <c r="T4616" s="5"/>
      <c r="U4616" s="11"/>
      <c r="V4616" s="11"/>
      <c r="W4616" s="49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"/>
      <c r="AH4616" s="1"/>
      <c r="AI4616" s="1"/>
      <c r="AJ4616" s="1"/>
      <c r="AK4616" s="1"/>
      <c r="AL4616" s="49"/>
      <c r="AM4616" s="49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</row>
    <row r="4617" spans="1:121" x14ac:dyDescent="0.15">
      <c r="A4617" s="64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31"/>
      <c r="R4617" s="16"/>
      <c r="S4617" s="4"/>
      <c r="T4617" s="5"/>
      <c r="U4617" s="11"/>
      <c r="V4617" s="11"/>
      <c r="W4617" s="49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"/>
      <c r="AH4617" s="1"/>
      <c r="AI4617" s="1"/>
      <c r="AJ4617" s="1"/>
      <c r="AK4617" s="1"/>
      <c r="AL4617" s="49"/>
      <c r="AM4617" s="49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</row>
    <row r="4618" spans="1:121" x14ac:dyDescent="0.15">
      <c r="A4618" s="64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31"/>
      <c r="R4618" s="16"/>
      <c r="S4618" s="4"/>
      <c r="T4618" s="5"/>
      <c r="U4618" s="11"/>
      <c r="V4618" s="11"/>
      <c r="W4618" s="49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"/>
      <c r="AH4618" s="1"/>
      <c r="AI4618" s="1"/>
      <c r="AJ4618" s="1"/>
      <c r="AK4618" s="1"/>
      <c r="AL4618" s="49"/>
      <c r="AM4618" s="49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</row>
    <row r="4619" spans="1:121" x14ac:dyDescent="0.15">
      <c r="A4619" s="64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31"/>
      <c r="R4619" s="16"/>
      <c r="S4619" s="4"/>
      <c r="T4619" s="5"/>
      <c r="U4619" s="11"/>
      <c r="V4619" s="11"/>
      <c r="W4619" s="49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"/>
      <c r="AH4619" s="1"/>
      <c r="AI4619" s="1"/>
      <c r="AJ4619" s="1"/>
      <c r="AK4619" s="1"/>
      <c r="AL4619" s="49"/>
      <c r="AM4619" s="49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</row>
    <row r="4620" spans="1:121" x14ac:dyDescent="0.15">
      <c r="A4620" s="64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31"/>
      <c r="R4620" s="16"/>
      <c r="S4620" s="4"/>
      <c r="T4620" s="5"/>
      <c r="U4620" s="11"/>
      <c r="V4620" s="11"/>
      <c r="W4620" s="49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"/>
      <c r="AH4620" s="1"/>
      <c r="AI4620" s="1"/>
      <c r="AJ4620" s="1"/>
      <c r="AK4620" s="1"/>
      <c r="AL4620" s="49"/>
      <c r="AM4620" s="49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</row>
    <row r="4621" spans="1:121" x14ac:dyDescent="0.15">
      <c r="A4621" s="64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31"/>
      <c r="R4621" s="16"/>
      <c r="S4621" s="4"/>
      <c r="T4621" s="5"/>
      <c r="U4621" s="11"/>
      <c r="V4621" s="11"/>
      <c r="W4621" s="49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"/>
      <c r="AH4621" s="1"/>
      <c r="AI4621" s="1"/>
      <c r="AJ4621" s="1"/>
      <c r="AK4621" s="1"/>
      <c r="AL4621" s="49"/>
      <c r="AM4621" s="49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</row>
    <row r="4622" spans="1:121" x14ac:dyDescent="0.15">
      <c r="A4622" s="64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31"/>
      <c r="R4622" s="16"/>
      <c r="S4622" s="4"/>
      <c r="T4622" s="5"/>
      <c r="U4622" s="11"/>
      <c r="V4622" s="11"/>
      <c r="W4622" s="49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"/>
      <c r="AH4622" s="1"/>
      <c r="AI4622" s="1"/>
      <c r="AJ4622" s="1"/>
      <c r="AK4622" s="1"/>
      <c r="AL4622" s="49"/>
      <c r="AM4622" s="49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</row>
    <row r="4623" spans="1:121" x14ac:dyDescent="0.15">
      <c r="A4623" s="64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31"/>
      <c r="R4623" s="16"/>
      <c r="S4623" s="4"/>
      <c r="T4623" s="5"/>
      <c r="U4623" s="11"/>
      <c r="V4623" s="11"/>
      <c r="W4623" s="49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"/>
      <c r="AH4623" s="1"/>
      <c r="AI4623" s="1"/>
      <c r="AJ4623" s="1"/>
      <c r="AK4623" s="1"/>
      <c r="AL4623" s="49"/>
      <c r="AM4623" s="49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</row>
    <row r="4624" spans="1:121" x14ac:dyDescent="0.15">
      <c r="A4624" s="64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31"/>
      <c r="R4624" s="16"/>
      <c r="S4624" s="4"/>
      <c r="T4624" s="5"/>
      <c r="U4624" s="11"/>
      <c r="V4624" s="11"/>
      <c r="W4624" s="49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"/>
      <c r="AH4624" s="1"/>
      <c r="AI4624" s="1"/>
      <c r="AJ4624" s="1"/>
      <c r="AK4624" s="1"/>
      <c r="AL4624" s="49"/>
      <c r="AM4624" s="49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</row>
    <row r="4625" spans="1:121" x14ac:dyDescent="0.15">
      <c r="A4625" s="64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31"/>
      <c r="R4625" s="16"/>
      <c r="S4625" s="4"/>
      <c r="T4625" s="5"/>
      <c r="U4625" s="11"/>
      <c r="V4625" s="11"/>
      <c r="W4625" s="49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"/>
      <c r="AH4625" s="1"/>
      <c r="AI4625" s="1"/>
      <c r="AJ4625" s="1"/>
      <c r="AK4625" s="1"/>
      <c r="AL4625" s="49"/>
      <c r="AM4625" s="49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</row>
    <row r="4626" spans="1:121" x14ac:dyDescent="0.15">
      <c r="A4626" s="64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31"/>
      <c r="R4626" s="16"/>
      <c r="S4626" s="4"/>
      <c r="T4626" s="5"/>
      <c r="U4626" s="11"/>
      <c r="V4626" s="11"/>
      <c r="W4626" s="49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"/>
      <c r="AH4626" s="1"/>
      <c r="AI4626" s="1"/>
      <c r="AJ4626" s="1"/>
      <c r="AK4626" s="1"/>
      <c r="AL4626" s="49"/>
      <c r="AM4626" s="49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</row>
    <row r="4627" spans="1:121" x14ac:dyDescent="0.15">
      <c r="A4627" s="64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31"/>
      <c r="R4627" s="16"/>
      <c r="S4627" s="4"/>
      <c r="T4627" s="5"/>
      <c r="U4627" s="11"/>
      <c r="V4627" s="11"/>
      <c r="W4627" s="49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"/>
      <c r="AH4627" s="1"/>
      <c r="AI4627" s="1"/>
      <c r="AJ4627" s="1"/>
      <c r="AK4627" s="1"/>
      <c r="AL4627" s="49"/>
      <c r="AM4627" s="49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</row>
    <row r="4628" spans="1:121" x14ac:dyDescent="0.15">
      <c r="A4628" s="64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31"/>
      <c r="R4628" s="16"/>
      <c r="S4628" s="4"/>
      <c r="T4628" s="5"/>
      <c r="U4628" s="11"/>
      <c r="V4628" s="11"/>
      <c r="W4628" s="49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"/>
      <c r="AH4628" s="1"/>
      <c r="AI4628" s="1"/>
      <c r="AJ4628" s="1"/>
      <c r="AK4628" s="1"/>
      <c r="AL4628" s="49"/>
      <c r="AM4628" s="49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</row>
    <row r="4629" spans="1:121" x14ac:dyDescent="0.15">
      <c r="A4629" s="64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31"/>
      <c r="R4629" s="16"/>
      <c r="S4629" s="4"/>
      <c r="T4629" s="5"/>
      <c r="U4629" s="11"/>
      <c r="V4629" s="11"/>
      <c r="W4629" s="49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"/>
      <c r="AH4629" s="1"/>
      <c r="AI4629" s="1"/>
      <c r="AJ4629" s="1"/>
      <c r="AK4629" s="1"/>
      <c r="AL4629" s="49"/>
      <c r="AM4629" s="49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</row>
    <row r="4630" spans="1:121" x14ac:dyDescent="0.15">
      <c r="A4630" s="64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31"/>
      <c r="R4630" s="16"/>
      <c r="S4630" s="4"/>
      <c r="T4630" s="5"/>
      <c r="U4630" s="11"/>
      <c r="V4630" s="11"/>
      <c r="W4630" s="49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"/>
      <c r="AH4630" s="1"/>
      <c r="AI4630" s="1"/>
      <c r="AJ4630" s="1"/>
      <c r="AK4630" s="1"/>
      <c r="AL4630" s="49"/>
      <c r="AM4630" s="49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</row>
    <row r="4631" spans="1:121" x14ac:dyDescent="0.15">
      <c r="A4631" s="64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31"/>
      <c r="R4631" s="16"/>
      <c r="S4631" s="4"/>
      <c r="T4631" s="5"/>
      <c r="U4631" s="11"/>
      <c r="V4631" s="11"/>
      <c r="W4631" s="49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"/>
      <c r="AH4631" s="1"/>
      <c r="AI4631" s="1"/>
      <c r="AJ4631" s="1"/>
      <c r="AK4631" s="1"/>
      <c r="AL4631" s="49"/>
      <c r="AM4631" s="49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</row>
    <row r="4632" spans="1:121" x14ac:dyDescent="0.15">
      <c r="A4632" s="64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31"/>
      <c r="R4632" s="16"/>
      <c r="S4632" s="4"/>
      <c r="T4632" s="5"/>
      <c r="U4632" s="11"/>
      <c r="V4632" s="11"/>
      <c r="W4632" s="49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"/>
      <c r="AH4632" s="1"/>
      <c r="AI4632" s="1"/>
      <c r="AJ4632" s="1"/>
      <c r="AK4632" s="1"/>
      <c r="AL4632" s="49"/>
      <c r="AM4632" s="49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</row>
    <row r="4633" spans="1:121" x14ac:dyDescent="0.15">
      <c r="A4633" s="64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31"/>
      <c r="R4633" s="16"/>
      <c r="S4633" s="4"/>
      <c r="T4633" s="5"/>
      <c r="U4633" s="11"/>
      <c r="V4633" s="11"/>
      <c r="W4633" s="49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"/>
      <c r="AH4633" s="1"/>
      <c r="AI4633" s="1"/>
      <c r="AJ4633" s="1"/>
      <c r="AK4633" s="1"/>
      <c r="AL4633" s="49"/>
      <c r="AM4633" s="49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</row>
    <row r="4634" spans="1:121" x14ac:dyDescent="0.15">
      <c r="A4634" s="64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31"/>
      <c r="R4634" s="16"/>
      <c r="S4634" s="4"/>
      <c r="T4634" s="5"/>
      <c r="U4634" s="11"/>
      <c r="V4634" s="11"/>
      <c r="W4634" s="49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"/>
      <c r="AH4634" s="1"/>
      <c r="AI4634" s="1"/>
      <c r="AJ4634" s="1"/>
      <c r="AK4634" s="1"/>
      <c r="AL4634" s="49"/>
      <c r="AM4634" s="49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</row>
    <row r="4635" spans="1:121" x14ac:dyDescent="0.15">
      <c r="A4635" s="64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31"/>
      <c r="R4635" s="16"/>
      <c r="S4635" s="4"/>
      <c r="T4635" s="5"/>
      <c r="U4635" s="11"/>
      <c r="V4635" s="11"/>
      <c r="W4635" s="49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"/>
      <c r="AH4635" s="1"/>
      <c r="AI4635" s="1"/>
      <c r="AJ4635" s="1"/>
      <c r="AK4635" s="1"/>
      <c r="AL4635" s="49"/>
      <c r="AM4635" s="49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</row>
    <row r="4636" spans="1:121" x14ac:dyDescent="0.15">
      <c r="A4636" s="64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31"/>
      <c r="R4636" s="16"/>
      <c r="S4636" s="4"/>
      <c r="T4636" s="5"/>
      <c r="U4636" s="11"/>
      <c r="V4636" s="11"/>
      <c r="W4636" s="49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"/>
      <c r="AH4636" s="1"/>
      <c r="AI4636" s="1"/>
      <c r="AJ4636" s="1"/>
      <c r="AK4636" s="1"/>
      <c r="AL4636" s="49"/>
      <c r="AM4636" s="49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</row>
    <row r="4637" spans="1:121" x14ac:dyDescent="0.15">
      <c r="A4637" s="64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31"/>
      <c r="R4637" s="16"/>
      <c r="S4637" s="4"/>
      <c r="T4637" s="5"/>
      <c r="U4637" s="11"/>
      <c r="V4637" s="11"/>
      <c r="W4637" s="49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"/>
      <c r="AH4637" s="1"/>
      <c r="AI4637" s="1"/>
      <c r="AJ4637" s="1"/>
      <c r="AK4637" s="1"/>
      <c r="AL4637" s="49"/>
      <c r="AM4637" s="49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</row>
    <row r="4638" spans="1:121" x14ac:dyDescent="0.15">
      <c r="A4638" s="64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31"/>
      <c r="R4638" s="16"/>
      <c r="S4638" s="4"/>
      <c r="T4638" s="5"/>
      <c r="U4638" s="11"/>
      <c r="V4638" s="11"/>
      <c r="W4638" s="49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"/>
      <c r="AH4638" s="1"/>
      <c r="AI4638" s="1"/>
      <c r="AJ4638" s="1"/>
      <c r="AK4638" s="1"/>
      <c r="AL4638" s="49"/>
      <c r="AM4638" s="49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</row>
    <row r="4639" spans="1:121" x14ac:dyDescent="0.15">
      <c r="A4639" s="64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31"/>
      <c r="R4639" s="16"/>
      <c r="S4639" s="4"/>
      <c r="T4639" s="5"/>
      <c r="U4639" s="11"/>
      <c r="V4639" s="11"/>
      <c r="W4639" s="49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"/>
      <c r="AH4639" s="1"/>
      <c r="AI4639" s="1"/>
      <c r="AJ4639" s="1"/>
      <c r="AK4639" s="1"/>
      <c r="AL4639" s="49"/>
      <c r="AM4639" s="49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</row>
    <row r="4640" spans="1:121" x14ac:dyDescent="0.15">
      <c r="A4640" s="64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31"/>
      <c r="R4640" s="16"/>
      <c r="S4640" s="4"/>
      <c r="T4640" s="5"/>
      <c r="U4640" s="11"/>
      <c r="V4640" s="11"/>
      <c r="W4640" s="49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"/>
      <c r="AH4640" s="1"/>
      <c r="AI4640" s="1"/>
      <c r="AJ4640" s="1"/>
      <c r="AK4640" s="1"/>
      <c r="AL4640" s="49"/>
      <c r="AM4640" s="49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</row>
    <row r="4641" spans="1:121" x14ac:dyDescent="0.15">
      <c r="A4641" s="64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31"/>
      <c r="R4641" s="16"/>
      <c r="S4641" s="4"/>
      <c r="T4641" s="5"/>
      <c r="U4641" s="11"/>
      <c r="V4641" s="11"/>
      <c r="W4641" s="49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"/>
      <c r="AH4641" s="1"/>
      <c r="AI4641" s="1"/>
      <c r="AJ4641" s="1"/>
      <c r="AK4641" s="1"/>
      <c r="AL4641" s="49"/>
      <c r="AM4641" s="49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</row>
    <row r="4642" spans="1:121" x14ac:dyDescent="0.15">
      <c r="A4642" s="64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31"/>
      <c r="R4642" s="16"/>
      <c r="S4642" s="4"/>
      <c r="T4642" s="5"/>
      <c r="U4642" s="11"/>
      <c r="V4642" s="11"/>
      <c r="W4642" s="49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"/>
      <c r="AH4642" s="1"/>
      <c r="AI4642" s="1"/>
      <c r="AJ4642" s="1"/>
      <c r="AK4642" s="1"/>
      <c r="AL4642" s="49"/>
      <c r="AM4642" s="49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</row>
    <row r="4643" spans="1:121" x14ac:dyDescent="0.15">
      <c r="A4643" s="64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31"/>
      <c r="R4643" s="16"/>
      <c r="S4643" s="4"/>
      <c r="T4643" s="5"/>
      <c r="U4643" s="11"/>
      <c r="V4643" s="11"/>
      <c r="W4643" s="49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"/>
      <c r="AH4643" s="1"/>
      <c r="AI4643" s="1"/>
      <c r="AJ4643" s="1"/>
      <c r="AK4643" s="1"/>
      <c r="AL4643" s="49"/>
      <c r="AM4643" s="49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</row>
    <row r="4644" spans="1:121" x14ac:dyDescent="0.15">
      <c r="A4644" s="64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31"/>
      <c r="R4644" s="16"/>
      <c r="S4644" s="4"/>
      <c r="T4644" s="5"/>
      <c r="U4644" s="11"/>
      <c r="V4644" s="11"/>
      <c r="W4644" s="49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"/>
      <c r="AH4644" s="1"/>
      <c r="AI4644" s="1"/>
      <c r="AJ4644" s="1"/>
      <c r="AK4644" s="1"/>
      <c r="AL4644" s="49"/>
      <c r="AM4644" s="49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</row>
    <row r="4645" spans="1:121" x14ac:dyDescent="0.15">
      <c r="A4645" s="64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31"/>
      <c r="R4645" s="16"/>
      <c r="S4645" s="4"/>
      <c r="T4645" s="5"/>
      <c r="U4645" s="11"/>
      <c r="V4645" s="11"/>
      <c r="W4645" s="49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"/>
      <c r="AH4645" s="1"/>
      <c r="AI4645" s="1"/>
      <c r="AJ4645" s="1"/>
      <c r="AK4645" s="1"/>
      <c r="AL4645" s="49"/>
      <c r="AM4645" s="49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</row>
    <row r="4646" spans="1:121" x14ac:dyDescent="0.15">
      <c r="A4646" s="64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31"/>
      <c r="R4646" s="16"/>
      <c r="S4646" s="4"/>
      <c r="T4646" s="5"/>
      <c r="U4646" s="11"/>
      <c r="V4646" s="11"/>
      <c r="W4646" s="49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"/>
      <c r="AH4646" s="1"/>
      <c r="AI4646" s="1"/>
      <c r="AJ4646" s="1"/>
      <c r="AK4646" s="1"/>
      <c r="AL4646" s="49"/>
      <c r="AM4646" s="49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</row>
    <row r="4647" spans="1:121" x14ac:dyDescent="0.15">
      <c r="A4647" s="64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31"/>
      <c r="R4647" s="16"/>
      <c r="S4647" s="4"/>
      <c r="T4647" s="5"/>
      <c r="U4647" s="11"/>
      <c r="V4647" s="11"/>
      <c r="W4647" s="49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"/>
      <c r="AH4647" s="1"/>
      <c r="AI4647" s="1"/>
      <c r="AJ4647" s="1"/>
      <c r="AK4647" s="1"/>
      <c r="AL4647" s="49"/>
      <c r="AM4647" s="49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</row>
    <row r="4648" spans="1:121" x14ac:dyDescent="0.15">
      <c r="A4648" s="64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31"/>
      <c r="R4648" s="16"/>
      <c r="S4648" s="4"/>
      <c r="T4648" s="5"/>
      <c r="U4648" s="11"/>
      <c r="V4648" s="11"/>
      <c r="W4648" s="49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"/>
      <c r="AH4648" s="1"/>
      <c r="AI4648" s="1"/>
      <c r="AJ4648" s="1"/>
      <c r="AK4648" s="1"/>
      <c r="AL4648" s="49"/>
      <c r="AM4648" s="49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</row>
    <row r="4649" spans="1:121" x14ac:dyDescent="0.15">
      <c r="A4649" s="64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31"/>
      <c r="R4649" s="16"/>
      <c r="S4649" s="4"/>
      <c r="T4649" s="5"/>
      <c r="U4649" s="11"/>
      <c r="V4649" s="11"/>
      <c r="W4649" s="49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"/>
      <c r="AH4649" s="1"/>
      <c r="AI4649" s="1"/>
      <c r="AJ4649" s="1"/>
      <c r="AK4649" s="1"/>
      <c r="AL4649" s="49"/>
      <c r="AM4649" s="49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</row>
    <row r="4650" spans="1:121" x14ac:dyDescent="0.15">
      <c r="A4650" s="64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31"/>
      <c r="R4650" s="16"/>
      <c r="S4650" s="4"/>
      <c r="T4650" s="5"/>
      <c r="U4650" s="11"/>
      <c r="V4650" s="11"/>
      <c r="W4650" s="49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"/>
      <c r="AH4650" s="1"/>
      <c r="AI4650" s="1"/>
      <c r="AJ4650" s="1"/>
      <c r="AK4650" s="1"/>
      <c r="AL4650" s="49"/>
      <c r="AM4650" s="49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</row>
    <row r="4651" spans="1:121" x14ac:dyDescent="0.15">
      <c r="A4651" s="64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31"/>
      <c r="R4651" s="16"/>
      <c r="S4651" s="4"/>
      <c r="T4651" s="5"/>
      <c r="U4651" s="11"/>
      <c r="V4651" s="11"/>
      <c r="W4651" s="49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"/>
      <c r="AH4651" s="1"/>
      <c r="AI4651" s="1"/>
      <c r="AJ4651" s="1"/>
      <c r="AK4651" s="1"/>
      <c r="AL4651" s="49"/>
      <c r="AM4651" s="49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</row>
    <row r="4652" spans="1:121" x14ac:dyDescent="0.15">
      <c r="A4652" s="64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31"/>
      <c r="R4652" s="16"/>
      <c r="S4652" s="4"/>
      <c r="T4652" s="5"/>
      <c r="U4652" s="11"/>
      <c r="V4652" s="11"/>
      <c r="W4652" s="49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"/>
      <c r="AH4652" s="1"/>
      <c r="AI4652" s="1"/>
      <c r="AJ4652" s="1"/>
      <c r="AK4652" s="1"/>
      <c r="AL4652" s="49"/>
      <c r="AM4652" s="49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</row>
    <row r="4653" spans="1:121" x14ac:dyDescent="0.15">
      <c r="A4653" s="64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31"/>
      <c r="R4653" s="16"/>
      <c r="S4653" s="4"/>
      <c r="T4653" s="5"/>
      <c r="U4653" s="11"/>
      <c r="V4653" s="11"/>
      <c r="W4653" s="49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"/>
      <c r="AH4653" s="1"/>
      <c r="AI4653" s="1"/>
      <c r="AJ4653" s="1"/>
      <c r="AK4653" s="1"/>
      <c r="AL4653" s="49"/>
      <c r="AM4653" s="49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</row>
    <row r="4654" spans="1:121" x14ac:dyDescent="0.15">
      <c r="A4654" s="64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31"/>
      <c r="R4654" s="16"/>
      <c r="S4654" s="4"/>
      <c r="T4654" s="5"/>
      <c r="U4654" s="11"/>
      <c r="V4654" s="11"/>
      <c r="W4654" s="49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"/>
      <c r="AH4654" s="1"/>
      <c r="AI4654" s="1"/>
      <c r="AJ4654" s="1"/>
      <c r="AK4654" s="1"/>
      <c r="AL4654" s="49"/>
      <c r="AM4654" s="49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</row>
    <row r="4655" spans="1:121" x14ac:dyDescent="0.15">
      <c r="A4655" s="64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31"/>
      <c r="R4655" s="16"/>
      <c r="S4655" s="4"/>
      <c r="T4655" s="5"/>
      <c r="U4655" s="11"/>
      <c r="V4655" s="11"/>
      <c r="W4655" s="49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"/>
      <c r="AH4655" s="1"/>
      <c r="AI4655" s="1"/>
      <c r="AJ4655" s="1"/>
      <c r="AK4655" s="1"/>
      <c r="AL4655" s="49"/>
      <c r="AM4655" s="49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</row>
    <row r="4656" spans="1:121" x14ac:dyDescent="0.15">
      <c r="A4656" s="64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31"/>
      <c r="R4656" s="16"/>
      <c r="S4656" s="4"/>
      <c r="T4656" s="5"/>
      <c r="U4656" s="11"/>
      <c r="V4656" s="11"/>
      <c r="W4656" s="49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"/>
      <c r="AH4656" s="1"/>
      <c r="AI4656" s="1"/>
      <c r="AJ4656" s="1"/>
      <c r="AK4656" s="1"/>
      <c r="AL4656" s="49"/>
      <c r="AM4656" s="49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</row>
    <row r="4657" spans="1:121" x14ac:dyDescent="0.15">
      <c r="A4657" s="64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31"/>
      <c r="R4657" s="16"/>
      <c r="S4657" s="4"/>
      <c r="T4657" s="5"/>
      <c r="U4657" s="11"/>
      <c r="V4657" s="11"/>
      <c r="W4657" s="49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"/>
      <c r="AH4657" s="1"/>
      <c r="AI4657" s="1"/>
      <c r="AJ4657" s="1"/>
      <c r="AK4657" s="1"/>
      <c r="AL4657" s="49"/>
      <c r="AM4657" s="49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</row>
    <row r="4658" spans="1:121" x14ac:dyDescent="0.15">
      <c r="A4658" s="64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31"/>
      <c r="R4658" s="16"/>
      <c r="S4658" s="4"/>
      <c r="T4658" s="5"/>
      <c r="U4658" s="11"/>
      <c r="V4658" s="11"/>
      <c r="W4658" s="49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"/>
      <c r="AH4658" s="1"/>
      <c r="AI4658" s="1"/>
      <c r="AJ4658" s="1"/>
      <c r="AK4658" s="1"/>
      <c r="AL4658" s="49"/>
      <c r="AM4658" s="49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</row>
    <row r="4659" spans="1:121" x14ac:dyDescent="0.15">
      <c r="A4659" s="64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31"/>
      <c r="R4659" s="16"/>
      <c r="S4659" s="4"/>
      <c r="T4659" s="5"/>
      <c r="U4659" s="11"/>
      <c r="V4659" s="11"/>
      <c r="W4659" s="49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"/>
      <c r="AH4659" s="1"/>
      <c r="AI4659" s="1"/>
      <c r="AJ4659" s="1"/>
      <c r="AK4659" s="1"/>
      <c r="AL4659" s="49"/>
      <c r="AM4659" s="49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</row>
    <row r="4660" spans="1:121" x14ac:dyDescent="0.15">
      <c r="A4660" s="64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31"/>
      <c r="R4660" s="16"/>
      <c r="S4660" s="4"/>
      <c r="T4660" s="5"/>
      <c r="U4660" s="11"/>
      <c r="V4660" s="11"/>
      <c r="W4660" s="49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"/>
      <c r="AH4660" s="1"/>
      <c r="AI4660" s="1"/>
      <c r="AJ4660" s="1"/>
      <c r="AK4660" s="1"/>
      <c r="AL4660" s="49"/>
      <c r="AM4660" s="49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</row>
    <row r="4661" spans="1:121" x14ac:dyDescent="0.15">
      <c r="A4661" s="64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31"/>
      <c r="R4661" s="16"/>
      <c r="S4661" s="4"/>
      <c r="T4661" s="5"/>
      <c r="U4661" s="11"/>
      <c r="V4661" s="11"/>
      <c r="W4661" s="49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"/>
      <c r="AH4661" s="1"/>
      <c r="AI4661" s="1"/>
      <c r="AJ4661" s="1"/>
      <c r="AK4661" s="1"/>
      <c r="AL4661" s="49"/>
      <c r="AM4661" s="49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</row>
    <row r="4662" spans="1:121" x14ac:dyDescent="0.15">
      <c r="A4662" s="64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31"/>
      <c r="R4662" s="16"/>
      <c r="S4662" s="4"/>
      <c r="T4662" s="5"/>
      <c r="U4662" s="11"/>
      <c r="V4662" s="11"/>
      <c r="W4662" s="49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"/>
      <c r="AH4662" s="1"/>
      <c r="AI4662" s="1"/>
      <c r="AJ4662" s="1"/>
      <c r="AK4662" s="1"/>
      <c r="AL4662" s="49"/>
      <c r="AM4662" s="49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</row>
    <row r="4663" spans="1:121" x14ac:dyDescent="0.15">
      <c r="A4663" s="64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31"/>
      <c r="R4663" s="16"/>
      <c r="S4663" s="4"/>
      <c r="T4663" s="5"/>
      <c r="U4663" s="11"/>
      <c r="V4663" s="11"/>
      <c r="W4663" s="49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"/>
      <c r="AH4663" s="1"/>
      <c r="AI4663" s="1"/>
      <c r="AJ4663" s="1"/>
      <c r="AK4663" s="1"/>
      <c r="AL4663" s="49"/>
      <c r="AM4663" s="49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</row>
    <row r="4664" spans="1:121" x14ac:dyDescent="0.15">
      <c r="A4664" s="64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31"/>
      <c r="R4664" s="16"/>
      <c r="S4664" s="4"/>
      <c r="T4664" s="5"/>
      <c r="U4664" s="11"/>
      <c r="V4664" s="11"/>
      <c r="W4664" s="49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"/>
      <c r="AH4664" s="1"/>
      <c r="AI4664" s="1"/>
      <c r="AJ4664" s="1"/>
      <c r="AK4664" s="1"/>
      <c r="AL4664" s="49"/>
      <c r="AM4664" s="49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</row>
    <row r="4665" spans="1:121" x14ac:dyDescent="0.15">
      <c r="A4665" s="64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31"/>
      <c r="R4665" s="16"/>
      <c r="S4665" s="4"/>
      <c r="T4665" s="5"/>
      <c r="U4665" s="11"/>
      <c r="V4665" s="11"/>
      <c r="W4665" s="49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"/>
      <c r="AH4665" s="1"/>
      <c r="AI4665" s="1"/>
      <c r="AJ4665" s="1"/>
      <c r="AK4665" s="1"/>
      <c r="AL4665" s="49"/>
      <c r="AM4665" s="49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</row>
    <row r="4666" spans="1:121" x14ac:dyDescent="0.15">
      <c r="A4666" s="64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31"/>
      <c r="R4666" s="16"/>
      <c r="S4666" s="4"/>
      <c r="T4666" s="5"/>
      <c r="U4666" s="11"/>
      <c r="V4666" s="11"/>
      <c r="W4666" s="49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"/>
      <c r="AH4666" s="1"/>
      <c r="AI4666" s="1"/>
      <c r="AJ4666" s="1"/>
      <c r="AK4666" s="1"/>
      <c r="AL4666" s="49"/>
      <c r="AM4666" s="49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</row>
    <row r="4667" spans="1:121" x14ac:dyDescent="0.15">
      <c r="A4667" s="64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31"/>
      <c r="R4667" s="16"/>
      <c r="S4667" s="4"/>
      <c r="T4667" s="5"/>
      <c r="U4667" s="11"/>
      <c r="V4667" s="11"/>
      <c r="W4667" s="49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"/>
      <c r="AH4667" s="1"/>
      <c r="AI4667" s="1"/>
      <c r="AJ4667" s="1"/>
      <c r="AK4667" s="1"/>
      <c r="AL4667" s="49"/>
      <c r="AM4667" s="49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</row>
    <row r="4668" spans="1:121" x14ac:dyDescent="0.15">
      <c r="A4668" s="64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31"/>
      <c r="R4668" s="16"/>
      <c r="S4668" s="4"/>
      <c r="T4668" s="5"/>
      <c r="U4668" s="11"/>
      <c r="V4668" s="11"/>
      <c r="W4668" s="49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"/>
      <c r="AH4668" s="1"/>
      <c r="AI4668" s="1"/>
      <c r="AJ4668" s="1"/>
      <c r="AK4668" s="1"/>
      <c r="AL4668" s="49"/>
      <c r="AM4668" s="49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</row>
    <row r="4669" spans="1:121" x14ac:dyDescent="0.15">
      <c r="A4669" s="64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31"/>
      <c r="R4669" s="16"/>
      <c r="S4669" s="4"/>
      <c r="T4669" s="5"/>
      <c r="U4669" s="11"/>
      <c r="V4669" s="11"/>
      <c r="W4669" s="49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"/>
      <c r="AH4669" s="1"/>
      <c r="AI4669" s="1"/>
      <c r="AJ4669" s="1"/>
      <c r="AK4669" s="1"/>
      <c r="AL4669" s="49"/>
      <c r="AM4669" s="49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</row>
    <row r="4670" spans="1:121" x14ac:dyDescent="0.15">
      <c r="A4670" s="64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31"/>
      <c r="R4670" s="16"/>
      <c r="S4670" s="4"/>
      <c r="T4670" s="5"/>
      <c r="U4670" s="11"/>
      <c r="V4670" s="11"/>
      <c r="W4670" s="49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"/>
      <c r="AH4670" s="1"/>
      <c r="AI4670" s="1"/>
      <c r="AJ4670" s="1"/>
      <c r="AK4670" s="1"/>
      <c r="AL4670" s="49"/>
      <c r="AM4670" s="49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</row>
    <row r="4671" spans="1:121" x14ac:dyDescent="0.15">
      <c r="A4671" s="64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31"/>
      <c r="R4671" s="16"/>
      <c r="S4671" s="4"/>
      <c r="T4671" s="5"/>
      <c r="U4671" s="11"/>
      <c r="V4671" s="11"/>
      <c r="W4671" s="49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"/>
      <c r="AH4671" s="1"/>
      <c r="AI4671" s="1"/>
      <c r="AJ4671" s="1"/>
      <c r="AK4671" s="1"/>
      <c r="AL4671" s="49"/>
      <c r="AM4671" s="49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</row>
    <row r="4672" spans="1:121" x14ac:dyDescent="0.15">
      <c r="A4672" s="64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31"/>
      <c r="R4672" s="16"/>
      <c r="S4672" s="4"/>
      <c r="T4672" s="5"/>
      <c r="U4672" s="11"/>
      <c r="V4672" s="11"/>
      <c r="W4672" s="49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"/>
      <c r="AH4672" s="1"/>
      <c r="AI4672" s="1"/>
      <c r="AJ4672" s="1"/>
      <c r="AK4672" s="1"/>
      <c r="AL4672" s="49"/>
      <c r="AM4672" s="49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</row>
    <row r="4673" spans="1:121" x14ac:dyDescent="0.15">
      <c r="A4673" s="64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31"/>
      <c r="R4673" s="16"/>
      <c r="S4673" s="4"/>
      <c r="T4673" s="5"/>
      <c r="U4673" s="11"/>
      <c r="V4673" s="11"/>
      <c r="W4673" s="49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"/>
      <c r="AH4673" s="1"/>
      <c r="AI4673" s="1"/>
      <c r="AJ4673" s="1"/>
      <c r="AK4673" s="1"/>
      <c r="AL4673" s="49"/>
      <c r="AM4673" s="49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</row>
    <row r="4674" spans="1:121" x14ac:dyDescent="0.15">
      <c r="A4674" s="64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31"/>
      <c r="R4674" s="16"/>
      <c r="S4674" s="4"/>
      <c r="T4674" s="5"/>
      <c r="U4674" s="11"/>
      <c r="V4674" s="11"/>
      <c r="W4674" s="49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"/>
      <c r="AH4674" s="1"/>
      <c r="AI4674" s="1"/>
      <c r="AJ4674" s="1"/>
      <c r="AK4674" s="1"/>
      <c r="AL4674" s="49"/>
      <c r="AM4674" s="49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</row>
    <row r="4675" spans="1:121" x14ac:dyDescent="0.15">
      <c r="A4675" s="64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31"/>
      <c r="R4675" s="16"/>
      <c r="S4675" s="4"/>
      <c r="T4675" s="5"/>
      <c r="U4675" s="11"/>
      <c r="V4675" s="11"/>
      <c r="W4675" s="49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"/>
      <c r="AH4675" s="1"/>
      <c r="AI4675" s="1"/>
      <c r="AJ4675" s="1"/>
      <c r="AK4675" s="1"/>
      <c r="AL4675" s="49"/>
      <c r="AM4675" s="49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</row>
    <row r="4676" spans="1:121" x14ac:dyDescent="0.15">
      <c r="A4676" s="64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31"/>
      <c r="R4676" s="16"/>
      <c r="S4676" s="4"/>
      <c r="T4676" s="5"/>
      <c r="U4676" s="11"/>
      <c r="V4676" s="11"/>
      <c r="W4676" s="49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"/>
      <c r="AH4676" s="1"/>
      <c r="AI4676" s="1"/>
      <c r="AJ4676" s="1"/>
      <c r="AK4676" s="1"/>
      <c r="AL4676" s="49"/>
      <c r="AM4676" s="49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</row>
    <row r="4677" spans="1:121" x14ac:dyDescent="0.15">
      <c r="A4677" s="64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31"/>
      <c r="R4677" s="16"/>
      <c r="S4677" s="4"/>
      <c r="T4677" s="5"/>
      <c r="U4677" s="11"/>
      <c r="V4677" s="11"/>
      <c r="W4677" s="49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"/>
      <c r="AH4677" s="1"/>
      <c r="AI4677" s="1"/>
      <c r="AJ4677" s="1"/>
      <c r="AK4677" s="1"/>
      <c r="AL4677" s="49"/>
      <c r="AM4677" s="49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</row>
    <row r="4678" spans="1:121" x14ac:dyDescent="0.15">
      <c r="A4678" s="64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31"/>
      <c r="R4678" s="16"/>
      <c r="S4678" s="4"/>
      <c r="T4678" s="5"/>
      <c r="U4678" s="11"/>
      <c r="V4678" s="11"/>
      <c r="W4678" s="49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"/>
      <c r="AH4678" s="1"/>
      <c r="AI4678" s="1"/>
      <c r="AJ4678" s="1"/>
      <c r="AK4678" s="1"/>
      <c r="AL4678" s="49"/>
      <c r="AM4678" s="49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</row>
    <row r="4679" spans="1:121" x14ac:dyDescent="0.15">
      <c r="A4679" s="64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31"/>
      <c r="R4679" s="16"/>
      <c r="S4679" s="4"/>
      <c r="T4679" s="5"/>
      <c r="U4679" s="11"/>
      <c r="V4679" s="11"/>
      <c r="W4679" s="49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"/>
      <c r="AH4679" s="1"/>
      <c r="AI4679" s="1"/>
      <c r="AJ4679" s="1"/>
      <c r="AK4679" s="1"/>
      <c r="AL4679" s="49"/>
      <c r="AM4679" s="49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</row>
    <row r="4680" spans="1:121" x14ac:dyDescent="0.15">
      <c r="A4680" s="64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31"/>
      <c r="R4680" s="16"/>
      <c r="S4680" s="4"/>
      <c r="T4680" s="5"/>
      <c r="U4680" s="11"/>
      <c r="V4680" s="11"/>
      <c r="W4680" s="49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"/>
      <c r="AH4680" s="1"/>
      <c r="AI4680" s="1"/>
      <c r="AJ4680" s="1"/>
      <c r="AK4680" s="1"/>
      <c r="AL4680" s="49"/>
      <c r="AM4680" s="49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</row>
    <row r="4681" spans="1:121" x14ac:dyDescent="0.15">
      <c r="A4681" s="64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31"/>
      <c r="R4681" s="16"/>
      <c r="S4681" s="4"/>
      <c r="T4681" s="5"/>
      <c r="U4681" s="11"/>
      <c r="V4681" s="11"/>
      <c r="W4681" s="49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"/>
      <c r="AH4681" s="1"/>
      <c r="AI4681" s="1"/>
      <c r="AJ4681" s="1"/>
      <c r="AK4681" s="1"/>
      <c r="AL4681" s="49"/>
      <c r="AM4681" s="49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</row>
    <row r="4682" spans="1:121" x14ac:dyDescent="0.15">
      <c r="A4682" s="64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31"/>
      <c r="R4682" s="16"/>
      <c r="S4682" s="4"/>
      <c r="T4682" s="5"/>
      <c r="U4682" s="11"/>
      <c r="V4682" s="11"/>
      <c r="W4682" s="49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"/>
      <c r="AH4682" s="1"/>
      <c r="AI4682" s="1"/>
      <c r="AJ4682" s="1"/>
      <c r="AK4682" s="1"/>
      <c r="AL4682" s="49"/>
      <c r="AM4682" s="49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</row>
    <row r="4683" spans="1:121" x14ac:dyDescent="0.15">
      <c r="A4683" s="64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31"/>
      <c r="R4683" s="16"/>
      <c r="S4683" s="4"/>
      <c r="T4683" s="5"/>
      <c r="U4683" s="11"/>
      <c r="V4683" s="11"/>
      <c r="W4683" s="49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"/>
      <c r="AH4683" s="1"/>
      <c r="AI4683" s="1"/>
      <c r="AJ4683" s="1"/>
      <c r="AK4683" s="1"/>
      <c r="AL4683" s="49"/>
      <c r="AM4683" s="49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</row>
    <row r="4684" spans="1:121" x14ac:dyDescent="0.15">
      <c r="A4684" s="64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31"/>
      <c r="R4684" s="16"/>
      <c r="S4684" s="4"/>
      <c r="T4684" s="5"/>
      <c r="U4684" s="11"/>
      <c r="V4684" s="11"/>
      <c r="W4684" s="49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"/>
      <c r="AH4684" s="1"/>
      <c r="AI4684" s="1"/>
      <c r="AJ4684" s="1"/>
      <c r="AK4684" s="1"/>
      <c r="AL4684" s="49"/>
      <c r="AM4684" s="49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</row>
    <row r="4685" spans="1:121" x14ac:dyDescent="0.15">
      <c r="A4685" s="64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31"/>
      <c r="R4685" s="16"/>
      <c r="S4685" s="4"/>
      <c r="T4685" s="5"/>
      <c r="U4685" s="11"/>
      <c r="V4685" s="11"/>
      <c r="W4685" s="49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"/>
      <c r="AH4685" s="1"/>
      <c r="AI4685" s="1"/>
      <c r="AJ4685" s="1"/>
      <c r="AK4685" s="1"/>
      <c r="AL4685" s="49"/>
      <c r="AM4685" s="49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</row>
    <row r="4686" spans="1:121" x14ac:dyDescent="0.15">
      <c r="A4686" s="64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31"/>
      <c r="R4686" s="16"/>
      <c r="S4686" s="4"/>
      <c r="T4686" s="5"/>
      <c r="U4686" s="11"/>
      <c r="V4686" s="11"/>
      <c r="W4686" s="49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"/>
      <c r="AH4686" s="1"/>
      <c r="AI4686" s="1"/>
      <c r="AJ4686" s="1"/>
      <c r="AK4686" s="1"/>
      <c r="AL4686" s="49"/>
      <c r="AM4686" s="49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</row>
    <row r="4687" spans="1:121" x14ac:dyDescent="0.15">
      <c r="A4687" s="64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31"/>
      <c r="R4687" s="16"/>
      <c r="S4687" s="4"/>
      <c r="T4687" s="5"/>
      <c r="U4687" s="11"/>
      <c r="V4687" s="11"/>
      <c r="W4687" s="49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"/>
      <c r="AH4687" s="1"/>
      <c r="AI4687" s="1"/>
      <c r="AJ4687" s="1"/>
      <c r="AK4687" s="1"/>
      <c r="AL4687" s="49"/>
      <c r="AM4687" s="49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</row>
    <row r="4688" spans="1:121" x14ac:dyDescent="0.15">
      <c r="A4688" s="64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31"/>
      <c r="R4688" s="16"/>
      <c r="S4688" s="4"/>
      <c r="T4688" s="5"/>
      <c r="U4688" s="11"/>
      <c r="V4688" s="11"/>
      <c r="W4688" s="49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"/>
      <c r="AH4688" s="1"/>
      <c r="AI4688" s="1"/>
      <c r="AJ4688" s="1"/>
      <c r="AK4688" s="1"/>
      <c r="AL4688" s="49"/>
      <c r="AM4688" s="49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</row>
    <row r="4689" spans="1:121" x14ac:dyDescent="0.15">
      <c r="A4689" s="64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31"/>
      <c r="R4689" s="16"/>
      <c r="S4689" s="4"/>
      <c r="T4689" s="5"/>
      <c r="U4689" s="11"/>
      <c r="V4689" s="11"/>
      <c r="W4689" s="49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"/>
      <c r="AH4689" s="1"/>
      <c r="AI4689" s="1"/>
      <c r="AJ4689" s="1"/>
      <c r="AK4689" s="1"/>
      <c r="AL4689" s="49"/>
      <c r="AM4689" s="49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</row>
    <row r="4690" spans="1:121" x14ac:dyDescent="0.15">
      <c r="A4690" s="64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31"/>
      <c r="R4690" s="16"/>
      <c r="S4690" s="4"/>
      <c r="T4690" s="5"/>
      <c r="U4690" s="11"/>
      <c r="V4690" s="11"/>
      <c r="W4690" s="49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"/>
      <c r="AH4690" s="1"/>
      <c r="AI4690" s="1"/>
      <c r="AJ4690" s="1"/>
      <c r="AK4690" s="1"/>
      <c r="AL4690" s="49"/>
      <c r="AM4690" s="49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</row>
    <row r="4691" spans="1:121" x14ac:dyDescent="0.15">
      <c r="A4691" s="64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31"/>
      <c r="R4691" s="16"/>
      <c r="S4691" s="4"/>
      <c r="T4691" s="5"/>
      <c r="U4691" s="11"/>
      <c r="V4691" s="11"/>
      <c r="W4691" s="49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"/>
      <c r="AH4691" s="1"/>
      <c r="AI4691" s="1"/>
      <c r="AJ4691" s="1"/>
      <c r="AK4691" s="1"/>
      <c r="AL4691" s="49"/>
      <c r="AM4691" s="49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</row>
    <row r="4692" spans="1:121" x14ac:dyDescent="0.15">
      <c r="A4692" s="64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31"/>
      <c r="R4692" s="16"/>
      <c r="S4692" s="4"/>
      <c r="T4692" s="5"/>
      <c r="U4692" s="11"/>
      <c r="V4692" s="11"/>
      <c r="W4692" s="49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"/>
      <c r="AH4692" s="1"/>
      <c r="AI4692" s="1"/>
      <c r="AJ4692" s="1"/>
      <c r="AK4692" s="1"/>
      <c r="AL4692" s="49"/>
      <c r="AM4692" s="49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</row>
    <row r="4693" spans="1:121" x14ac:dyDescent="0.15">
      <c r="A4693" s="64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48"/>
      <c r="R4693" s="19"/>
      <c r="S4693" s="4"/>
      <c r="T4693" s="5"/>
      <c r="U4693" s="11"/>
      <c r="V4693" s="11"/>
      <c r="W4693" s="49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"/>
      <c r="AH4693" s="1"/>
      <c r="AI4693" s="1"/>
      <c r="AJ4693" s="1"/>
      <c r="AK4693" s="1"/>
      <c r="AL4693" s="49"/>
      <c r="AM4693" s="49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</row>
    <row r="4694" spans="1:121" x14ac:dyDescent="0.15">
      <c r="A4694" s="64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48"/>
      <c r="R4694" s="19"/>
      <c r="S4694" s="4"/>
      <c r="T4694" s="5"/>
      <c r="U4694" s="11"/>
      <c r="V4694" s="11"/>
      <c r="W4694" s="49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"/>
      <c r="AH4694" s="1"/>
      <c r="AI4694" s="1"/>
      <c r="AJ4694" s="1"/>
      <c r="AK4694" s="1"/>
      <c r="AL4694" s="49"/>
      <c r="AM4694" s="49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</row>
    <row r="4695" spans="1:121" x14ac:dyDescent="0.15">
      <c r="A4695" s="64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48"/>
      <c r="R4695" s="19"/>
      <c r="S4695" s="4"/>
      <c r="T4695" s="5"/>
      <c r="U4695" s="11"/>
      <c r="V4695" s="11"/>
      <c r="W4695" s="49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"/>
      <c r="AH4695" s="1"/>
      <c r="AI4695" s="1"/>
      <c r="AJ4695" s="1"/>
      <c r="AK4695" s="1"/>
      <c r="AL4695" s="49"/>
      <c r="AM4695" s="49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</row>
    <row r="4696" spans="1:121" x14ac:dyDescent="0.15">
      <c r="A4696" s="64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48"/>
      <c r="R4696" s="19"/>
      <c r="S4696" s="4"/>
      <c r="T4696" s="5"/>
      <c r="U4696" s="11"/>
      <c r="V4696" s="11"/>
      <c r="W4696" s="49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"/>
      <c r="AH4696" s="1"/>
      <c r="AI4696" s="1"/>
      <c r="AJ4696" s="1"/>
      <c r="AK4696" s="1"/>
      <c r="AL4696" s="49"/>
      <c r="AM4696" s="49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</row>
    <row r="4697" spans="1:121" x14ac:dyDescent="0.15">
      <c r="A4697" s="64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48"/>
      <c r="R4697" s="19"/>
      <c r="S4697" s="4"/>
      <c r="T4697" s="5"/>
      <c r="U4697" s="11"/>
      <c r="V4697" s="11"/>
      <c r="W4697" s="49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"/>
      <c r="AH4697" s="1"/>
      <c r="AI4697" s="1"/>
      <c r="AJ4697" s="1"/>
      <c r="AK4697" s="1"/>
      <c r="AL4697" s="49"/>
      <c r="AM4697" s="49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</row>
    <row r="4698" spans="1:121" x14ac:dyDescent="0.15">
      <c r="A4698" s="64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48"/>
      <c r="R4698" s="19"/>
      <c r="S4698" s="4"/>
      <c r="T4698" s="5"/>
      <c r="U4698" s="11"/>
      <c r="V4698" s="11"/>
      <c r="W4698" s="49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"/>
      <c r="AH4698" s="1"/>
      <c r="AI4698" s="1"/>
      <c r="AJ4698" s="1"/>
      <c r="AK4698" s="1"/>
      <c r="AL4698" s="49"/>
      <c r="AM4698" s="49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</row>
    <row r="4699" spans="1:121" x14ac:dyDescent="0.15">
      <c r="A4699" s="64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48"/>
      <c r="R4699" s="19"/>
      <c r="S4699" s="4"/>
      <c r="T4699" s="5"/>
      <c r="U4699" s="11"/>
      <c r="V4699" s="11"/>
      <c r="W4699" s="49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"/>
      <c r="AH4699" s="1"/>
      <c r="AI4699" s="1"/>
      <c r="AJ4699" s="1"/>
      <c r="AK4699" s="1"/>
      <c r="AL4699" s="49"/>
      <c r="AM4699" s="49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</row>
    <row r="4700" spans="1:121" x14ac:dyDescent="0.15">
      <c r="A4700" s="64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48"/>
      <c r="R4700" s="19"/>
      <c r="S4700" s="4"/>
      <c r="T4700" s="5"/>
      <c r="U4700" s="11"/>
      <c r="V4700" s="11"/>
      <c r="W4700" s="49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"/>
      <c r="AH4700" s="1"/>
      <c r="AI4700" s="1"/>
      <c r="AJ4700" s="1"/>
      <c r="AK4700" s="1"/>
      <c r="AL4700" s="49"/>
      <c r="AM4700" s="49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</row>
    <row r="4701" spans="1:121" x14ac:dyDescent="0.15">
      <c r="A4701" s="64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48"/>
      <c r="R4701" s="19"/>
      <c r="S4701" s="4"/>
      <c r="T4701" s="5"/>
      <c r="U4701" s="11"/>
      <c r="V4701" s="11"/>
      <c r="W4701" s="49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"/>
      <c r="AH4701" s="1"/>
      <c r="AI4701" s="1"/>
      <c r="AJ4701" s="1"/>
      <c r="AK4701" s="1"/>
      <c r="AL4701" s="49"/>
      <c r="AM4701" s="49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</row>
    <row r="4702" spans="1:121" x14ac:dyDescent="0.15">
      <c r="A4702" s="64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48"/>
      <c r="R4702" s="19"/>
      <c r="S4702" s="4"/>
      <c r="T4702" s="5"/>
      <c r="U4702" s="11"/>
      <c r="V4702" s="11"/>
      <c r="W4702" s="49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"/>
      <c r="AH4702" s="1"/>
      <c r="AI4702" s="1"/>
      <c r="AJ4702" s="1"/>
      <c r="AK4702" s="1"/>
      <c r="AL4702" s="49"/>
      <c r="AM4702" s="49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</row>
    <row r="4703" spans="1:121" x14ac:dyDescent="0.15">
      <c r="A4703" s="64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48"/>
      <c r="R4703" s="19"/>
      <c r="S4703" s="4"/>
      <c r="T4703" s="5"/>
      <c r="U4703" s="11"/>
      <c r="V4703" s="11"/>
      <c r="W4703" s="49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"/>
      <c r="AH4703" s="1"/>
      <c r="AI4703" s="1"/>
      <c r="AJ4703" s="1"/>
      <c r="AK4703" s="1"/>
      <c r="AL4703" s="49"/>
      <c r="AM4703" s="49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</row>
    <row r="4704" spans="1:121" x14ac:dyDescent="0.15">
      <c r="A4704" s="64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48"/>
      <c r="R4704" s="19"/>
      <c r="S4704" s="4"/>
      <c r="T4704" s="5"/>
      <c r="U4704" s="11"/>
      <c r="V4704" s="11"/>
      <c r="W4704" s="49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"/>
      <c r="AH4704" s="1"/>
      <c r="AI4704" s="1"/>
      <c r="AJ4704" s="1"/>
      <c r="AK4704" s="1"/>
      <c r="AL4704" s="49"/>
      <c r="AM4704" s="49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</row>
    <row r="4705" spans="1:121" x14ac:dyDescent="0.15">
      <c r="A4705" s="64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48"/>
      <c r="R4705" s="19"/>
      <c r="S4705" s="4"/>
      <c r="T4705" s="5"/>
      <c r="U4705" s="11"/>
      <c r="V4705" s="11"/>
      <c r="W4705" s="49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"/>
      <c r="AH4705" s="1"/>
      <c r="AI4705" s="1"/>
      <c r="AJ4705" s="1"/>
      <c r="AK4705" s="1"/>
      <c r="AL4705" s="49"/>
      <c r="AM4705" s="49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</row>
    <row r="4706" spans="1:121" x14ac:dyDescent="0.15">
      <c r="A4706" s="64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48"/>
      <c r="R4706" s="19"/>
      <c r="S4706" s="4"/>
      <c r="T4706" s="5"/>
      <c r="U4706" s="11"/>
      <c r="V4706" s="11"/>
      <c r="W4706" s="49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"/>
      <c r="AH4706" s="1"/>
      <c r="AI4706" s="1"/>
      <c r="AJ4706" s="1"/>
      <c r="AK4706" s="1"/>
      <c r="AL4706" s="49"/>
      <c r="AM4706" s="49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</row>
    <row r="4707" spans="1:121" x14ac:dyDescent="0.15">
      <c r="A4707" s="64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48"/>
      <c r="R4707" s="19"/>
      <c r="S4707" s="4"/>
      <c r="T4707" s="5"/>
      <c r="U4707" s="11"/>
      <c r="V4707" s="11"/>
      <c r="W4707" s="49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"/>
      <c r="AH4707" s="1"/>
      <c r="AI4707" s="1"/>
      <c r="AJ4707" s="1"/>
      <c r="AK4707" s="1"/>
      <c r="AL4707" s="49"/>
      <c r="AM4707" s="49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</row>
    <row r="4708" spans="1:121" x14ac:dyDescent="0.15">
      <c r="A4708" s="64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48"/>
      <c r="R4708" s="19"/>
      <c r="S4708" s="4"/>
      <c r="T4708" s="5"/>
      <c r="U4708" s="11"/>
      <c r="V4708" s="11"/>
      <c r="W4708" s="49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"/>
      <c r="AH4708" s="1"/>
      <c r="AI4708" s="1"/>
      <c r="AJ4708" s="1"/>
      <c r="AK4708" s="1"/>
      <c r="AL4708" s="49"/>
      <c r="AM4708" s="49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</row>
    <row r="4709" spans="1:121" x14ac:dyDescent="0.15">
      <c r="A4709" s="64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48"/>
      <c r="R4709" s="19"/>
      <c r="S4709" s="4"/>
      <c r="T4709" s="5"/>
      <c r="U4709" s="11"/>
      <c r="V4709" s="11"/>
      <c r="W4709" s="49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"/>
      <c r="AH4709" s="1"/>
      <c r="AI4709" s="1"/>
      <c r="AJ4709" s="1"/>
      <c r="AK4709" s="1"/>
      <c r="AL4709" s="49"/>
      <c r="AM4709" s="49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</row>
    <row r="4710" spans="1:121" x14ac:dyDescent="0.15">
      <c r="A4710" s="64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48"/>
      <c r="R4710" s="19"/>
      <c r="S4710" s="4"/>
      <c r="T4710" s="5"/>
      <c r="U4710" s="11"/>
      <c r="V4710" s="11"/>
      <c r="W4710" s="49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"/>
      <c r="AH4710" s="1"/>
      <c r="AI4710" s="1"/>
      <c r="AJ4710" s="1"/>
      <c r="AK4710" s="1"/>
      <c r="AL4710" s="49"/>
      <c r="AM4710" s="49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</row>
    <row r="4711" spans="1:121" x14ac:dyDescent="0.15">
      <c r="A4711" s="64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48"/>
      <c r="R4711" s="19"/>
      <c r="S4711" s="4"/>
      <c r="T4711" s="5"/>
      <c r="U4711" s="11"/>
      <c r="V4711" s="11"/>
      <c r="W4711" s="49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"/>
      <c r="AH4711" s="1"/>
      <c r="AI4711" s="1"/>
      <c r="AJ4711" s="1"/>
      <c r="AK4711" s="1"/>
      <c r="AL4711" s="49"/>
      <c r="AM4711" s="49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</row>
    <row r="4712" spans="1:121" x14ac:dyDescent="0.15">
      <c r="A4712" s="64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48"/>
      <c r="R4712" s="19"/>
      <c r="S4712" s="4"/>
      <c r="T4712" s="5"/>
      <c r="U4712" s="11"/>
      <c r="V4712" s="11"/>
      <c r="W4712" s="49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"/>
      <c r="AH4712" s="1"/>
      <c r="AI4712" s="1"/>
      <c r="AJ4712" s="1"/>
      <c r="AK4712" s="1"/>
      <c r="AL4712" s="49"/>
      <c r="AM4712" s="49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</row>
    <row r="4713" spans="1:121" x14ac:dyDescent="0.15">
      <c r="A4713" s="64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48"/>
      <c r="R4713" s="19"/>
      <c r="S4713" s="4"/>
      <c r="T4713" s="5"/>
      <c r="U4713" s="11"/>
      <c r="V4713" s="11"/>
      <c r="W4713" s="49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"/>
      <c r="AH4713" s="1"/>
      <c r="AI4713" s="1"/>
      <c r="AJ4713" s="1"/>
      <c r="AK4713" s="1"/>
      <c r="AL4713" s="49"/>
      <c r="AM4713" s="49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</row>
    <row r="4714" spans="1:121" x14ac:dyDescent="0.15">
      <c r="A4714" s="64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48"/>
      <c r="R4714" s="19"/>
      <c r="S4714" s="4"/>
      <c r="T4714" s="5"/>
      <c r="U4714" s="11"/>
      <c r="V4714" s="11"/>
      <c r="W4714" s="49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"/>
      <c r="AH4714" s="1"/>
      <c r="AI4714" s="1"/>
      <c r="AJ4714" s="1"/>
      <c r="AK4714" s="1"/>
      <c r="AL4714" s="49"/>
      <c r="AM4714" s="49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</row>
    <row r="4715" spans="1:121" x14ac:dyDescent="0.15">
      <c r="A4715" s="64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48"/>
      <c r="R4715" s="19"/>
      <c r="S4715" s="4"/>
      <c r="T4715" s="5"/>
      <c r="U4715" s="11"/>
      <c r="V4715" s="11"/>
      <c r="W4715" s="49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"/>
      <c r="AH4715" s="1"/>
      <c r="AI4715" s="1"/>
      <c r="AJ4715" s="1"/>
      <c r="AK4715" s="1"/>
      <c r="AL4715" s="49"/>
      <c r="AM4715" s="49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</row>
    <row r="4716" spans="1:121" x14ac:dyDescent="0.15">
      <c r="A4716" s="64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48"/>
      <c r="R4716" s="19"/>
      <c r="S4716" s="4"/>
      <c r="T4716" s="5"/>
      <c r="U4716" s="11"/>
      <c r="V4716" s="11"/>
      <c r="W4716" s="49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"/>
      <c r="AH4716" s="1"/>
      <c r="AI4716" s="1"/>
      <c r="AJ4716" s="1"/>
      <c r="AK4716" s="1"/>
      <c r="AL4716" s="49"/>
      <c r="AM4716" s="49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</row>
    <row r="4717" spans="1:121" x14ac:dyDescent="0.15">
      <c r="A4717" s="64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48"/>
      <c r="R4717" s="19"/>
      <c r="S4717" s="4"/>
      <c r="T4717" s="5"/>
      <c r="U4717" s="11"/>
      <c r="V4717" s="11"/>
      <c r="W4717" s="49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"/>
      <c r="AH4717" s="1"/>
      <c r="AI4717" s="1"/>
      <c r="AJ4717" s="1"/>
      <c r="AK4717" s="1"/>
      <c r="AL4717" s="49"/>
      <c r="AM4717" s="49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</row>
    <row r="4718" spans="1:121" x14ac:dyDescent="0.15">
      <c r="A4718" s="64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48"/>
      <c r="R4718" s="19"/>
      <c r="S4718" s="4"/>
      <c r="T4718" s="5"/>
      <c r="U4718" s="11"/>
      <c r="V4718" s="11"/>
      <c r="W4718" s="49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"/>
      <c r="AH4718" s="1"/>
      <c r="AI4718" s="1"/>
      <c r="AJ4718" s="1"/>
      <c r="AK4718" s="1"/>
      <c r="AL4718" s="49"/>
      <c r="AM4718" s="49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</row>
    <row r="4719" spans="1:121" x14ac:dyDescent="0.15">
      <c r="A4719" s="64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48"/>
      <c r="R4719" s="19"/>
      <c r="S4719" s="4"/>
      <c r="T4719" s="5"/>
      <c r="U4719" s="11"/>
      <c r="V4719" s="11"/>
      <c r="W4719" s="49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"/>
      <c r="AH4719" s="1"/>
      <c r="AI4719" s="1"/>
      <c r="AJ4719" s="1"/>
      <c r="AK4719" s="1"/>
      <c r="AL4719" s="49"/>
      <c r="AM4719" s="49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</row>
    <row r="4720" spans="1:121" x14ac:dyDescent="0.15">
      <c r="A4720" s="64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48"/>
      <c r="R4720" s="19"/>
      <c r="S4720" s="4"/>
      <c r="T4720" s="5"/>
      <c r="U4720" s="11"/>
      <c r="V4720" s="11"/>
      <c r="W4720" s="49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"/>
      <c r="AH4720" s="1"/>
      <c r="AI4720" s="1"/>
      <c r="AJ4720" s="1"/>
      <c r="AK4720" s="1"/>
      <c r="AL4720" s="49"/>
      <c r="AM4720" s="49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</row>
    <row r="4721" spans="1:121" x14ac:dyDescent="0.15">
      <c r="A4721" s="64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48"/>
      <c r="R4721" s="19"/>
      <c r="S4721" s="4"/>
      <c r="T4721" s="5"/>
      <c r="U4721" s="11"/>
      <c r="V4721" s="11"/>
      <c r="W4721" s="49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"/>
      <c r="AH4721" s="1"/>
      <c r="AI4721" s="1"/>
      <c r="AJ4721" s="1"/>
      <c r="AK4721" s="1"/>
      <c r="AL4721" s="49"/>
      <c r="AM4721" s="49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</row>
    <row r="4722" spans="1:121" x14ac:dyDescent="0.15">
      <c r="A4722" s="64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48"/>
      <c r="R4722" s="19"/>
      <c r="S4722" s="4"/>
      <c r="T4722" s="5"/>
      <c r="U4722" s="11"/>
      <c r="V4722" s="11"/>
      <c r="W4722" s="49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"/>
      <c r="AH4722" s="1"/>
      <c r="AI4722" s="1"/>
      <c r="AJ4722" s="1"/>
      <c r="AK4722" s="1"/>
      <c r="AL4722" s="49"/>
      <c r="AM4722" s="49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</row>
    <row r="4723" spans="1:121" x14ac:dyDescent="0.15">
      <c r="A4723" s="64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48"/>
      <c r="R4723" s="19"/>
      <c r="S4723" s="4"/>
      <c r="T4723" s="5"/>
      <c r="U4723" s="11"/>
      <c r="V4723" s="11"/>
      <c r="W4723" s="49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"/>
      <c r="AH4723" s="1"/>
      <c r="AI4723" s="1"/>
      <c r="AJ4723" s="1"/>
      <c r="AK4723" s="1"/>
      <c r="AL4723" s="49"/>
      <c r="AM4723" s="49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</row>
    <row r="4724" spans="1:121" x14ac:dyDescent="0.15">
      <c r="A4724" s="64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48"/>
      <c r="R4724" s="19"/>
      <c r="S4724" s="4"/>
      <c r="T4724" s="5"/>
      <c r="U4724" s="11"/>
      <c r="V4724" s="11"/>
      <c r="W4724" s="49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"/>
      <c r="AH4724" s="1"/>
      <c r="AI4724" s="1"/>
      <c r="AJ4724" s="1"/>
      <c r="AK4724" s="1"/>
      <c r="AL4724" s="49"/>
      <c r="AM4724" s="49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</row>
    <row r="4725" spans="1:121" x14ac:dyDescent="0.15">
      <c r="A4725" s="64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48"/>
      <c r="R4725" s="19"/>
      <c r="S4725" s="4"/>
      <c r="T4725" s="5"/>
      <c r="U4725" s="11"/>
      <c r="V4725" s="11"/>
      <c r="W4725" s="49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"/>
      <c r="AH4725" s="1"/>
      <c r="AI4725" s="1"/>
      <c r="AJ4725" s="1"/>
      <c r="AK4725" s="1"/>
      <c r="AL4725" s="49"/>
      <c r="AM4725" s="49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</row>
    <row r="4726" spans="1:121" x14ac:dyDescent="0.15">
      <c r="A4726" s="64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48"/>
      <c r="R4726" s="19"/>
      <c r="S4726" s="4"/>
      <c r="T4726" s="5"/>
      <c r="U4726" s="11"/>
      <c r="V4726" s="11"/>
      <c r="W4726" s="49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"/>
      <c r="AH4726" s="1"/>
      <c r="AI4726" s="1"/>
      <c r="AJ4726" s="1"/>
      <c r="AK4726" s="1"/>
      <c r="AL4726" s="49"/>
      <c r="AM4726" s="49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</row>
    <row r="4727" spans="1:121" x14ac:dyDescent="0.15">
      <c r="A4727" s="64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48"/>
      <c r="R4727" s="19"/>
      <c r="S4727" s="4"/>
      <c r="T4727" s="5"/>
      <c r="U4727" s="11"/>
      <c r="V4727" s="11"/>
      <c r="W4727" s="49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"/>
      <c r="AH4727" s="1"/>
      <c r="AI4727" s="1"/>
      <c r="AJ4727" s="1"/>
      <c r="AK4727" s="1"/>
      <c r="AL4727" s="49"/>
      <c r="AM4727" s="49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</row>
    <row r="4728" spans="1:121" x14ac:dyDescent="0.15">
      <c r="A4728" s="64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48"/>
      <c r="R4728" s="19"/>
      <c r="S4728" s="4"/>
      <c r="T4728" s="5"/>
      <c r="U4728" s="11"/>
      <c r="V4728" s="11"/>
      <c r="W4728" s="49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"/>
      <c r="AH4728" s="1"/>
      <c r="AI4728" s="1"/>
      <c r="AJ4728" s="1"/>
      <c r="AK4728" s="1"/>
      <c r="AL4728" s="49"/>
      <c r="AM4728" s="49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</row>
    <row r="4729" spans="1:121" x14ac:dyDescent="0.15">
      <c r="A4729" s="64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48"/>
      <c r="R4729" s="19"/>
      <c r="S4729" s="4"/>
      <c r="T4729" s="5"/>
      <c r="U4729" s="11"/>
      <c r="V4729" s="11"/>
      <c r="W4729" s="49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"/>
      <c r="AH4729" s="1"/>
      <c r="AI4729" s="1"/>
      <c r="AJ4729" s="1"/>
      <c r="AK4729" s="1"/>
      <c r="AL4729" s="49"/>
      <c r="AM4729" s="49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</row>
    <row r="4730" spans="1:121" x14ac:dyDescent="0.15">
      <c r="A4730" s="64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48"/>
      <c r="R4730" s="19"/>
      <c r="S4730" s="4"/>
      <c r="T4730" s="5"/>
      <c r="U4730" s="11"/>
      <c r="V4730" s="11"/>
      <c r="W4730" s="49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"/>
      <c r="AH4730" s="1"/>
      <c r="AI4730" s="1"/>
      <c r="AJ4730" s="1"/>
      <c r="AK4730" s="1"/>
      <c r="AL4730" s="49"/>
      <c r="AM4730" s="49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</row>
    <row r="4731" spans="1:121" x14ac:dyDescent="0.15">
      <c r="A4731" s="64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48"/>
      <c r="R4731" s="19"/>
      <c r="S4731" s="4"/>
      <c r="T4731" s="5"/>
      <c r="U4731" s="11"/>
      <c r="V4731" s="11"/>
      <c r="W4731" s="49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"/>
      <c r="AH4731" s="1"/>
      <c r="AI4731" s="1"/>
      <c r="AJ4731" s="1"/>
      <c r="AK4731" s="1"/>
      <c r="AL4731" s="49"/>
      <c r="AM4731" s="49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</row>
    <row r="4732" spans="1:121" x14ac:dyDescent="0.15">
      <c r="A4732" s="64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48"/>
      <c r="R4732" s="19"/>
      <c r="S4732" s="4"/>
      <c r="T4732" s="5"/>
      <c r="U4732" s="11"/>
      <c r="V4732" s="11"/>
      <c r="W4732" s="49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"/>
      <c r="AH4732" s="1"/>
      <c r="AI4732" s="1"/>
      <c r="AJ4732" s="1"/>
      <c r="AK4732" s="1"/>
      <c r="AL4732" s="49"/>
      <c r="AM4732" s="49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</row>
    <row r="4733" spans="1:121" x14ac:dyDescent="0.15">
      <c r="A4733" s="64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48"/>
      <c r="R4733" s="19"/>
      <c r="S4733" s="4"/>
      <c r="T4733" s="5"/>
      <c r="U4733" s="11"/>
      <c r="V4733" s="11"/>
      <c r="W4733" s="49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"/>
      <c r="AH4733" s="1"/>
      <c r="AI4733" s="1"/>
      <c r="AJ4733" s="1"/>
      <c r="AK4733" s="1"/>
      <c r="AL4733" s="49"/>
      <c r="AM4733" s="49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</row>
    <row r="4734" spans="1:121" x14ac:dyDescent="0.15">
      <c r="A4734" s="64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48"/>
      <c r="R4734" s="19"/>
      <c r="S4734" s="4"/>
      <c r="T4734" s="5"/>
      <c r="U4734" s="11"/>
      <c r="V4734" s="11"/>
      <c r="W4734" s="49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"/>
      <c r="AH4734" s="1"/>
      <c r="AI4734" s="1"/>
      <c r="AJ4734" s="1"/>
      <c r="AK4734" s="1"/>
      <c r="AL4734" s="49"/>
      <c r="AM4734" s="49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</row>
    <row r="4735" spans="1:121" x14ac:dyDescent="0.15">
      <c r="A4735" s="64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48"/>
      <c r="R4735" s="19"/>
      <c r="S4735" s="4"/>
      <c r="T4735" s="5"/>
      <c r="U4735" s="11"/>
      <c r="V4735" s="11"/>
      <c r="W4735" s="49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"/>
      <c r="AH4735" s="1"/>
      <c r="AI4735" s="1"/>
      <c r="AJ4735" s="1"/>
      <c r="AK4735" s="1"/>
      <c r="AL4735" s="49"/>
      <c r="AM4735" s="49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</row>
    <row r="4736" spans="1:121" x14ac:dyDescent="0.15">
      <c r="A4736" s="64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48"/>
      <c r="R4736" s="19"/>
      <c r="S4736" s="4"/>
      <c r="T4736" s="5"/>
      <c r="U4736" s="11"/>
      <c r="V4736" s="11"/>
      <c r="W4736" s="49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"/>
      <c r="AH4736" s="1"/>
      <c r="AI4736" s="1"/>
      <c r="AJ4736" s="1"/>
      <c r="AK4736" s="1"/>
      <c r="AL4736" s="49"/>
      <c r="AM4736" s="49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</row>
    <row r="4737" spans="1:121" x14ac:dyDescent="0.15">
      <c r="A4737" s="64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48"/>
      <c r="R4737" s="19"/>
      <c r="S4737" s="4"/>
      <c r="T4737" s="5"/>
      <c r="U4737" s="11"/>
      <c r="V4737" s="11"/>
      <c r="W4737" s="49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"/>
      <c r="AH4737" s="1"/>
      <c r="AI4737" s="1"/>
      <c r="AJ4737" s="1"/>
      <c r="AK4737" s="1"/>
      <c r="AL4737" s="49"/>
      <c r="AM4737" s="49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</row>
    <row r="4738" spans="1:121" x14ac:dyDescent="0.15">
      <c r="A4738" s="64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48"/>
      <c r="R4738" s="19"/>
      <c r="S4738" s="4"/>
      <c r="T4738" s="5"/>
      <c r="U4738" s="11"/>
      <c r="V4738" s="11"/>
      <c r="W4738" s="49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"/>
      <c r="AH4738" s="1"/>
      <c r="AI4738" s="1"/>
      <c r="AJ4738" s="1"/>
      <c r="AK4738" s="1"/>
      <c r="AL4738" s="49"/>
      <c r="AM4738" s="49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</row>
    <row r="4739" spans="1:121" x14ac:dyDescent="0.15">
      <c r="A4739" s="64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48"/>
      <c r="R4739" s="19"/>
      <c r="S4739" s="4"/>
      <c r="T4739" s="5"/>
      <c r="U4739" s="11"/>
      <c r="V4739" s="11"/>
      <c r="W4739" s="49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"/>
      <c r="AH4739" s="1"/>
      <c r="AI4739" s="1"/>
      <c r="AJ4739" s="1"/>
      <c r="AK4739" s="1"/>
      <c r="AL4739" s="49"/>
      <c r="AM4739" s="49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</row>
    <row r="4740" spans="1:121" x14ac:dyDescent="0.15">
      <c r="A4740" s="64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48"/>
      <c r="R4740" s="19"/>
      <c r="S4740" s="4"/>
      <c r="T4740" s="5"/>
      <c r="U4740" s="11"/>
      <c r="V4740" s="11"/>
      <c r="W4740" s="49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"/>
      <c r="AH4740" s="1"/>
      <c r="AI4740" s="1"/>
      <c r="AJ4740" s="1"/>
      <c r="AK4740" s="1"/>
      <c r="AL4740" s="49"/>
      <c r="AM4740" s="49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</row>
    <row r="4741" spans="1:121" x14ac:dyDescent="0.15">
      <c r="A4741" s="64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48"/>
      <c r="R4741" s="19"/>
      <c r="S4741" s="4"/>
      <c r="T4741" s="5"/>
      <c r="U4741" s="11"/>
      <c r="V4741" s="11"/>
      <c r="W4741" s="49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"/>
      <c r="AH4741" s="1"/>
      <c r="AI4741" s="1"/>
      <c r="AJ4741" s="1"/>
      <c r="AK4741" s="1"/>
      <c r="AL4741" s="49"/>
      <c r="AM4741" s="49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</row>
    <row r="4742" spans="1:121" x14ac:dyDescent="0.15">
      <c r="A4742" s="64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48"/>
      <c r="R4742" s="19"/>
      <c r="S4742" s="4"/>
      <c r="T4742" s="5"/>
      <c r="U4742" s="11"/>
      <c r="V4742" s="11"/>
      <c r="W4742" s="49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"/>
      <c r="AH4742" s="1"/>
      <c r="AI4742" s="1"/>
      <c r="AJ4742" s="1"/>
      <c r="AK4742" s="1"/>
      <c r="AL4742" s="49"/>
      <c r="AM4742" s="49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</row>
  </sheetData>
  <mergeCells count="1">
    <mergeCell ref="AK11:AU11"/>
  </mergeCells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2025-05-09T18:11:54Z</dcterms:modified>
</cp:coreProperties>
</file>