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14E4F81-44D2-4935-9BF6-39458D179D0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923" i="1" l="1"/>
  <c r="V920" i="1"/>
  <c r="Y910" i="1"/>
  <c r="X907" i="1"/>
  <c r="V904" i="1"/>
  <c r="W907" i="1"/>
  <c r="W459" i="1"/>
  <c r="V456" i="1"/>
  <c r="V287" i="1"/>
  <c r="V281" i="1"/>
  <c r="V262" i="1"/>
  <c r="V266" i="1" s="1"/>
  <c r="V260" i="1"/>
  <c r="V223" i="1"/>
  <c r="V217" i="1"/>
  <c r="V195" i="1"/>
  <c r="V201" i="1" l="1"/>
  <c r="S193" i="1" l="1"/>
  <c r="V183" i="1"/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161" i="1"/>
  <c r="AD160" i="1" l="1"/>
  <c r="A12" i="1" l="1"/>
  <c r="D12" i="1" s="1"/>
  <c r="A13" i="1" l="1"/>
  <c r="D13" i="1" s="1"/>
  <c r="A14" i="1" l="1"/>
  <c r="D14" i="1" s="1"/>
  <c r="AE161" i="1"/>
  <c r="R12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D16" i="1" s="1"/>
  <c r="AA13" i="1"/>
  <c r="AB13" i="1" s="1"/>
  <c r="AE13" i="1" s="1"/>
  <c r="J28" i="1"/>
  <c r="A17" i="1" l="1"/>
  <c r="D17" i="1" s="1"/>
  <c r="E14" i="1"/>
  <c r="F14" i="1" s="1"/>
  <c r="J29" i="1"/>
  <c r="A18" i="1" l="1"/>
  <c r="D18" i="1" s="1"/>
  <c r="E15" i="1"/>
  <c r="F15" i="1" s="1"/>
  <c r="J30" i="1"/>
  <c r="A19" i="1" l="1"/>
  <c r="D19" i="1" s="1"/>
  <c r="E16" i="1"/>
  <c r="F16" i="1" s="1"/>
  <c r="J31" i="1"/>
  <c r="A20" i="1" l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L16" i="1" l="1"/>
  <c r="M16" i="1" s="1"/>
  <c r="N16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4" i="1"/>
  <c r="F84" i="1" s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C62" i="1"/>
  <c r="C63" i="1" s="1"/>
  <c r="C64" i="1" s="1"/>
  <c r="C65" i="1" s="1"/>
  <c r="E85" i="1"/>
  <c r="F85" i="1" s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6" i="1"/>
  <c r="F86" i="1" s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87" i="1"/>
  <c r="F87" i="1" s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88" i="1"/>
  <c r="F88" i="1" s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89" i="1"/>
  <c r="F89" i="1" s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0" i="1"/>
  <c r="F90" i="1" s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2" i="1"/>
  <c r="F172" i="1" s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77" i="1"/>
  <c r="F177" i="1" s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J193" i="1" s="1"/>
  <c r="A181" i="1" l="1"/>
  <c r="D181" i="1" s="1"/>
  <c r="E178" i="1"/>
  <c r="F178" i="1" s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2" i="1"/>
  <c r="F182" i="1" s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6" i="1"/>
  <c r="F186" i="1" s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C177" i="1"/>
  <c r="J204" i="1"/>
  <c r="D192" i="1" l="1"/>
  <c r="E192" i="1" s="1"/>
  <c r="A193" i="1"/>
  <c r="D193" i="1" s="1"/>
  <c r="E190" i="1"/>
  <c r="F190" i="1" s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U194" i="1"/>
  <c r="T194" i="1"/>
  <c r="C181" i="1"/>
  <c r="A197" i="1" l="1"/>
  <c r="D197" i="1" s="1"/>
  <c r="E194" i="1"/>
  <c r="F194" i="1" s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R193" i="1" s="1"/>
  <c r="V187" i="1" s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C194" i="1"/>
  <c r="V193" i="1" s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2" i="1"/>
  <c r="F212" i="1" s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U216" i="1"/>
  <c r="T216" i="1"/>
  <c r="J230" i="1"/>
  <c r="P216" i="1"/>
  <c r="C203" i="1"/>
  <c r="A219" i="1" l="1"/>
  <c r="D219" i="1" s="1"/>
  <c r="E216" i="1"/>
  <c r="F216" i="1" s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J246" i="1"/>
  <c r="P232" i="1"/>
  <c r="A235" i="1" l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J250" i="1"/>
  <c r="A239" i="1" l="1"/>
  <c r="D239" i="1" s="1"/>
  <c r="E236" i="1"/>
  <c r="F236" i="1" s="1"/>
  <c r="K171" i="1"/>
  <c r="L170" i="1"/>
  <c r="M170" i="1" s="1"/>
  <c r="N170" i="1" s="1"/>
  <c r="J251" i="1"/>
  <c r="U237" i="1"/>
  <c r="T237" i="1"/>
  <c r="P237" i="1"/>
  <c r="A240" i="1" l="1"/>
  <c r="D240" i="1" s="1"/>
  <c r="E237" i="1"/>
  <c r="F237" i="1" s="1"/>
  <c r="L171" i="1"/>
  <c r="M171" i="1" s="1"/>
  <c r="N171" i="1" s="1"/>
  <c r="K172" i="1"/>
  <c r="P238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A245" i="1" l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A246" i="1" l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T247" i="1"/>
  <c r="R246" i="1"/>
  <c r="S246" i="1" s="1"/>
  <c r="U247" i="1"/>
  <c r="A250" i="1" l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P249" i="1"/>
  <c r="J263" i="1"/>
  <c r="R248" i="1"/>
  <c r="U249" i="1"/>
  <c r="T249" i="1"/>
  <c r="A252" i="1" l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P251" i="1"/>
  <c r="A254" i="1" l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A256" i="1" l="1"/>
  <c r="D256" i="1" s="1"/>
  <c r="E253" i="1"/>
  <c r="F253" i="1" s="1"/>
  <c r="L187" i="1"/>
  <c r="M187" i="1" s="1"/>
  <c r="N187" i="1" s="1"/>
  <c r="K188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P258" i="1"/>
  <c r="A261" i="1" l="1"/>
  <c r="D261" i="1" s="1"/>
  <c r="E258" i="1"/>
  <c r="F258" i="1" s="1"/>
  <c r="K193" i="1"/>
  <c r="L192" i="1"/>
  <c r="M192" i="1" s="1"/>
  <c r="N192" i="1" s="1"/>
  <c r="P259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P260" i="1"/>
  <c r="T260" i="1"/>
  <c r="R259" i="1"/>
  <c r="S259" i="1" s="1"/>
  <c r="U260" i="1"/>
  <c r="A263" i="1" l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A264" i="1" l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A268" i="1" l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A270" i="1" l="1"/>
  <c r="D270" i="1" s="1"/>
  <c r="E267" i="1"/>
  <c r="F267" i="1" s="1"/>
  <c r="L201" i="1"/>
  <c r="M201" i="1" s="1"/>
  <c r="N201" i="1" s="1"/>
  <c r="K202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A273" i="1" l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P272" i="1"/>
  <c r="J286" i="1"/>
  <c r="A275" i="1" l="1"/>
  <c r="D275" i="1" s="1"/>
  <c r="E272" i="1"/>
  <c r="F272" i="1" s="1"/>
  <c r="L206" i="1"/>
  <c r="M206" i="1" s="1"/>
  <c r="N206" i="1" s="1"/>
  <c r="K207" i="1"/>
  <c r="J287" i="1"/>
  <c r="P273" i="1"/>
  <c r="U273" i="1"/>
  <c r="R272" i="1"/>
  <c r="S272" i="1" s="1"/>
  <c r="T273" i="1"/>
  <c r="A276" i="1" l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T275" i="1"/>
  <c r="U275" i="1"/>
  <c r="R274" i="1"/>
  <c r="A278" i="1" l="1"/>
  <c r="D278" i="1" s="1"/>
  <c r="E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A279" i="1" l="1"/>
  <c r="D279" i="1" s="1"/>
  <c r="E276" i="1"/>
  <c r="F276" i="1" s="1"/>
  <c r="K211" i="1"/>
  <c r="L210" i="1"/>
  <c r="M210" i="1" s="1"/>
  <c r="N210" i="1" s="1"/>
  <c r="J291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A281" i="1" l="1"/>
  <c r="D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J294" i="1"/>
  <c r="P280" i="1"/>
  <c r="A283" i="1" l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A285" i="1" l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A286" i="1" l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J301" i="1"/>
  <c r="P287" i="1"/>
  <c r="A290" i="1" l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J305" i="1"/>
  <c r="P291" i="1"/>
  <c r="A294" i="1" l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A296" i="1" l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J312" i="1"/>
  <c r="A301" i="1" l="1"/>
  <c r="D301" i="1" s="1"/>
  <c r="E298" i="1"/>
  <c r="F298" i="1" s="1"/>
  <c r="L232" i="1"/>
  <c r="M232" i="1" s="1"/>
  <c r="N232" i="1" s="1"/>
  <c r="K233" i="1"/>
  <c r="J313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A303" i="1" l="1"/>
  <c r="D303" i="1" s="1"/>
  <c r="E300" i="1"/>
  <c r="F300" i="1" s="1"/>
  <c r="L234" i="1"/>
  <c r="M234" i="1" s="1"/>
  <c r="N234" i="1" s="1"/>
  <c r="K235" i="1"/>
  <c r="J315" i="1"/>
  <c r="T301" i="1"/>
  <c r="U301" i="1"/>
  <c r="P301" i="1"/>
  <c r="A304" i="1" l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A305" i="1" l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A306" i="1" l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A309" i="1" l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J323" i="1"/>
  <c r="R308" i="1"/>
  <c r="S308" i="1" s="1"/>
  <c r="U309" i="1"/>
  <c r="T309" i="1"/>
  <c r="A312" i="1" l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R310" i="1"/>
  <c r="U311" i="1"/>
  <c r="T311" i="1"/>
  <c r="J325" i="1"/>
  <c r="P311" i="1"/>
  <c r="A314" i="1" l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P315" i="1"/>
  <c r="J329" i="1"/>
  <c r="A318" i="1" l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A320" i="1" l="1"/>
  <c r="D320" i="1" s="1"/>
  <c r="E317" i="1"/>
  <c r="F317" i="1" s="1"/>
  <c r="L251" i="1"/>
  <c r="M251" i="1" s="1"/>
  <c r="N251" i="1" s="1"/>
  <c r="K252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P321" i="1"/>
  <c r="A324" i="1" l="1"/>
  <c r="D324" i="1" s="1"/>
  <c r="E321" i="1"/>
  <c r="F321" i="1" s="1"/>
  <c r="L255" i="1"/>
  <c r="M255" i="1" s="1"/>
  <c r="N255" i="1" s="1"/>
  <c r="K256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R322" i="1"/>
  <c r="S322" i="1" s="1"/>
  <c r="U323" i="1"/>
  <c r="T323" i="1"/>
  <c r="P323" i="1"/>
  <c r="J337" i="1"/>
  <c r="A326" i="1" l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A327" i="1" l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A328" i="1" l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P328" i="1"/>
  <c r="A331" i="1" l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A336" i="1" l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J349" i="1"/>
  <c r="A338" i="1" l="1"/>
  <c r="D338" i="1" s="1"/>
  <c r="E335" i="1"/>
  <c r="F335" i="1" s="1"/>
  <c r="K270" i="1"/>
  <c r="L269" i="1"/>
  <c r="M269" i="1" s="1"/>
  <c r="N269" i="1" s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A340" i="1" l="1"/>
  <c r="D340" i="1" s="1"/>
  <c r="E337" i="1"/>
  <c r="F337" i="1" s="1"/>
  <c r="L271" i="1"/>
  <c r="M271" i="1" s="1"/>
  <c r="N271" i="1" s="1"/>
  <c r="K272" i="1"/>
  <c r="J352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J356" i="1"/>
  <c r="R341" i="1"/>
  <c r="S341" i="1" s="1"/>
  <c r="T342" i="1"/>
  <c r="U342" i="1"/>
  <c r="P342" i="1"/>
  <c r="A345" i="1" l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A346" i="1" l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A347" i="1" l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J359" i="1"/>
  <c r="A348" i="1" l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A349" i="1" l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J364" i="1"/>
  <c r="P350" i="1"/>
  <c r="T350" i="1"/>
  <c r="R349" i="1"/>
  <c r="S349" i="1" s="1"/>
  <c r="U350" i="1"/>
  <c r="A353" i="1" l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P353" i="1"/>
  <c r="A356" i="1" l="1"/>
  <c r="D356" i="1" s="1"/>
  <c r="E353" i="1"/>
  <c r="F353" i="1" s="1"/>
  <c r="K288" i="1"/>
  <c r="L287" i="1"/>
  <c r="M287" i="1" s="1"/>
  <c r="N287" i="1" s="1"/>
  <c r="P354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R354" i="1"/>
  <c r="U355" i="1"/>
  <c r="T355" i="1"/>
  <c r="A358" i="1" l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A363" i="1" l="1"/>
  <c r="D363" i="1" s="1"/>
  <c r="E360" i="1"/>
  <c r="F360" i="1" s="1"/>
  <c r="K295" i="1"/>
  <c r="L294" i="1"/>
  <c r="M294" i="1" s="1"/>
  <c r="N294" i="1" s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R364" i="1"/>
  <c r="S364" i="1" s="1"/>
  <c r="U365" i="1"/>
  <c r="T365" i="1"/>
  <c r="J379" i="1"/>
  <c r="A368" i="1" l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A369" i="1" l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A370" i="1" l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R369" i="1"/>
  <c r="S369" i="1" s="1"/>
  <c r="U370" i="1"/>
  <c r="T370" i="1"/>
  <c r="A373" i="1" l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A374" i="1" l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A375" i="1" l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U374" i="1"/>
  <c r="R373" i="1"/>
  <c r="S373" i="1" s="1"/>
  <c r="T374" i="1"/>
  <c r="A377" i="1" l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P376" i="1"/>
  <c r="A379" i="1" l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77" i="1"/>
  <c r="F377" i="1" s="1"/>
  <c r="L311" i="1"/>
  <c r="M311" i="1" s="1"/>
  <c r="N311" i="1" s="1"/>
  <c r="K312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A384" i="1" l="1"/>
  <c r="D384" i="1" s="1"/>
  <c r="E381" i="1"/>
  <c r="F381" i="1" s="1"/>
  <c r="L315" i="1"/>
  <c r="M315" i="1" s="1"/>
  <c r="N315" i="1" s="1"/>
  <c r="K316" i="1"/>
  <c r="P382" i="1"/>
  <c r="J396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P384" i="1"/>
  <c r="J398" i="1"/>
  <c r="U384" i="1"/>
  <c r="T384" i="1"/>
  <c r="R383" i="1"/>
  <c r="A387" i="1" l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P388" i="1"/>
  <c r="A391" i="1" l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A392" i="1" l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P393" i="1"/>
  <c r="U393" i="1"/>
  <c r="R392" i="1"/>
  <c r="S392" i="1" s="1"/>
  <c r="T393" i="1"/>
  <c r="A396" i="1" l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4" i="1"/>
  <c r="F394" i="1" s="1"/>
  <c r="L328" i="1"/>
  <c r="M328" i="1" s="1"/>
  <c r="N328" i="1" s="1"/>
  <c r="K329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P396" i="1"/>
  <c r="U396" i="1"/>
  <c r="T396" i="1"/>
  <c r="R395" i="1"/>
  <c r="S395" i="1" s="1"/>
  <c r="A399" i="1" l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A401" i="1" l="1"/>
  <c r="D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399" i="1"/>
  <c r="F399" i="1" s="1"/>
  <c r="K334" i="1"/>
  <c r="L333" i="1"/>
  <c r="M333" i="1" s="1"/>
  <c r="N333" i="1" s="1"/>
  <c r="J414" i="1"/>
  <c r="P400" i="1"/>
  <c r="U400" i="1"/>
  <c r="R399" i="1"/>
  <c r="S399" i="1" s="1"/>
  <c r="T400" i="1"/>
  <c r="A403" i="1" l="1"/>
  <c r="D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1" i="1"/>
  <c r="F401" i="1" s="1"/>
  <c r="K336" i="1"/>
  <c r="L335" i="1"/>
  <c r="M335" i="1" s="1"/>
  <c r="N335" i="1" s="1"/>
  <c r="P402" i="1"/>
  <c r="T402" i="1"/>
  <c r="R401" i="1"/>
  <c r="U402" i="1"/>
  <c r="J416" i="1"/>
  <c r="A405" i="1" l="1"/>
  <c r="D405" i="1" s="1"/>
  <c r="E402" i="1"/>
  <c r="F402" i="1" s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3" i="1"/>
  <c r="F403" i="1" s="1"/>
  <c r="K338" i="1"/>
  <c r="L337" i="1"/>
  <c r="M337" i="1" s="1"/>
  <c r="N337" i="1" s="1"/>
  <c r="J418" i="1"/>
  <c r="T404" i="1"/>
  <c r="U404" i="1"/>
  <c r="R403" i="1"/>
  <c r="S403" i="1" s="1"/>
  <c r="P404" i="1"/>
  <c r="A407" i="1" l="1"/>
  <c r="D407" i="1" s="1"/>
  <c r="E404" i="1"/>
  <c r="F404" i="1" s="1"/>
  <c r="L338" i="1"/>
  <c r="M338" i="1" s="1"/>
  <c r="N338" i="1" s="1"/>
  <c r="K339" i="1"/>
  <c r="R404" i="1"/>
  <c r="S404" i="1" s="1"/>
  <c r="U405" i="1"/>
  <c r="T405" i="1"/>
  <c r="J419" i="1"/>
  <c r="P405" i="1"/>
  <c r="A408" i="1" l="1"/>
  <c r="D408" i="1" s="1"/>
  <c r="E405" i="1"/>
  <c r="F405" i="1" s="1"/>
  <c r="L339" i="1"/>
  <c r="M339" i="1" s="1"/>
  <c r="N339" i="1" s="1"/>
  <c r="K340" i="1"/>
  <c r="P406" i="1"/>
  <c r="J420" i="1"/>
  <c r="R405" i="1"/>
  <c r="U406" i="1"/>
  <c r="T406" i="1"/>
  <c r="A409" i="1" l="1"/>
  <c r="D409" i="1" s="1"/>
  <c r="E406" i="1"/>
  <c r="F406" i="1" s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07" i="1"/>
  <c r="F407" i="1" s="1"/>
  <c r="K342" i="1"/>
  <c r="L341" i="1"/>
  <c r="M341" i="1" s="1"/>
  <c r="N341" i="1" s="1"/>
  <c r="P408" i="1"/>
  <c r="T408" i="1"/>
  <c r="U408" i="1"/>
  <c r="R407" i="1"/>
  <c r="S407" i="1" s="1"/>
  <c r="J422" i="1"/>
  <c r="A411" i="1" l="1"/>
  <c r="D411" i="1" s="1"/>
  <c r="E408" i="1"/>
  <c r="F408" i="1" s="1"/>
  <c r="L342" i="1"/>
  <c r="M342" i="1" s="1"/>
  <c r="N342" i="1" s="1"/>
  <c r="K343" i="1"/>
  <c r="R408" i="1"/>
  <c r="S408" i="1" s="1"/>
  <c r="U409" i="1"/>
  <c r="T409" i="1"/>
  <c r="J423" i="1"/>
  <c r="P409" i="1"/>
  <c r="A412" i="1" l="1"/>
  <c r="D412" i="1" s="1"/>
  <c r="E409" i="1"/>
  <c r="F409" i="1" s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0" i="1"/>
  <c r="F410" i="1" s="1"/>
  <c r="K345" i="1"/>
  <c r="L344" i="1"/>
  <c r="M344" i="1" s="1"/>
  <c r="N344" i="1" s="1"/>
  <c r="S397" i="1"/>
  <c r="P411" i="1"/>
  <c r="J425" i="1"/>
  <c r="T411" i="1"/>
  <c r="R410" i="1"/>
  <c r="S410" i="1" s="1"/>
  <c r="U411" i="1"/>
  <c r="A414" i="1" l="1"/>
  <c r="D414" i="1" s="1"/>
  <c r="E411" i="1"/>
  <c r="F411" i="1" s="1"/>
  <c r="L345" i="1"/>
  <c r="M345" i="1" s="1"/>
  <c r="N345" i="1" s="1"/>
  <c r="K346" i="1"/>
  <c r="J426" i="1"/>
  <c r="P412" i="1"/>
  <c r="U412" i="1"/>
  <c r="R411" i="1"/>
  <c r="S411" i="1" s="1"/>
  <c r="T412" i="1"/>
  <c r="A415" i="1" l="1"/>
  <c r="D415" i="1" s="1"/>
  <c r="E412" i="1"/>
  <c r="F412" i="1" s="1"/>
  <c r="K347" i="1"/>
  <c r="L346" i="1"/>
  <c r="M346" i="1" s="1"/>
  <c r="N346" i="1" s="1"/>
  <c r="R412" i="1"/>
  <c r="S412" i="1" s="1"/>
  <c r="U413" i="1"/>
  <c r="T413" i="1"/>
  <c r="J427" i="1"/>
  <c r="P413" i="1"/>
  <c r="A416" i="1" l="1"/>
  <c r="D416" i="1" s="1"/>
  <c r="E413" i="1"/>
  <c r="F413" i="1" s="1"/>
  <c r="L347" i="1"/>
  <c r="M347" i="1" s="1"/>
  <c r="N347" i="1" s="1"/>
  <c r="K348" i="1"/>
  <c r="P414" i="1"/>
  <c r="T414" i="1"/>
  <c r="R413" i="1"/>
  <c r="S413" i="1" s="1"/>
  <c r="U414" i="1"/>
  <c r="J428" i="1"/>
  <c r="A417" i="1" l="1"/>
  <c r="D417" i="1" s="1"/>
  <c r="E414" i="1"/>
  <c r="F414" i="1" s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5" i="1"/>
  <c r="F415" i="1" s="1"/>
  <c r="K350" i="1"/>
  <c r="L349" i="1"/>
  <c r="M349" i="1" s="1"/>
  <c r="N349" i="1" s="1"/>
  <c r="T416" i="1"/>
  <c r="U416" i="1"/>
  <c r="R415" i="1"/>
  <c r="J430" i="1"/>
  <c r="P416" i="1"/>
  <c r="A419" i="1" l="1"/>
  <c r="D419" i="1" s="1"/>
  <c r="E416" i="1"/>
  <c r="F416" i="1" s="1"/>
  <c r="L350" i="1"/>
  <c r="M350" i="1" s="1"/>
  <c r="N350" i="1" s="1"/>
  <c r="K351" i="1"/>
  <c r="P417" i="1"/>
  <c r="R416" i="1"/>
  <c r="U417" i="1"/>
  <c r="T417" i="1"/>
  <c r="J431" i="1"/>
  <c r="A420" i="1" l="1"/>
  <c r="D420" i="1" s="1"/>
  <c r="E417" i="1"/>
  <c r="F417" i="1" s="1"/>
  <c r="K352" i="1"/>
  <c r="L351" i="1"/>
  <c r="M351" i="1" s="1"/>
  <c r="N351" i="1" s="1"/>
  <c r="J432" i="1"/>
  <c r="P418" i="1"/>
  <c r="T418" i="1"/>
  <c r="R417" i="1"/>
  <c r="U418" i="1"/>
  <c r="A421" i="1" l="1"/>
  <c r="D421" i="1" s="1"/>
  <c r="E418" i="1"/>
  <c r="F418" i="1" s="1"/>
  <c r="L352" i="1"/>
  <c r="M352" i="1" s="1"/>
  <c r="N352" i="1" s="1"/>
  <c r="K353" i="1"/>
  <c r="S405" i="1"/>
  <c r="P419" i="1"/>
  <c r="R418" i="1"/>
  <c r="S418" i="1" s="1"/>
  <c r="U419" i="1"/>
  <c r="T419" i="1"/>
  <c r="J433" i="1"/>
  <c r="A422" i="1" l="1"/>
  <c r="D422" i="1" s="1"/>
  <c r="E419" i="1"/>
  <c r="F419" i="1" s="1"/>
  <c r="L353" i="1"/>
  <c r="M353" i="1" s="1"/>
  <c r="N353" i="1" s="1"/>
  <c r="K354" i="1"/>
  <c r="J434" i="1"/>
  <c r="P420" i="1"/>
  <c r="U420" i="1"/>
  <c r="T420" i="1"/>
  <c r="R419" i="1"/>
  <c r="A423" i="1" l="1"/>
  <c r="D423" i="1" s="1"/>
  <c r="E420" i="1"/>
  <c r="F420" i="1" s="1"/>
  <c r="K355" i="1"/>
  <c r="L354" i="1"/>
  <c r="M354" i="1" s="1"/>
  <c r="N354" i="1" s="1"/>
  <c r="P421" i="1"/>
  <c r="J435" i="1"/>
  <c r="R420" i="1"/>
  <c r="S420" i="1" s="1"/>
  <c r="U421" i="1"/>
  <c r="T421" i="1"/>
  <c r="A424" i="1" l="1"/>
  <c r="D424" i="1" s="1"/>
  <c r="E421" i="1"/>
  <c r="F421" i="1" s="1"/>
  <c r="K356" i="1"/>
  <c r="L355" i="1"/>
  <c r="M355" i="1" s="1"/>
  <c r="N355" i="1" s="1"/>
  <c r="R421" i="1"/>
  <c r="U422" i="1"/>
  <c r="T422" i="1"/>
  <c r="P422" i="1"/>
  <c r="J436" i="1"/>
  <c r="A425" i="1" l="1"/>
  <c r="D425" i="1" s="1"/>
  <c r="E422" i="1"/>
  <c r="F422" i="1" s="1"/>
  <c r="K357" i="1"/>
  <c r="L356" i="1"/>
  <c r="M356" i="1" s="1"/>
  <c r="N356" i="1" s="1"/>
  <c r="R422" i="1"/>
  <c r="S422" i="1" s="1"/>
  <c r="U423" i="1"/>
  <c r="T423" i="1"/>
  <c r="J437" i="1"/>
  <c r="P423" i="1"/>
  <c r="A426" i="1" l="1"/>
  <c r="D426" i="1" s="1"/>
  <c r="E423" i="1"/>
  <c r="F423" i="1" s="1"/>
  <c r="K358" i="1"/>
  <c r="L357" i="1"/>
  <c r="M357" i="1" s="1"/>
  <c r="N357" i="1" s="1"/>
  <c r="T424" i="1"/>
  <c r="U424" i="1"/>
  <c r="R423" i="1"/>
  <c r="S423" i="1" s="1"/>
  <c r="J438" i="1"/>
  <c r="P424" i="1"/>
  <c r="A427" i="1" l="1"/>
  <c r="D427" i="1" s="1"/>
  <c r="E424" i="1"/>
  <c r="F424" i="1" s="1"/>
  <c r="K359" i="1"/>
  <c r="L358" i="1"/>
  <c r="M358" i="1" s="1"/>
  <c r="N358" i="1" s="1"/>
  <c r="R424" i="1"/>
  <c r="S424" i="1" s="1"/>
  <c r="T425" i="1"/>
  <c r="U425" i="1"/>
  <c r="P425" i="1"/>
  <c r="J439" i="1"/>
  <c r="A428" i="1" l="1"/>
  <c r="D428" i="1" s="1"/>
  <c r="E425" i="1"/>
  <c r="F425" i="1" s="1"/>
  <c r="K360" i="1"/>
  <c r="L359" i="1"/>
  <c r="M359" i="1" s="1"/>
  <c r="N359" i="1" s="1"/>
  <c r="U426" i="1"/>
  <c r="R425" i="1"/>
  <c r="T426" i="1"/>
  <c r="J440" i="1"/>
  <c r="P426" i="1"/>
  <c r="A429" i="1" l="1"/>
  <c r="D429" i="1" s="1"/>
  <c r="E426" i="1"/>
  <c r="F426" i="1" s="1"/>
  <c r="L360" i="1"/>
  <c r="M360" i="1" s="1"/>
  <c r="N360" i="1" s="1"/>
  <c r="K361" i="1"/>
  <c r="P427" i="1"/>
  <c r="U427" i="1"/>
  <c r="R426" i="1"/>
  <c r="T427" i="1"/>
  <c r="J441" i="1"/>
  <c r="A430" i="1" l="1"/>
  <c r="D430" i="1" s="1"/>
  <c r="E427" i="1"/>
  <c r="F427" i="1" s="1"/>
  <c r="K362" i="1"/>
  <c r="L361" i="1"/>
  <c r="M361" i="1" s="1"/>
  <c r="N361" i="1" s="1"/>
  <c r="J442" i="1"/>
  <c r="U428" i="1"/>
  <c r="T428" i="1"/>
  <c r="R427" i="1"/>
  <c r="S427" i="1" s="1"/>
  <c r="P428" i="1"/>
  <c r="A431" i="1" l="1"/>
  <c r="D431" i="1" s="1"/>
  <c r="E428" i="1"/>
  <c r="F428" i="1" s="1"/>
  <c r="L362" i="1"/>
  <c r="M362" i="1" s="1"/>
  <c r="N362" i="1" s="1"/>
  <c r="K363" i="1"/>
  <c r="S415" i="1"/>
  <c r="R428" i="1"/>
  <c r="S428" i="1" s="1"/>
  <c r="U429" i="1"/>
  <c r="T429" i="1"/>
  <c r="P429" i="1"/>
  <c r="J443" i="1"/>
  <c r="A432" i="1" l="1"/>
  <c r="D432" i="1" s="1"/>
  <c r="E429" i="1"/>
  <c r="F429" i="1" s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0" i="1"/>
  <c r="F430" i="1" s="1"/>
  <c r="L364" i="1"/>
  <c r="M364" i="1" s="1"/>
  <c r="N364" i="1" s="1"/>
  <c r="K365" i="1"/>
  <c r="S417" i="1"/>
  <c r="P431" i="1"/>
  <c r="U431" i="1"/>
  <c r="T431" i="1"/>
  <c r="R430" i="1"/>
  <c r="S430" i="1" s="1"/>
  <c r="J445" i="1"/>
  <c r="A434" i="1" l="1"/>
  <c r="D434" i="1" s="1"/>
  <c r="E431" i="1"/>
  <c r="F431" i="1" s="1"/>
  <c r="L365" i="1"/>
  <c r="M365" i="1" s="1"/>
  <c r="N365" i="1" s="1"/>
  <c r="K366" i="1"/>
  <c r="J446" i="1"/>
  <c r="U432" i="1"/>
  <c r="T432" i="1"/>
  <c r="R431" i="1"/>
  <c r="S431" i="1" s="1"/>
  <c r="P432" i="1"/>
  <c r="A435" i="1" l="1"/>
  <c r="D435" i="1" s="1"/>
  <c r="E432" i="1"/>
  <c r="F432" i="1" s="1"/>
  <c r="L366" i="1"/>
  <c r="M366" i="1" s="1"/>
  <c r="N366" i="1" s="1"/>
  <c r="K367" i="1"/>
  <c r="S419" i="1"/>
  <c r="P433" i="1"/>
  <c r="J447" i="1"/>
  <c r="R432" i="1"/>
  <c r="S432" i="1" s="1"/>
  <c r="T433" i="1"/>
  <c r="U433" i="1"/>
  <c r="A436" i="1" l="1"/>
  <c r="D436" i="1" s="1"/>
  <c r="E433" i="1"/>
  <c r="F433" i="1" s="1"/>
  <c r="L367" i="1"/>
  <c r="M367" i="1" s="1"/>
  <c r="N367" i="1" s="1"/>
  <c r="K368" i="1"/>
  <c r="J448" i="1"/>
  <c r="P434" i="1"/>
  <c r="R433" i="1"/>
  <c r="S433" i="1" s="1"/>
  <c r="U434" i="1"/>
  <c r="T434" i="1"/>
  <c r="A437" i="1" l="1"/>
  <c r="D437" i="1" s="1"/>
  <c r="E434" i="1"/>
  <c r="F434" i="1" s="1"/>
  <c r="K369" i="1"/>
  <c r="L368" i="1"/>
  <c r="M368" i="1" s="1"/>
  <c r="N368" i="1" s="1"/>
  <c r="S421" i="1"/>
  <c r="P435" i="1"/>
  <c r="T435" i="1"/>
  <c r="R434" i="1"/>
  <c r="S434" i="1" s="1"/>
  <c r="U435" i="1"/>
  <c r="J449" i="1"/>
  <c r="A438" i="1" l="1"/>
  <c r="D438" i="1" s="1"/>
  <c r="E435" i="1"/>
  <c r="F435" i="1" s="1"/>
  <c r="K370" i="1"/>
  <c r="L369" i="1"/>
  <c r="M369" i="1" s="1"/>
  <c r="N369" i="1" s="1"/>
  <c r="T436" i="1"/>
  <c r="U436" i="1"/>
  <c r="R435" i="1"/>
  <c r="S435" i="1" s="1"/>
  <c r="J450" i="1"/>
  <c r="P436" i="1"/>
  <c r="A439" i="1" l="1"/>
  <c r="D439" i="1" s="1"/>
  <c r="E436" i="1"/>
  <c r="F436" i="1" s="1"/>
  <c r="K371" i="1"/>
  <c r="L370" i="1"/>
  <c r="M370" i="1" s="1"/>
  <c r="N370" i="1" s="1"/>
  <c r="R436" i="1"/>
  <c r="T437" i="1"/>
  <c r="U437" i="1"/>
  <c r="P437" i="1"/>
  <c r="J451" i="1"/>
  <c r="A440" i="1" l="1"/>
  <c r="D440" i="1" s="1"/>
  <c r="E437" i="1"/>
  <c r="F437" i="1" s="1"/>
  <c r="K372" i="1"/>
  <c r="L371" i="1"/>
  <c r="M371" i="1" s="1"/>
  <c r="N371" i="1" s="1"/>
  <c r="R437" i="1"/>
  <c r="U438" i="1"/>
  <c r="T438" i="1"/>
  <c r="J452" i="1"/>
  <c r="P438" i="1"/>
  <c r="A441" i="1" l="1"/>
  <c r="D441" i="1" s="1"/>
  <c r="E438" i="1"/>
  <c r="F438" i="1" s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39" i="1"/>
  <c r="F439" i="1" s="1"/>
  <c r="K374" i="1"/>
  <c r="L373" i="1"/>
  <c r="M373" i="1" s="1"/>
  <c r="N373" i="1" s="1"/>
  <c r="S426" i="1"/>
  <c r="J454" i="1"/>
  <c r="P440" i="1"/>
  <c r="U440" i="1"/>
  <c r="R439" i="1"/>
  <c r="S439" i="1" s="1"/>
  <c r="T440" i="1"/>
  <c r="A443" i="1" l="1"/>
  <c r="D443" i="1" s="1"/>
  <c r="E440" i="1"/>
  <c r="F440" i="1" s="1"/>
  <c r="K375" i="1"/>
  <c r="L374" i="1"/>
  <c r="M374" i="1" s="1"/>
  <c r="N374" i="1" s="1"/>
  <c r="P441" i="1"/>
  <c r="R440" i="1"/>
  <c r="S440" i="1" s="1"/>
  <c r="T441" i="1"/>
  <c r="U441" i="1"/>
  <c r="J455" i="1"/>
  <c r="A444" i="1" l="1"/>
  <c r="D444" i="1" s="1"/>
  <c r="E441" i="1"/>
  <c r="F441" i="1" s="1"/>
  <c r="K376" i="1"/>
  <c r="L375" i="1"/>
  <c r="M375" i="1" s="1"/>
  <c r="N375" i="1" s="1"/>
  <c r="U442" i="1"/>
  <c r="R441" i="1"/>
  <c r="S441" i="1" s="1"/>
  <c r="T442" i="1"/>
  <c r="J456" i="1"/>
  <c r="P442" i="1"/>
  <c r="A445" i="1" l="1"/>
  <c r="D445" i="1" s="1"/>
  <c r="E442" i="1"/>
  <c r="F442" i="1" s="1"/>
  <c r="K377" i="1"/>
  <c r="L376" i="1"/>
  <c r="M376" i="1" s="1"/>
  <c r="N376" i="1" s="1"/>
  <c r="P443" i="1"/>
  <c r="U443" i="1"/>
  <c r="R442" i="1"/>
  <c r="T443" i="1"/>
  <c r="J457" i="1"/>
  <c r="A446" i="1" l="1"/>
  <c r="D446" i="1" s="1"/>
  <c r="E443" i="1"/>
  <c r="F443" i="1" s="1"/>
  <c r="K378" i="1"/>
  <c r="L377" i="1"/>
  <c r="M377" i="1" s="1"/>
  <c r="N377" i="1" s="1"/>
  <c r="J458" i="1"/>
  <c r="P444" i="1"/>
  <c r="U444" i="1"/>
  <c r="T444" i="1"/>
  <c r="R443" i="1"/>
  <c r="S443" i="1" s="1"/>
  <c r="A447" i="1" l="1"/>
  <c r="D447" i="1" s="1"/>
  <c r="E444" i="1"/>
  <c r="F444" i="1" s="1"/>
  <c r="K379" i="1"/>
  <c r="L378" i="1"/>
  <c r="M378" i="1" s="1"/>
  <c r="N378" i="1" s="1"/>
  <c r="P445" i="1"/>
  <c r="R444" i="1"/>
  <c r="S444" i="1" s="1"/>
  <c r="T445" i="1"/>
  <c r="U445" i="1"/>
  <c r="J459" i="1"/>
  <c r="A448" i="1" l="1"/>
  <c r="D448" i="1" s="1"/>
  <c r="E445" i="1"/>
  <c r="F445" i="1" s="1"/>
  <c r="K380" i="1"/>
  <c r="L379" i="1"/>
  <c r="M379" i="1" s="1"/>
  <c r="N379" i="1" s="1"/>
  <c r="P446" i="1"/>
  <c r="T446" i="1"/>
  <c r="R445" i="1"/>
  <c r="S445" i="1" s="1"/>
  <c r="U446" i="1"/>
  <c r="J460" i="1"/>
  <c r="A449" i="1" l="1"/>
  <c r="D449" i="1" s="1"/>
  <c r="E446" i="1"/>
  <c r="F446" i="1" s="1"/>
  <c r="K381" i="1"/>
  <c r="L380" i="1"/>
  <c r="M380" i="1" s="1"/>
  <c r="N380" i="1" s="1"/>
  <c r="J461" i="1"/>
  <c r="P447" i="1"/>
  <c r="T447" i="1"/>
  <c r="R446" i="1"/>
  <c r="S446" i="1" s="1"/>
  <c r="U447" i="1"/>
  <c r="A450" i="1" l="1"/>
  <c r="D450" i="1" s="1"/>
  <c r="E447" i="1"/>
  <c r="F447" i="1" s="1"/>
  <c r="L381" i="1"/>
  <c r="M381" i="1" s="1"/>
  <c r="N381" i="1" s="1"/>
  <c r="K382" i="1"/>
  <c r="U448" i="1"/>
  <c r="T448" i="1"/>
  <c r="R447" i="1"/>
  <c r="J462" i="1"/>
  <c r="P448" i="1"/>
  <c r="A451" i="1" l="1"/>
  <c r="D451" i="1" s="1"/>
  <c r="E448" i="1"/>
  <c r="F448" i="1" s="1"/>
  <c r="L382" i="1"/>
  <c r="M382" i="1" s="1"/>
  <c r="N382" i="1" s="1"/>
  <c r="K383" i="1"/>
  <c r="R448" i="1"/>
  <c r="U449" i="1"/>
  <c r="T449" i="1"/>
  <c r="J463" i="1"/>
  <c r="P449" i="1"/>
  <c r="A452" i="1" l="1"/>
  <c r="D452" i="1" s="1"/>
  <c r="E449" i="1"/>
  <c r="F449" i="1" s="1"/>
  <c r="K384" i="1"/>
  <c r="L383" i="1"/>
  <c r="M383" i="1" s="1"/>
  <c r="N383" i="1" s="1"/>
  <c r="S436" i="1"/>
  <c r="P450" i="1"/>
  <c r="T450" i="1"/>
  <c r="R449" i="1"/>
  <c r="U450" i="1"/>
  <c r="J464" i="1"/>
  <c r="J465" i="1" s="1"/>
  <c r="A453" i="1" l="1"/>
  <c r="D453" i="1" s="1"/>
  <c r="E450" i="1"/>
  <c r="F450" i="1" s="1"/>
  <c r="L384" i="1"/>
  <c r="M384" i="1" s="1"/>
  <c r="N384" i="1" s="1"/>
  <c r="K385" i="1"/>
  <c r="U451" i="1"/>
  <c r="R450" i="1"/>
  <c r="S450" i="1" s="1"/>
  <c r="T451" i="1"/>
  <c r="P451" i="1"/>
  <c r="A454" i="1" l="1"/>
  <c r="D454" i="1" s="1"/>
  <c r="E451" i="1"/>
  <c r="F451" i="1" s="1"/>
  <c r="K386" i="1"/>
  <c r="L385" i="1"/>
  <c r="M385" i="1" s="1"/>
  <c r="N385" i="1" s="1"/>
  <c r="S438" i="1"/>
  <c r="J466" i="1"/>
  <c r="R451" i="1"/>
  <c r="U452" i="1"/>
  <c r="T452" i="1"/>
  <c r="P452" i="1"/>
  <c r="A455" i="1" l="1"/>
  <c r="D455" i="1" s="1"/>
  <c r="E452" i="1"/>
  <c r="F452" i="1" s="1"/>
  <c r="L386" i="1"/>
  <c r="M386" i="1" s="1"/>
  <c r="N386" i="1" s="1"/>
  <c r="K387" i="1"/>
  <c r="P453" i="1"/>
  <c r="J467" i="1"/>
  <c r="R452" i="1"/>
  <c r="S452" i="1" s="1"/>
  <c r="U453" i="1"/>
  <c r="T453" i="1"/>
  <c r="A456" i="1" l="1"/>
  <c r="D456" i="1" s="1"/>
  <c r="E453" i="1"/>
  <c r="F453" i="1" s="1"/>
  <c r="K388" i="1"/>
  <c r="L387" i="1"/>
  <c r="M387" i="1" s="1"/>
  <c r="N387" i="1" s="1"/>
  <c r="T454" i="1"/>
  <c r="U454" i="1"/>
  <c r="R453" i="1"/>
  <c r="S453" i="1" s="1"/>
  <c r="P454" i="1"/>
  <c r="J468" i="1"/>
  <c r="A457" i="1" l="1"/>
  <c r="D457" i="1" s="1"/>
  <c r="E454" i="1"/>
  <c r="F454" i="1" s="1"/>
  <c r="K389" i="1"/>
  <c r="L388" i="1"/>
  <c r="M388" i="1" s="1"/>
  <c r="N388" i="1" s="1"/>
  <c r="J469" i="1"/>
  <c r="P455" i="1"/>
  <c r="U455" i="1"/>
  <c r="T455" i="1"/>
  <c r="R454" i="1"/>
  <c r="S454" i="1" s="1"/>
  <c r="A458" i="1" l="1"/>
  <c r="D458" i="1" s="1"/>
  <c r="E455" i="1"/>
  <c r="F455" i="1" s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6" i="1"/>
  <c r="F456" i="1" s="1"/>
  <c r="L390" i="1"/>
  <c r="M390" i="1" s="1"/>
  <c r="N390" i="1" s="1"/>
  <c r="K391" i="1"/>
  <c r="J471" i="1"/>
  <c r="R456" i="1"/>
  <c r="S456" i="1" s="1"/>
  <c r="U457" i="1"/>
  <c r="T457" i="1"/>
  <c r="P457" i="1"/>
  <c r="A460" i="1" l="1"/>
  <c r="D460" i="1" s="1"/>
  <c r="E457" i="1"/>
  <c r="F457" i="1" s="1"/>
  <c r="L391" i="1"/>
  <c r="M391" i="1" s="1"/>
  <c r="N391" i="1" s="1"/>
  <c r="K392" i="1"/>
  <c r="U458" i="1"/>
  <c r="R457" i="1"/>
  <c r="S457" i="1" s="1"/>
  <c r="T458" i="1"/>
  <c r="P458" i="1"/>
  <c r="J472" i="1"/>
  <c r="A461" i="1" l="1"/>
  <c r="D461" i="1" s="1"/>
  <c r="E458" i="1"/>
  <c r="F458" i="1" s="1"/>
  <c r="K393" i="1"/>
  <c r="L392" i="1"/>
  <c r="M392" i="1" s="1"/>
  <c r="N392" i="1" s="1"/>
  <c r="J473" i="1"/>
  <c r="P459" i="1"/>
  <c r="T459" i="1"/>
  <c r="R458" i="1"/>
  <c r="U459" i="1"/>
  <c r="A462" i="1" l="1"/>
  <c r="D462" i="1" s="1"/>
  <c r="E459" i="1"/>
  <c r="F459" i="1" s="1"/>
  <c r="K394" i="1"/>
  <c r="L393" i="1"/>
  <c r="M393" i="1" s="1"/>
  <c r="N393" i="1" s="1"/>
  <c r="R459" i="1"/>
  <c r="T460" i="1"/>
  <c r="U460" i="1"/>
  <c r="J474" i="1"/>
  <c r="P460" i="1"/>
  <c r="A463" i="1" l="1"/>
  <c r="D463" i="1" s="1"/>
  <c r="E460" i="1"/>
  <c r="F460" i="1" s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E461" i="1"/>
  <c r="F461" i="1" s="1"/>
  <c r="K396" i="1"/>
  <c r="L395" i="1"/>
  <c r="M395" i="1" s="1"/>
  <c r="N395" i="1" s="1"/>
  <c r="S448" i="1"/>
  <c r="T462" i="1"/>
  <c r="U462" i="1"/>
  <c r="R461" i="1"/>
  <c r="S461" i="1" s="1"/>
  <c r="J476" i="1"/>
  <c r="P462" i="1"/>
  <c r="D464" i="1" l="1"/>
  <c r="A465" i="1"/>
  <c r="E462" i="1"/>
  <c r="F462" i="1" s="1"/>
  <c r="K397" i="1"/>
  <c r="L396" i="1"/>
  <c r="M396" i="1" s="1"/>
  <c r="N396" i="1" s="1"/>
  <c r="S449" i="1"/>
  <c r="P463" i="1"/>
  <c r="J477" i="1"/>
  <c r="T463" i="1"/>
  <c r="U463" i="1"/>
  <c r="R462" i="1"/>
  <c r="S462" i="1" s="1"/>
  <c r="D465" i="1" l="1"/>
  <c r="E465" i="1" s="1"/>
  <c r="F465" i="1" s="1"/>
  <c r="P465" i="1"/>
  <c r="R465" i="1" s="1"/>
  <c r="S465" i="1" s="1"/>
  <c r="A466" i="1"/>
  <c r="D466" i="1" s="1"/>
  <c r="E463" i="1"/>
  <c r="F463" i="1" s="1"/>
  <c r="L397" i="1"/>
  <c r="M397" i="1" s="1"/>
  <c r="N397" i="1" s="1"/>
  <c r="K398" i="1"/>
  <c r="P464" i="1"/>
  <c r="J478" i="1"/>
  <c r="R463" i="1"/>
  <c r="T464" i="1"/>
  <c r="U464" i="1"/>
  <c r="U465" i="1" l="1"/>
  <c r="T465" i="1"/>
  <c r="A467" i="1"/>
  <c r="D467" i="1" s="1"/>
  <c r="E464" i="1"/>
  <c r="F464" i="1" s="1"/>
  <c r="L398" i="1"/>
  <c r="M398" i="1" s="1"/>
  <c r="N398" i="1" s="1"/>
  <c r="K399" i="1"/>
  <c r="S451" i="1"/>
  <c r="J479" i="1"/>
  <c r="R464" i="1"/>
  <c r="S464" i="1" s="1"/>
  <c r="A468" i="1" l="1"/>
  <c r="D468" i="1" s="1"/>
  <c r="K400" i="1"/>
  <c r="L399" i="1"/>
  <c r="M399" i="1" s="1"/>
  <c r="N399" i="1" s="1"/>
  <c r="P466" i="1"/>
  <c r="T466" i="1"/>
  <c r="U466" i="1"/>
  <c r="J480" i="1"/>
  <c r="A469" i="1" l="1"/>
  <c r="D469" i="1" s="1"/>
  <c r="E466" i="1"/>
  <c r="F466" i="1" s="1"/>
  <c r="L400" i="1"/>
  <c r="M400" i="1" s="1"/>
  <c r="N400" i="1" s="1"/>
  <c r="K401" i="1"/>
  <c r="P467" i="1"/>
  <c r="J481" i="1"/>
  <c r="U467" i="1"/>
  <c r="T467" i="1"/>
  <c r="R466" i="1"/>
  <c r="S466" i="1" s="1"/>
  <c r="A470" i="1" l="1"/>
  <c r="D470" i="1" s="1"/>
  <c r="E467" i="1"/>
  <c r="F467" i="1" s="1"/>
  <c r="L401" i="1"/>
  <c r="M401" i="1" s="1"/>
  <c r="N401" i="1" s="1"/>
  <c r="K402" i="1"/>
  <c r="J482" i="1"/>
  <c r="P468" i="1"/>
  <c r="U468" i="1"/>
  <c r="T468" i="1"/>
  <c r="A471" i="1" l="1"/>
  <c r="D471" i="1" s="1"/>
  <c r="E468" i="1"/>
  <c r="F468" i="1" s="1"/>
  <c r="K403" i="1"/>
  <c r="L402" i="1"/>
  <c r="M402" i="1" s="1"/>
  <c r="N402" i="1" s="1"/>
  <c r="R468" i="1"/>
  <c r="U469" i="1"/>
  <c r="T469" i="1"/>
  <c r="J483" i="1"/>
  <c r="P469" i="1"/>
  <c r="A472" i="1" l="1"/>
  <c r="D472" i="1" s="1"/>
  <c r="E469" i="1"/>
  <c r="F469" i="1" s="1"/>
  <c r="K404" i="1"/>
  <c r="L403" i="1"/>
  <c r="M403" i="1" s="1"/>
  <c r="N403" i="1" s="1"/>
  <c r="U470" i="1"/>
  <c r="T470" i="1"/>
  <c r="R469" i="1"/>
  <c r="J484" i="1"/>
  <c r="P470" i="1"/>
  <c r="A473" i="1" l="1"/>
  <c r="D473" i="1" s="1"/>
  <c r="E470" i="1"/>
  <c r="F470" i="1" s="1"/>
  <c r="L404" i="1"/>
  <c r="M404" i="1" s="1"/>
  <c r="N404" i="1" s="1"/>
  <c r="K405" i="1"/>
  <c r="R470" i="1"/>
  <c r="S470" i="1" s="1"/>
  <c r="T471" i="1"/>
  <c r="U471" i="1"/>
  <c r="P471" i="1"/>
  <c r="J485" i="1"/>
  <c r="A474" i="1" l="1"/>
  <c r="D474" i="1" s="1"/>
  <c r="E471" i="1"/>
  <c r="F471" i="1" s="1"/>
  <c r="L405" i="1"/>
  <c r="M405" i="1" s="1"/>
  <c r="N405" i="1" s="1"/>
  <c r="K406" i="1"/>
  <c r="S458" i="1"/>
  <c r="J486" i="1"/>
  <c r="P472" i="1"/>
  <c r="T472" i="1"/>
  <c r="R471" i="1"/>
  <c r="S471" i="1" s="1"/>
  <c r="U472" i="1"/>
  <c r="A475" i="1" l="1"/>
  <c r="D475" i="1" s="1"/>
  <c r="E472" i="1"/>
  <c r="F472" i="1" s="1"/>
  <c r="K407" i="1"/>
  <c r="L406" i="1"/>
  <c r="M406" i="1" s="1"/>
  <c r="N406" i="1" s="1"/>
  <c r="S459" i="1"/>
  <c r="J487" i="1"/>
  <c r="P473" i="1"/>
  <c r="R472" i="1"/>
  <c r="S472" i="1" s="1"/>
  <c r="U473" i="1"/>
  <c r="T473" i="1"/>
  <c r="A476" i="1" l="1"/>
  <c r="D476" i="1" s="1"/>
  <c r="E473" i="1"/>
  <c r="F473" i="1" s="1"/>
  <c r="K408" i="1"/>
  <c r="L407" i="1"/>
  <c r="M407" i="1" s="1"/>
  <c r="N407" i="1" s="1"/>
  <c r="T474" i="1"/>
  <c r="R473" i="1"/>
  <c r="S473" i="1" s="1"/>
  <c r="U474" i="1"/>
  <c r="J488" i="1"/>
  <c r="P474" i="1"/>
  <c r="A477" i="1" l="1"/>
  <c r="D477" i="1" s="1"/>
  <c r="E474" i="1"/>
  <c r="F474" i="1" s="1"/>
  <c r="K409" i="1"/>
  <c r="L408" i="1"/>
  <c r="M408" i="1" s="1"/>
  <c r="N408" i="1" s="1"/>
  <c r="J489" i="1"/>
  <c r="R474" i="1"/>
  <c r="S474" i="1" s="1"/>
  <c r="T475" i="1"/>
  <c r="U475" i="1"/>
  <c r="P475" i="1"/>
  <c r="A478" i="1" l="1"/>
  <c r="D478" i="1" s="1"/>
  <c r="E475" i="1"/>
  <c r="F475" i="1" s="1"/>
  <c r="L409" i="1"/>
  <c r="M409" i="1" s="1"/>
  <c r="N409" i="1" s="1"/>
  <c r="K410" i="1"/>
  <c r="P476" i="1"/>
  <c r="U476" i="1"/>
  <c r="R475" i="1"/>
  <c r="S475" i="1" s="1"/>
  <c r="T476" i="1"/>
  <c r="J490" i="1"/>
  <c r="A479" i="1" l="1"/>
  <c r="D479" i="1" s="1"/>
  <c r="E476" i="1"/>
  <c r="F476" i="1" s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77" i="1"/>
  <c r="F477" i="1" s="1"/>
  <c r="K412" i="1"/>
  <c r="L411" i="1"/>
  <c r="M411" i="1" s="1"/>
  <c r="N411" i="1" s="1"/>
  <c r="P478" i="1"/>
  <c r="U478" i="1"/>
  <c r="T478" i="1"/>
  <c r="R477" i="1"/>
  <c r="J492" i="1"/>
  <c r="A481" i="1" l="1"/>
  <c r="D481" i="1" s="1"/>
  <c r="E478" i="1"/>
  <c r="F478" i="1" s="1"/>
  <c r="L412" i="1"/>
  <c r="M412" i="1" s="1"/>
  <c r="N412" i="1" s="1"/>
  <c r="K413" i="1"/>
  <c r="J493" i="1"/>
  <c r="P479" i="1"/>
  <c r="R478" i="1"/>
  <c r="S478" i="1" s="1"/>
  <c r="T479" i="1"/>
  <c r="U479" i="1"/>
  <c r="A482" i="1" l="1"/>
  <c r="D482" i="1" s="1"/>
  <c r="E479" i="1"/>
  <c r="F479" i="1" s="1"/>
  <c r="K414" i="1"/>
  <c r="L413" i="1"/>
  <c r="M413" i="1" s="1"/>
  <c r="N413" i="1" s="1"/>
  <c r="R479" i="1"/>
  <c r="U480" i="1"/>
  <c r="T480" i="1"/>
  <c r="P480" i="1"/>
  <c r="J494" i="1"/>
  <c r="A483" i="1" l="1"/>
  <c r="D483" i="1" s="1"/>
  <c r="E480" i="1"/>
  <c r="F480" i="1" s="1"/>
  <c r="L414" i="1"/>
  <c r="M414" i="1" s="1"/>
  <c r="N414" i="1" s="1"/>
  <c r="K415" i="1"/>
  <c r="P481" i="1"/>
  <c r="J495" i="1"/>
  <c r="U481" i="1"/>
  <c r="T481" i="1"/>
  <c r="R480" i="1"/>
  <c r="S480" i="1" s="1"/>
  <c r="A484" i="1" l="1"/>
  <c r="D484" i="1" s="1"/>
  <c r="E481" i="1"/>
  <c r="F481" i="1" s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2" i="1"/>
  <c r="F482" i="1" s="1"/>
  <c r="L416" i="1"/>
  <c r="M416" i="1" s="1"/>
  <c r="N416" i="1" s="1"/>
  <c r="K417" i="1"/>
  <c r="S469" i="1"/>
  <c r="R482" i="1"/>
  <c r="T483" i="1"/>
  <c r="U483" i="1"/>
  <c r="P483" i="1"/>
  <c r="J497" i="1"/>
  <c r="A486" i="1" l="1"/>
  <c r="D486" i="1" s="1"/>
  <c r="E483" i="1"/>
  <c r="F483" i="1" s="1"/>
  <c r="K418" i="1"/>
  <c r="L417" i="1"/>
  <c r="M417" i="1" s="1"/>
  <c r="N417" i="1" s="1"/>
  <c r="J498" i="1"/>
  <c r="P484" i="1"/>
  <c r="U484" i="1"/>
  <c r="R483" i="1"/>
  <c r="S483" i="1" s="1"/>
  <c r="T484" i="1"/>
  <c r="A487" i="1" l="1"/>
  <c r="D487" i="1" s="1"/>
  <c r="E484" i="1"/>
  <c r="F484" i="1" s="1"/>
  <c r="L418" i="1"/>
  <c r="M418" i="1" s="1"/>
  <c r="N418" i="1" s="1"/>
  <c r="K419" i="1"/>
  <c r="J499" i="1"/>
  <c r="P485" i="1"/>
  <c r="U485" i="1"/>
  <c r="R484" i="1"/>
  <c r="S484" i="1" s="1"/>
  <c r="T485" i="1"/>
  <c r="A488" i="1" l="1"/>
  <c r="D488" i="1" s="1"/>
  <c r="E485" i="1"/>
  <c r="F485" i="1" s="1"/>
  <c r="L419" i="1"/>
  <c r="M419" i="1" s="1"/>
  <c r="N419" i="1" s="1"/>
  <c r="K420" i="1"/>
  <c r="P486" i="1"/>
  <c r="J500" i="1"/>
  <c r="U486" i="1"/>
  <c r="T486" i="1"/>
  <c r="R485" i="1"/>
  <c r="S485" i="1" s="1"/>
  <c r="A489" i="1" l="1"/>
  <c r="D489" i="1" s="1"/>
  <c r="E486" i="1"/>
  <c r="F486" i="1" s="1"/>
  <c r="L420" i="1"/>
  <c r="M420" i="1" s="1"/>
  <c r="N420" i="1" s="1"/>
  <c r="K421" i="1"/>
  <c r="P487" i="1"/>
  <c r="J501" i="1"/>
  <c r="R486" i="1"/>
  <c r="T487" i="1"/>
  <c r="U487" i="1"/>
  <c r="A490" i="1" l="1"/>
  <c r="D490" i="1" s="1"/>
  <c r="E487" i="1"/>
  <c r="F487" i="1" s="1"/>
  <c r="K422" i="1"/>
  <c r="L421" i="1"/>
  <c r="M421" i="1" s="1"/>
  <c r="N421" i="1" s="1"/>
  <c r="P488" i="1"/>
  <c r="R487" i="1"/>
  <c r="S487" i="1" s="1"/>
  <c r="U488" i="1"/>
  <c r="T488" i="1"/>
  <c r="J502" i="1"/>
  <c r="A491" i="1" l="1"/>
  <c r="D491" i="1" s="1"/>
  <c r="E488" i="1"/>
  <c r="F488" i="1" s="1"/>
  <c r="L422" i="1"/>
  <c r="M422" i="1" s="1"/>
  <c r="N422" i="1" s="1"/>
  <c r="K423" i="1"/>
  <c r="J503" i="1"/>
  <c r="R488" i="1"/>
  <c r="S488" i="1" s="1"/>
  <c r="U489" i="1"/>
  <c r="T489" i="1"/>
  <c r="P489" i="1"/>
  <c r="A492" i="1" l="1"/>
  <c r="D492" i="1" s="1"/>
  <c r="E489" i="1"/>
  <c r="F489" i="1" s="1"/>
  <c r="K424" i="1"/>
  <c r="L423" i="1"/>
  <c r="M423" i="1" s="1"/>
  <c r="N423" i="1" s="1"/>
  <c r="U490" i="1"/>
  <c r="R489" i="1"/>
  <c r="T490" i="1"/>
  <c r="J504" i="1"/>
  <c r="P490" i="1"/>
  <c r="A493" i="1" l="1"/>
  <c r="D493" i="1" s="1"/>
  <c r="E490" i="1"/>
  <c r="F490" i="1" s="1"/>
  <c r="L424" i="1"/>
  <c r="M424" i="1" s="1"/>
  <c r="N424" i="1" s="1"/>
  <c r="K425" i="1"/>
  <c r="S477" i="1"/>
  <c r="R490" i="1"/>
  <c r="S490" i="1" s="1"/>
  <c r="T491" i="1"/>
  <c r="U491" i="1"/>
  <c r="P491" i="1"/>
  <c r="J505" i="1"/>
  <c r="A494" i="1" l="1"/>
  <c r="D494" i="1" s="1"/>
  <c r="E491" i="1"/>
  <c r="F491" i="1" s="1"/>
  <c r="K426" i="1"/>
  <c r="L425" i="1"/>
  <c r="M425" i="1" s="1"/>
  <c r="N425" i="1" s="1"/>
  <c r="J506" i="1"/>
  <c r="P492" i="1"/>
  <c r="R491" i="1"/>
  <c r="T492" i="1"/>
  <c r="U492" i="1"/>
  <c r="A495" i="1" l="1"/>
  <c r="D495" i="1" s="1"/>
  <c r="E492" i="1"/>
  <c r="F492" i="1" s="1"/>
  <c r="K427" i="1"/>
  <c r="L426" i="1"/>
  <c r="M426" i="1" s="1"/>
  <c r="N426" i="1" s="1"/>
  <c r="S479" i="1"/>
  <c r="P493" i="1"/>
  <c r="R492" i="1"/>
  <c r="S492" i="1" s="1"/>
  <c r="T493" i="1"/>
  <c r="U493" i="1"/>
  <c r="J507" i="1"/>
  <c r="A496" i="1" l="1"/>
  <c r="D496" i="1" s="1"/>
  <c r="E493" i="1"/>
  <c r="F493" i="1" s="1"/>
  <c r="L427" i="1"/>
  <c r="M427" i="1" s="1"/>
  <c r="N427" i="1" s="1"/>
  <c r="K428" i="1"/>
  <c r="J508" i="1"/>
  <c r="P494" i="1"/>
  <c r="R493" i="1"/>
  <c r="S493" i="1" s="1"/>
  <c r="T494" i="1"/>
  <c r="U494" i="1"/>
  <c r="A497" i="1" l="1"/>
  <c r="D497" i="1" s="1"/>
  <c r="E494" i="1"/>
  <c r="F494" i="1" s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5" i="1"/>
  <c r="F495" i="1" s="1"/>
  <c r="L429" i="1"/>
  <c r="M429" i="1" s="1"/>
  <c r="N429" i="1" s="1"/>
  <c r="K430" i="1"/>
  <c r="S482" i="1"/>
  <c r="T496" i="1"/>
  <c r="U496" i="1"/>
  <c r="R495" i="1"/>
  <c r="P496" i="1"/>
  <c r="J510" i="1"/>
  <c r="A499" i="1" l="1"/>
  <c r="D499" i="1" s="1"/>
  <c r="E496" i="1"/>
  <c r="F496" i="1" s="1"/>
  <c r="L430" i="1"/>
  <c r="M430" i="1" s="1"/>
  <c r="N430" i="1" s="1"/>
  <c r="K431" i="1"/>
  <c r="U497" i="1"/>
  <c r="T497" i="1"/>
  <c r="R496" i="1"/>
  <c r="S496" i="1" s="1"/>
  <c r="J511" i="1"/>
  <c r="P497" i="1"/>
  <c r="A500" i="1" l="1"/>
  <c r="D500" i="1" s="1"/>
  <c r="E497" i="1"/>
  <c r="F497" i="1" s="1"/>
  <c r="L431" i="1"/>
  <c r="M431" i="1" s="1"/>
  <c r="N431" i="1" s="1"/>
  <c r="K432" i="1"/>
  <c r="J512" i="1"/>
  <c r="R497" i="1"/>
  <c r="S497" i="1" s="1"/>
  <c r="U498" i="1"/>
  <c r="T498" i="1"/>
  <c r="P498" i="1"/>
  <c r="A501" i="1" l="1"/>
  <c r="D501" i="1" s="1"/>
  <c r="E498" i="1"/>
  <c r="F498" i="1" s="1"/>
  <c r="L432" i="1"/>
  <c r="M432" i="1" s="1"/>
  <c r="N432" i="1" s="1"/>
  <c r="K433" i="1"/>
  <c r="P499" i="1"/>
  <c r="R498" i="1"/>
  <c r="S498" i="1" s="1"/>
  <c r="U499" i="1"/>
  <c r="T499" i="1"/>
  <c r="J513" i="1"/>
  <c r="A502" i="1" l="1"/>
  <c r="D502" i="1" s="1"/>
  <c r="E499" i="1"/>
  <c r="F499" i="1" s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0" i="1"/>
  <c r="F500" i="1" s="1"/>
  <c r="K435" i="1"/>
  <c r="L434" i="1"/>
  <c r="M434" i="1" s="1"/>
  <c r="N434" i="1" s="1"/>
  <c r="U501" i="1"/>
  <c r="R500" i="1"/>
  <c r="T501" i="1"/>
  <c r="P501" i="1"/>
  <c r="J515" i="1"/>
  <c r="A504" i="1" l="1"/>
  <c r="D504" i="1" s="1"/>
  <c r="E501" i="1"/>
  <c r="F501" i="1" s="1"/>
  <c r="L435" i="1"/>
  <c r="M435" i="1" s="1"/>
  <c r="N435" i="1" s="1"/>
  <c r="K436" i="1"/>
  <c r="R501" i="1"/>
  <c r="S501" i="1" s="1"/>
  <c r="U502" i="1"/>
  <c r="T502" i="1"/>
  <c r="P502" i="1"/>
  <c r="J516" i="1"/>
  <c r="A505" i="1" l="1"/>
  <c r="D505" i="1" s="1"/>
  <c r="E502" i="1"/>
  <c r="F502" i="1" s="1"/>
  <c r="L436" i="1"/>
  <c r="M436" i="1" s="1"/>
  <c r="N436" i="1" s="1"/>
  <c r="K437" i="1"/>
  <c r="S489" i="1"/>
  <c r="R502" i="1"/>
  <c r="S502" i="1" s="1"/>
  <c r="U503" i="1"/>
  <c r="T503" i="1"/>
  <c r="J517" i="1"/>
  <c r="P503" i="1"/>
  <c r="A506" i="1" l="1"/>
  <c r="D506" i="1" s="1"/>
  <c r="E503" i="1"/>
  <c r="F503" i="1" s="1"/>
  <c r="L437" i="1"/>
  <c r="M437" i="1" s="1"/>
  <c r="N437" i="1" s="1"/>
  <c r="K438" i="1"/>
  <c r="J518" i="1"/>
  <c r="U504" i="1"/>
  <c r="R503" i="1"/>
  <c r="S503" i="1" s="1"/>
  <c r="T504" i="1"/>
  <c r="P504" i="1"/>
  <c r="A507" i="1" l="1"/>
  <c r="D507" i="1" s="1"/>
  <c r="E504" i="1"/>
  <c r="F504" i="1" s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5" i="1"/>
  <c r="F505" i="1" s="1"/>
  <c r="L439" i="1"/>
  <c r="M439" i="1" s="1"/>
  <c r="N439" i="1" s="1"/>
  <c r="K440" i="1"/>
  <c r="R505" i="1"/>
  <c r="S505" i="1" s="1"/>
  <c r="T506" i="1"/>
  <c r="U506" i="1"/>
  <c r="J520" i="1"/>
  <c r="P506" i="1"/>
  <c r="A509" i="1" l="1"/>
  <c r="D509" i="1" s="1"/>
  <c r="E506" i="1"/>
  <c r="F506" i="1" s="1"/>
  <c r="L440" i="1"/>
  <c r="M440" i="1" s="1"/>
  <c r="N440" i="1" s="1"/>
  <c r="K441" i="1"/>
  <c r="P507" i="1"/>
  <c r="R506" i="1"/>
  <c r="S506" i="1" s="1"/>
  <c r="U507" i="1"/>
  <c r="T507" i="1"/>
  <c r="J521" i="1"/>
  <c r="A510" i="1" l="1"/>
  <c r="D510" i="1" s="1"/>
  <c r="E507" i="1"/>
  <c r="F507" i="1" s="1"/>
  <c r="L441" i="1"/>
  <c r="M441" i="1" s="1"/>
  <c r="N441" i="1" s="1"/>
  <c r="K442" i="1"/>
  <c r="J522" i="1"/>
  <c r="P508" i="1"/>
  <c r="R507" i="1"/>
  <c r="S507" i="1" s="1"/>
  <c r="T508" i="1"/>
  <c r="U508" i="1"/>
  <c r="A511" i="1" l="1"/>
  <c r="D511" i="1" s="1"/>
  <c r="E508" i="1"/>
  <c r="F508" i="1" s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09" i="1"/>
  <c r="F509" i="1" s="1"/>
  <c r="L443" i="1"/>
  <c r="M443" i="1" s="1"/>
  <c r="N443" i="1" s="1"/>
  <c r="K444" i="1"/>
  <c r="P510" i="1"/>
  <c r="J524" i="1"/>
  <c r="R509" i="1"/>
  <c r="U510" i="1"/>
  <c r="T510" i="1"/>
  <c r="A513" i="1" l="1"/>
  <c r="D513" i="1" s="1"/>
  <c r="E510" i="1"/>
  <c r="F510" i="1" s="1"/>
  <c r="L444" i="1"/>
  <c r="M444" i="1" s="1"/>
  <c r="N444" i="1" s="1"/>
  <c r="K445" i="1"/>
  <c r="P511" i="1"/>
  <c r="J525" i="1"/>
  <c r="U511" i="1"/>
  <c r="R510" i="1"/>
  <c r="T511" i="1"/>
  <c r="A514" i="1" l="1"/>
  <c r="D514" i="1" s="1"/>
  <c r="E511" i="1"/>
  <c r="F511" i="1" s="1"/>
  <c r="K446" i="1"/>
  <c r="L445" i="1"/>
  <c r="M445" i="1" s="1"/>
  <c r="N445" i="1" s="1"/>
  <c r="J526" i="1"/>
  <c r="R511" i="1"/>
  <c r="S511" i="1" s="1"/>
  <c r="T512" i="1"/>
  <c r="U512" i="1"/>
  <c r="P512" i="1"/>
  <c r="A515" i="1" l="1"/>
  <c r="D515" i="1" s="1"/>
  <c r="E512" i="1"/>
  <c r="F512" i="1" s="1"/>
  <c r="K447" i="1"/>
  <c r="L446" i="1"/>
  <c r="M446" i="1" s="1"/>
  <c r="N446" i="1" s="1"/>
  <c r="S499" i="1"/>
  <c r="P513" i="1"/>
  <c r="T513" i="1"/>
  <c r="U513" i="1"/>
  <c r="R512" i="1"/>
  <c r="J527" i="1"/>
  <c r="A516" i="1" l="1"/>
  <c r="D516" i="1" s="1"/>
  <c r="E513" i="1"/>
  <c r="F513" i="1" s="1"/>
  <c r="L447" i="1"/>
  <c r="M447" i="1" s="1"/>
  <c r="N447" i="1" s="1"/>
  <c r="K448" i="1"/>
  <c r="S500" i="1"/>
  <c r="J528" i="1"/>
  <c r="P514" i="1"/>
  <c r="R513" i="1"/>
  <c r="U514" i="1"/>
  <c r="T514" i="1"/>
  <c r="A517" i="1" l="1"/>
  <c r="D517" i="1" s="1"/>
  <c r="E514" i="1"/>
  <c r="F514" i="1" s="1"/>
  <c r="K449" i="1"/>
  <c r="L448" i="1"/>
  <c r="M448" i="1" s="1"/>
  <c r="N448" i="1" s="1"/>
  <c r="J529" i="1"/>
  <c r="P515" i="1"/>
  <c r="T515" i="1"/>
  <c r="R514" i="1"/>
  <c r="S514" i="1" s="1"/>
  <c r="U515" i="1"/>
  <c r="A518" i="1" l="1"/>
  <c r="D518" i="1" s="1"/>
  <c r="E515" i="1"/>
  <c r="F515" i="1" s="1"/>
  <c r="K450" i="1"/>
  <c r="L449" i="1"/>
  <c r="M449" i="1" s="1"/>
  <c r="N449" i="1" s="1"/>
  <c r="T516" i="1"/>
  <c r="R515" i="1"/>
  <c r="S515" i="1" s="1"/>
  <c r="U516" i="1"/>
  <c r="J530" i="1"/>
  <c r="P516" i="1"/>
  <c r="A519" i="1" l="1"/>
  <c r="D519" i="1" s="1"/>
  <c r="E516" i="1"/>
  <c r="F516" i="1" s="1"/>
  <c r="L450" i="1"/>
  <c r="M450" i="1" s="1"/>
  <c r="N450" i="1" s="1"/>
  <c r="K451" i="1"/>
  <c r="T517" i="1"/>
  <c r="R516" i="1"/>
  <c r="S516" i="1" s="1"/>
  <c r="U517" i="1"/>
  <c r="J531" i="1"/>
  <c r="P517" i="1"/>
  <c r="A520" i="1" l="1"/>
  <c r="D520" i="1" s="1"/>
  <c r="E517" i="1"/>
  <c r="F517" i="1" s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18" i="1"/>
  <c r="F518" i="1" s="1"/>
  <c r="L452" i="1"/>
  <c r="M452" i="1" s="1"/>
  <c r="N452" i="1" s="1"/>
  <c r="K453" i="1"/>
  <c r="P519" i="1"/>
  <c r="U519" i="1"/>
  <c r="R518" i="1"/>
  <c r="S518" i="1" s="1"/>
  <c r="T519" i="1"/>
  <c r="J533" i="1"/>
  <c r="A522" i="1" l="1"/>
  <c r="D522" i="1" s="1"/>
  <c r="E519" i="1"/>
  <c r="F519" i="1" s="1"/>
  <c r="K454" i="1"/>
  <c r="L453" i="1"/>
  <c r="M453" i="1" s="1"/>
  <c r="N453" i="1" s="1"/>
  <c r="U520" i="1"/>
  <c r="R519" i="1"/>
  <c r="S519" i="1" s="1"/>
  <c r="T520" i="1"/>
  <c r="J534" i="1"/>
  <c r="P520" i="1"/>
  <c r="A523" i="1" l="1"/>
  <c r="D523" i="1" s="1"/>
  <c r="E520" i="1"/>
  <c r="F520" i="1" s="1"/>
  <c r="K455" i="1"/>
  <c r="L454" i="1"/>
  <c r="M454" i="1" s="1"/>
  <c r="N454" i="1" s="1"/>
  <c r="P521" i="1"/>
  <c r="U521" i="1"/>
  <c r="R520" i="1"/>
  <c r="T521" i="1"/>
  <c r="J535" i="1"/>
  <c r="A524" i="1" l="1"/>
  <c r="D524" i="1" s="1"/>
  <c r="E521" i="1"/>
  <c r="F521" i="1" s="1"/>
  <c r="L455" i="1"/>
  <c r="M455" i="1" s="1"/>
  <c r="N455" i="1" s="1"/>
  <c r="K456" i="1"/>
  <c r="P522" i="1"/>
  <c r="J536" i="1"/>
  <c r="R521" i="1"/>
  <c r="U522" i="1"/>
  <c r="T522" i="1"/>
  <c r="A525" i="1" l="1"/>
  <c r="D525" i="1" s="1"/>
  <c r="E522" i="1"/>
  <c r="F522" i="1" s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3" i="1"/>
  <c r="F523" i="1" s="1"/>
  <c r="K458" i="1"/>
  <c r="L457" i="1"/>
  <c r="M457" i="1" s="1"/>
  <c r="N457" i="1" s="1"/>
  <c r="S510" i="1"/>
  <c r="P524" i="1"/>
  <c r="J538" i="1"/>
  <c r="R523" i="1"/>
  <c r="S523" i="1" s="1"/>
  <c r="U524" i="1"/>
  <c r="T524" i="1"/>
  <c r="A527" i="1" l="1"/>
  <c r="D527" i="1" s="1"/>
  <c r="E524" i="1"/>
  <c r="F524" i="1" s="1"/>
  <c r="L458" i="1"/>
  <c r="M458" i="1" s="1"/>
  <c r="N458" i="1" s="1"/>
  <c r="K459" i="1"/>
  <c r="T525" i="1"/>
  <c r="U525" i="1"/>
  <c r="R524" i="1"/>
  <c r="S524" i="1" s="1"/>
  <c r="J539" i="1"/>
  <c r="P525" i="1"/>
  <c r="A528" i="1" l="1"/>
  <c r="D528" i="1" s="1"/>
  <c r="E525" i="1"/>
  <c r="F525" i="1" s="1"/>
  <c r="K460" i="1"/>
  <c r="L459" i="1"/>
  <c r="M459" i="1" s="1"/>
  <c r="N459" i="1" s="1"/>
  <c r="S512" i="1"/>
  <c r="R525" i="1"/>
  <c r="S525" i="1" s="1"/>
  <c r="T526" i="1"/>
  <c r="U526" i="1"/>
  <c r="P526" i="1"/>
  <c r="J540" i="1"/>
  <c r="A529" i="1" l="1"/>
  <c r="D529" i="1" s="1"/>
  <c r="E526" i="1"/>
  <c r="F526" i="1" s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27" i="1"/>
  <c r="F527" i="1" s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28" i="1"/>
  <c r="F528" i="1" s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29" i="1"/>
  <c r="F529" i="1" s="1"/>
  <c r="K464" i="1"/>
  <c r="K465" i="1" s="1"/>
  <c r="L465" i="1" s="1"/>
  <c r="L463" i="1"/>
  <c r="M463" i="1" s="1"/>
  <c r="N463" i="1" s="1"/>
  <c r="P530" i="1"/>
  <c r="J544" i="1"/>
  <c r="R529" i="1"/>
  <c r="T530" i="1"/>
  <c r="U530" i="1"/>
  <c r="A533" i="1" l="1"/>
  <c r="D533" i="1" s="1"/>
  <c r="E530" i="1"/>
  <c r="F530" i="1" s="1"/>
  <c r="L464" i="1"/>
  <c r="M464" i="1" s="1"/>
  <c r="N464" i="1" s="1"/>
  <c r="J545" i="1"/>
  <c r="P531" i="1"/>
  <c r="U531" i="1"/>
  <c r="R530" i="1"/>
  <c r="S530" i="1" s="1"/>
  <c r="T531" i="1"/>
  <c r="M465" i="1" l="1"/>
  <c r="N465" i="1" s="1"/>
  <c r="A534" i="1"/>
  <c r="D534" i="1" s="1"/>
  <c r="E531" i="1"/>
  <c r="F531" i="1" s="1"/>
  <c r="K466" i="1"/>
  <c r="T532" i="1"/>
  <c r="R531" i="1"/>
  <c r="U532" i="1"/>
  <c r="P532" i="1"/>
  <c r="J546" i="1"/>
  <c r="A535" i="1" l="1"/>
  <c r="D535" i="1" s="1"/>
  <c r="E532" i="1"/>
  <c r="F532" i="1" s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3" i="1"/>
  <c r="F533" i="1" s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4" i="1"/>
  <c r="F534" i="1" s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5" i="1"/>
  <c r="F535" i="1" s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6" i="1"/>
  <c r="F536" i="1" s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37" i="1"/>
  <c r="F537" i="1" s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38" i="1"/>
  <c r="F538" i="1" s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39" i="1"/>
  <c r="F539" i="1" s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0" i="1"/>
  <c r="F540" i="1" s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1" i="1"/>
  <c r="F541" i="1" s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2" i="1"/>
  <c r="F542" i="1" s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3" i="1"/>
  <c r="F543" i="1" s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4" i="1"/>
  <c r="F544" i="1" s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5" i="1"/>
  <c r="F545" i="1" s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6" i="1"/>
  <c r="F546" i="1" s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47" i="1"/>
  <c r="F547" i="1" s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48" i="1"/>
  <c r="F548" i="1" s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49" i="1"/>
  <c r="F549" i="1" s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0" i="1"/>
  <c r="F550" i="1" s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1" i="1"/>
  <c r="F551" i="1" s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2" i="1"/>
  <c r="F552" i="1" s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3" i="1"/>
  <c r="F553" i="1" s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4" i="1"/>
  <c r="F554" i="1" s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5" i="1"/>
  <c r="F555" i="1" s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6" i="1"/>
  <c r="F556" i="1" s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57" i="1"/>
  <c r="F557" i="1" s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58" i="1"/>
  <c r="F558" i="1" s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59" i="1"/>
  <c r="F559" i="1" s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0" i="1"/>
  <c r="F560" i="1" s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1" i="1"/>
  <c r="F561" i="1" s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2" i="1"/>
  <c r="F562" i="1" s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3" i="1"/>
  <c r="F563" i="1" s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4" i="1"/>
  <c r="F564" i="1" s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5" i="1"/>
  <c r="F565" i="1" s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6" i="1"/>
  <c r="F566" i="1" s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67" i="1"/>
  <c r="F567" i="1" s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68" i="1"/>
  <c r="F568" i="1" s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69" i="1"/>
  <c r="F569" i="1" s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0" i="1"/>
  <c r="F570" i="1" s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1" i="1"/>
  <c r="F571" i="1" s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2" i="1"/>
  <c r="F572" i="1" s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3" i="1"/>
  <c r="F573" i="1" s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4" i="1"/>
  <c r="F574" i="1" s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5" i="1"/>
  <c r="F575" i="1" s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6" i="1"/>
  <c r="F576" i="1" s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77" i="1"/>
  <c r="F577" i="1" s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78" i="1"/>
  <c r="F578" i="1" s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79" i="1"/>
  <c r="F579" i="1" s="1"/>
  <c r="L513" i="1"/>
  <c r="M513" i="1" s="1"/>
  <c r="N513" i="1" s="1"/>
  <c r="K514" i="1"/>
  <c r="R579" i="1"/>
  <c r="S579" i="1" s="1"/>
  <c r="T580" i="1"/>
  <c r="U580" i="1"/>
  <c r="J594" i="1"/>
  <c r="P580" i="1"/>
  <c r="A583" i="1" l="1"/>
  <c r="D583" i="1" s="1"/>
  <c r="E580" i="1"/>
  <c r="F580" i="1" s="1"/>
  <c r="L514" i="1"/>
  <c r="M514" i="1" s="1"/>
  <c r="N514" i="1" s="1"/>
  <c r="K515" i="1"/>
  <c r="P581" i="1"/>
  <c r="U581" i="1"/>
  <c r="R580" i="1"/>
  <c r="S580" i="1" s="1"/>
  <c r="T581" i="1"/>
  <c r="J595" i="1"/>
  <c r="A584" i="1" l="1"/>
  <c r="D584" i="1" s="1"/>
  <c r="E581" i="1"/>
  <c r="F581" i="1" s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2" i="1"/>
  <c r="F582" i="1" s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3" i="1"/>
  <c r="F583" i="1" s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4" i="1"/>
  <c r="F584" i="1" s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5" i="1"/>
  <c r="F585" i="1" s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6" i="1"/>
  <c r="F586" i="1" s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87" i="1"/>
  <c r="F587" i="1" s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88" i="1"/>
  <c r="F588" i="1" s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89" i="1"/>
  <c r="F589" i="1" s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0" i="1"/>
  <c r="F590" i="1" s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1" i="1"/>
  <c r="F591" i="1" s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2" i="1"/>
  <c r="F592" i="1" s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3" i="1"/>
  <c r="F593" i="1" s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4" i="1"/>
  <c r="F594" i="1" s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5" i="1"/>
  <c r="F595" i="1" s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6" i="1"/>
  <c r="F596" i="1" s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597" i="1"/>
  <c r="F597" i="1" s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598" i="1"/>
  <c r="F598" i="1" s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599" i="1"/>
  <c r="F599" i="1" s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0" i="1"/>
  <c r="F600" i="1" s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1" i="1"/>
  <c r="F601" i="1" s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2" i="1"/>
  <c r="F602" i="1" s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3" i="1"/>
  <c r="F603" i="1" s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4" i="1"/>
  <c r="F604" i="1" s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5" i="1"/>
  <c r="F605" i="1" s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6" i="1"/>
  <c r="F606" i="1" s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07" i="1"/>
  <c r="F607" i="1" s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08" i="1"/>
  <c r="F608" i="1" s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09" i="1"/>
  <c r="F609" i="1" s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0" i="1"/>
  <c r="F610" i="1" s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1" i="1"/>
  <c r="F611" i="1" s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2" i="1"/>
  <c r="F612" i="1" s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3" i="1"/>
  <c r="F613" i="1" s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4" i="1"/>
  <c r="F614" i="1" s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5" i="1"/>
  <c r="F615" i="1" s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6" i="1"/>
  <c r="F616" i="1" s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17" i="1"/>
  <c r="F617" i="1" s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18" i="1"/>
  <c r="F618" i="1" s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19" i="1"/>
  <c r="F619" i="1" s="1"/>
  <c r="L553" i="1"/>
  <c r="M553" i="1" s="1"/>
  <c r="N553" i="1" s="1"/>
  <c r="K554" i="1"/>
  <c r="S606" i="1"/>
  <c r="P620" i="1"/>
  <c r="U620" i="1"/>
  <c r="R619" i="1"/>
  <c r="S619" i="1" s="1"/>
  <c r="T620" i="1"/>
  <c r="J634" i="1"/>
  <c r="A623" i="1" l="1"/>
  <c r="D623" i="1" s="1"/>
  <c r="E620" i="1"/>
  <c r="F620" i="1" s="1"/>
  <c r="L554" i="1"/>
  <c r="M554" i="1" s="1"/>
  <c r="N554" i="1" s="1"/>
  <c r="K555" i="1"/>
  <c r="J635" i="1"/>
  <c r="P621" i="1"/>
  <c r="U621" i="1"/>
  <c r="T621" i="1"/>
  <c r="R620" i="1"/>
  <c r="S620" i="1" s="1"/>
  <c r="A624" i="1" l="1"/>
  <c r="D624" i="1" s="1"/>
  <c r="E621" i="1"/>
  <c r="F621" i="1" s="1"/>
  <c r="L555" i="1"/>
  <c r="M555" i="1" s="1"/>
  <c r="N555" i="1" s="1"/>
  <c r="K556" i="1"/>
  <c r="P622" i="1"/>
  <c r="J636" i="1"/>
  <c r="R621" i="1"/>
  <c r="S621" i="1" s="1"/>
  <c r="U622" i="1"/>
  <c r="T622" i="1"/>
  <c r="A625" i="1" l="1"/>
  <c r="D625" i="1" s="1"/>
  <c r="E622" i="1"/>
  <c r="F622" i="1" s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3" i="1"/>
  <c r="F623" i="1" s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4" i="1"/>
  <c r="F624" i="1" s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5" i="1"/>
  <c r="F625" i="1" s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6" i="1"/>
  <c r="F626" i="1" s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27" i="1"/>
  <c r="F627" i="1" s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28" i="1"/>
  <c r="F628" i="1" s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29" i="1"/>
  <c r="F629" i="1" s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0" i="1"/>
  <c r="F630" i="1" s="1"/>
  <c r="K565" i="1"/>
  <c r="L564" i="1"/>
  <c r="M564" i="1" s="1"/>
  <c r="N564" i="1" s="1"/>
  <c r="P631" i="1"/>
  <c r="J645" i="1"/>
  <c r="U631" i="1"/>
  <c r="R630" i="1"/>
  <c r="T631" i="1"/>
  <c r="A634" i="1" l="1"/>
  <c r="D634" i="1" s="1"/>
  <c r="E631" i="1"/>
  <c r="F631" i="1" s="1"/>
  <c r="K566" i="1"/>
  <c r="L565" i="1"/>
  <c r="M565" i="1" s="1"/>
  <c r="N565" i="1" s="1"/>
  <c r="P632" i="1"/>
  <c r="J646" i="1"/>
  <c r="U632" i="1"/>
  <c r="R631" i="1"/>
  <c r="S631" i="1" s="1"/>
  <c r="T632" i="1"/>
  <c r="A635" i="1" l="1"/>
  <c r="D635" i="1" s="1"/>
  <c r="E632" i="1"/>
  <c r="F632" i="1" s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3" i="1"/>
  <c r="F633" i="1" s="1"/>
  <c r="K568" i="1"/>
  <c r="L567" i="1"/>
  <c r="M567" i="1" s="1"/>
  <c r="N567" i="1" s="1"/>
  <c r="R633" i="1"/>
  <c r="S633" i="1" s="1"/>
  <c r="T634" i="1"/>
  <c r="U634" i="1"/>
  <c r="P634" i="1"/>
  <c r="J648" i="1"/>
  <c r="A637" i="1" l="1"/>
  <c r="D637" i="1" s="1"/>
  <c r="E634" i="1"/>
  <c r="F634" i="1" s="1"/>
  <c r="K569" i="1"/>
  <c r="L568" i="1"/>
  <c r="M568" i="1" s="1"/>
  <c r="N568" i="1" s="1"/>
  <c r="J649" i="1"/>
  <c r="P635" i="1"/>
  <c r="T635" i="1"/>
  <c r="R634" i="1"/>
  <c r="S634" i="1" s="1"/>
  <c r="U635" i="1"/>
  <c r="A638" i="1" l="1"/>
  <c r="D638" i="1" s="1"/>
  <c r="E635" i="1"/>
  <c r="F635" i="1" s="1"/>
  <c r="L569" i="1"/>
  <c r="M569" i="1" s="1"/>
  <c r="N569" i="1" s="1"/>
  <c r="K570" i="1"/>
  <c r="P636" i="1"/>
  <c r="R635" i="1"/>
  <c r="S635" i="1" s="1"/>
  <c r="U636" i="1"/>
  <c r="T636" i="1"/>
  <c r="J650" i="1"/>
  <c r="A639" i="1" l="1"/>
  <c r="D639" i="1" s="1"/>
  <c r="E636" i="1"/>
  <c r="F636" i="1" s="1"/>
  <c r="L570" i="1"/>
  <c r="M570" i="1" s="1"/>
  <c r="N570" i="1" s="1"/>
  <c r="K571" i="1"/>
  <c r="S623" i="1"/>
  <c r="P637" i="1"/>
  <c r="J651" i="1"/>
  <c r="U637" i="1"/>
  <c r="T637" i="1"/>
  <c r="R636" i="1"/>
  <c r="A640" i="1" l="1"/>
  <c r="D640" i="1" s="1"/>
  <c r="E637" i="1"/>
  <c r="F637" i="1" s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38" i="1"/>
  <c r="F638" i="1" s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39" i="1"/>
  <c r="F639" i="1" s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0" i="1"/>
  <c r="F640" i="1" s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1" i="1"/>
  <c r="F641" i="1" s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2" i="1"/>
  <c r="F642" i="1" s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3" i="1"/>
  <c r="F643" i="1" s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4" i="1"/>
  <c r="F644" i="1" s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5" i="1"/>
  <c r="F645" i="1" s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6" i="1"/>
  <c r="F646" i="1" s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47" i="1"/>
  <c r="F647" i="1" s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48" i="1"/>
  <c r="F648" i="1" s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49" i="1"/>
  <c r="F649" i="1" s="1"/>
  <c r="K584" i="1"/>
  <c r="L583" i="1"/>
  <c r="M583" i="1" s="1"/>
  <c r="N583" i="1" s="1"/>
  <c r="S636" i="1"/>
  <c r="P650" i="1"/>
  <c r="R649" i="1"/>
  <c r="S649" i="1" s="1"/>
  <c r="U650" i="1"/>
  <c r="T650" i="1"/>
  <c r="J664" i="1"/>
  <c r="A653" i="1" l="1"/>
  <c r="D653" i="1" s="1"/>
  <c r="E650" i="1"/>
  <c r="F650" i="1" s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1" i="1"/>
  <c r="F651" i="1" s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2" i="1"/>
  <c r="F652" i="1" s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3" i="1"/>
  <c r="F653" i="1" s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4" i="1"/>
  <c r="F654" i="1" s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5" i="1"/>
  <c r="F655" i="1" s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6" i="1"/>
  <c r="F656" i="1" s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57" i="1"/>
  <c r="F657" i="1" s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58" i="1"/>
  <c r="F658" i="1" s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59" i="1"/>
  <c r="F659" i="1" s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0" i="1"/>
  <c r="F660" i="1" s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1" i="1"/>
  <c r="F661" i="1" s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2" i="1"/>
  <c r="F662" i="1" s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3" i="1"/>
  <c r="F663" i="1" s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4" i="1"/>
  <c r="F664" i="1" s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5" i="1"/>
  <c r="F665" i="1" s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6" i="1"/>
  <c r="F666" i="1" s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67" i="1"/>
  <c r="F667" i="1" s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68" i="1"/>
  <c r="F668" i="1" s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69" i="1"/>
  <c r="F669" i="1" s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0" i="1"/>
  <c r="F670" i="1" s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1" i="1"/>
  <c r="F671" i="1" s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2" i="1"/>
  <c r="F672" i="1" s="1"/>
  <c r="K607" i="1"/>
  <c r="L606" i="1"/>
  <c r="M606" i="1" s="1"/>
  <c r="N606" i="1" s="1"/>
  <c r="T673" i="1"/>
  <c r="R672" i="1"/>
  <c r="S672" i="1" s="1"/>
  <c r="U673" i="1"/>
  <c r="J687" i="1"/>
  <c r="P673" i="1"/>
  <c r="A676" i="1" l="1"/>
  <c r="D676" i="1" s="1"/>
  <c r="E673" i="1"/>
  <c r="F673" i="1" s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4" i="1"/>
  <c r="F674" i="1" s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5" i="1"/>
  <c r="F675" i="1" s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6" i="1"/>
  <c r="F676" i="1" s="1"/>
  <c r="L610" i="1"/>
  <c r="M610" i="1" s="1"/>
  <c r="N610" i="1" s="1"/>
  <c r="K611" i="1"/>
  <c r="S663" i="1"/>
  <c r="U677" i="1"/>
  <c r="R676" i="1"/>
  <c r="T677" i="1"/>
  <c r="J691" i="1"/>
  <c r="P677" i="1"/>
  <c r="A680" i="1" l="1"/>
  <c r="D680" i="1" s="1"/>
  <c r="E677" i="1"/>
  <c r="F677" i="1" s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78" i="1"/>
  <c r="F678" i="1" s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79" i="1"/>
  <c r="F679" i="1" s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0" i="1"/>
  <c r="F680" i="1" s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1" i="1"/>
  <c r="F681" i="1" s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2" i="1"/>
  <c r="F682" i="1" s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3" i="1"/>
  <c r="F683" i="1" s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4" i="1"/>
  <c r="F684" i="1" s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5" i="1"/>
  <c r="F685" i="1" s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6" i="1"/>
  <c r="F686" i="1" s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87" i="1"/>
  <c r="F687" i="1" s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88" i="1"/>
  <c r="F688" i="1" s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89" i="1"/>
  <c r="F689" i="1" s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0" i="1"/>
  <c r="F690" i="1" s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1" i="1"/>
  <c r="F691" i="1" s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2" i="1"/>
  <c r="F692" i="1" s="1"/>
  <c r="L626" i="1"/>
  <c r="M626" i="1" s="1"/>
  <c r="N626" i="1" s="1"/>
  <c r="K627" i="1"/>
  <c r="J707" i="1"/>
  <c r="P693" i="1"/>
  <c r="U693" i="1"/>
  <c r="R692" i="1"/>
  <c r="T693" i="1"/>
  <c r="A696" i="1" l="1"/>
  <c r="D696" i="1" s="1"/>
  <c r="E693" i="1"/>
  <c r="F693" i="1" s="1"/>
  <c r="L627" i="1"/>
  <c r="M627" i="1" s="1"/>
  <c r="N627" i="1" s="1"/>
  <c r="K628" i="1"/>
  <c r="J708" i="1"/>
  <c r="P694" i="1"/>
  <c r="T694" i="1"/>
  <c r="U694" i="1"/>
  <c r="R693" i="1"/>
  <c r="S693" i="1" s="1"/>
  <c r="A697" i="1" l="1"/>
  <c r="D697" i="1" s="1"/>
  <c r="E694" i="1"/>
  <c r="F694" i="1" s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5" i="1"/>
  <c r="F695" i="1" s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6" i="1"/>
  <c r="F696" i="1" s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697" i="1"/>
  <c r="F697" i="1" s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698" i="1"/>
  <c r="F698" i="1" s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699" i="1"/>
  <c r="F699" i="1" s="1"/>
  <c r="K634" i="1"/>
  <c r="L633" i="1"/>
  <c r="M633" i="1" s="1"/>
  <c r="N633" i="1" s="1"/>
  <c r="P700" i="1"/>
  <c r="J714" i="1"/>
  <c r="U700" i="1"/>
  <c r="R699" i="1"/>
  <c r="T700" i="1"/>
  <c r="A703" i="1" l="1"/>
  <c r="D703" i="1" s="1"/>
  <c r="E700" i="1"/>
  <c r="F700" i="1" s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1" i="1"/>
  <c r="F701" i="1" s="1"/>
  <c r="K636" i="1"/>
  <c r="L635" i="1"/>
  <c r="M635" i="1" s="1"/>
  <c r="N635" i="1" s="1"/>
  <c r="S688" i="1"/>
  <c r="P702" i="1"/>
  <c r="J716" i="1"/>
  <c r="U702" i="1"/>
  <c r="R701" i="1"/>
  <c r="S701" i="1" s="1"/>
  <c r="T702" i="1"/>
  <c r="A705" i="1" l="1"/>
  <c r="D705" i="1" s="1"/>
  <c r="E702" i="1"/>
  <c r="F702" i="1" s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3" i="1"/>
  <c r="F703" i="1" s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4" i="1"/>
  <c r="F704" i="1" s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5" i="1"/>
  <c r="F705" i="1" s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6" i="1"/>
  <c r="F706" i="1" s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07" i="1"/>
  <c r="F707" i="1" s="1"/>
  <c r="K642" i="1"/>
  <c r="L641" i="1"/>
  <c r="M641" i="1" s="1"/>
  <c r="N641" i="1" s="1"/>
  <c r="S694" i="1"/>
  <c r="R707" i="1"/>
  <c r="S707" i="1" s="1"/>
  <c r="U708" i="1"/>
  <c r="T708" i="1"/>
  <c r="J722" i="1"/>
  <c r="P708" i="1"/>
  <c r="A711" i="1" l="1"/>
  <c r="D711" i="1" s="1"/>
  <c r="E708" i="1"/>
  <c r="F708" i="1" s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09" i="1"/>
  <c r="F709" i="1" s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0" i="1"/>
  <c r="F710" i="1" s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1" i="1"/>
  <c r="F711" i="1" s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2" i="1"/>
  <c r="F712" i="1" s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3" i="1"/>
  <c r="F713" i="1" s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4" i="1"/>
  <c r="F714" i="1" s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5" i="1"/>
  <c r="F715" i="1" s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6" i="1"/>
  <c r="F716" i="1" s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17" i="1"/>
  <c r="F717" i="1" s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18" i="1"/>
  <c r="F718" i="1" s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19" i="1"/>
  <c r="F719" i="1" s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0" i="1"/>
  <c r="F720" i="1" s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1" i="1"/>
  <c r="F721" i="1" s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2" i="1"/>
  <c r="F722" i="1" s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3" i="1"/>
  <c r="F723" i="1" s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4" i="1"/>
  <c r="F724" i="1" s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5" i="1"/>
  <c r="F725" i="1" s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6" i="1"/>
  <c r="F726" i="1" s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27" i="1"/>
  <c r="F727" i="1" s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28" i="1"/>
  <c r="F728" i="1" s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29" i="1"/>
  <c r="F729" i="1" s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0" i="1"/>
  <c r="F730" i="1" s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1" i="1"/>
  <c r="F731" i="1" s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2" i="1"/>
  <c r="F732" i="1" s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3" i="1"/>
  <c r="F733" i="1" s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4" i="1"/>
  <c r="F734" i="1" s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5" i="1"/>
  <c r="F735" i="1" s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6" i="1"/>
  <c r="F736" i="1" s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37" i="1"/>
  <c r="F737" i="1" s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38" i="1"/>
  <c r="F738" i="1" s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39" i="1"/>
  <c r="F739" i="1" s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0" i="1"/>
  <c r="F740" i="1" s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1" i="1"/>
  <c r="F741" i="1" s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2" i="1"/>
  <c r="F742" i="1" s="1"/>
  <c r="L676" i="1"/>
  <c r="M676" i="1" s="1"/>
  <c r="N676" i="1" s="1"/>
  <c r="K677" i="1"/>
  <c r="R742" i="1"/>
  <c r="S742" i="1" s="1"/>
  <c r="T743" i="1"/>
  <c r="U743" i="1"/>
  <c r="J757" i="1"/>
  <c r="P743" i="1"/>
  <c r="A746" i="1" l="1"/>
  <c r="D746" i="1" s="1"/>
  <c r="E743" i="1"/>
  <c r="F743" i="1" s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4" i="1"/>
  <c r="F744" i="1" s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5" i="1"/>
  <c r="F745" i="1" s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6" i="1"/>
  <c r="F746" i="1" s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47" i="1"/>
  <c r="F747" i="1" s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48" i="1"/>
  <c r="F748" i="1" s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49" i="1"/>
  <c r="F749" i="1" s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0" i="1"/>
  <c r="F750" i="1" s="1"/>
  <c r="L684" i="1"/>
  <c r="M684" i="1" s="1"/>
  <c r="N684" i="1" s="1"/>
  <c r="K685" i="1"/>
  <c r="J765" i="1"/>
  <c r="R750" i="1"/>
  <c r="S750" i="1" s="1"/>
  <c r="T751" i="1"/>
  <c r="U751" i="1"/>
  <c r="P751" i="1"/>
  <c r="A754" i="1" l="1"/>
  <c r="D754" i="1" s="1"/>
  <c r="E751" i="1"/>
  <c r="F751" i="1" s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2" i="1"/>
  <c r="F752" i="1" s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3" i="1"/>
  <c r="F753" i="1" s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4" i="1"/>
  <c r="F754" i="1" s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5" i="1"/>
  <c r="F755" i="1" s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6" i="1"/>
  <c r="F756" i="1" s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57" i="1"/>
  <c r="F757" i="1" s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58" i="1"/>
  <c r="F758" i="1" s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59" i="1"/>
  <c r="F759" i="1" s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0" i="1"/>
  <c r="F760" i="1" s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1" i="1"/>
  <c r="F761" i="1" s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2" i="1"/>
  <c r="F762" i="1" s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3" i="1"/>
  <c r="F763" i="1" s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4" i="1"/>
  <c r="F764" i="1" s="1"/>
  <c r="L698" i="1"/>
  <c r="M698" i="1" s="1"/>
  <c r="N698" i="1" s="1"/>
  <c r="K699" i="1"/>
  <c r="S751" i="1"/>
  <c r="P765" i="1"/>
  <c r="J779" i="1"/>
  <c r="U765" i="1"/>
  <c r="R764" i="1"/>
  <c r="S764" i="1" s="1"/>
  <c r="T765" i="1"/>
  <c r="A768" i="1" l="1"/>
  <c r="D768" i="1" s="1"/>
  <c r="E765" i="1"/>
  <c r="F765" i="1" s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6" i="1"/>
  <c r="F766" i="1" s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67" i="1"/>
  <c r="F767" i="1" s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68" i="1"/>
  <c r="F768" i="1" s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69" i="1"/>
  <c r="F769" i="1" s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0" i="1"/>
  <c r="F770" i="1" s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1" i="1"/>
  <c r="F771" i="1" s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2" i="1"/>
  <c r="F772" i="1" s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3" i="1"/>
  <c r="F773" i="1" s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4" i="1"/>
  <c r="F774" i="1" s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5" i="1"/>
  <c r="F775" i="1" s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6" i="1"/>
  <c r="F776" i="1" s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77" i="1"/>
  <c r="F777" i="1" s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78" i="1"/>
  <c r="F778" i="1" s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79" i="1"/>
  <c r="F779" i="1" s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0" i="1"/>
  <c r="F780" i="1" s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1" i="1"/>
  <c r="F781" i="1" s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2" i="1"/>
  <c r="F782" i="1" s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3" i="1"/>
  <c r="F783" i="1" s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4" i="1"/>
  <c r="F784" i="1" s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5" i="1"/>
  <c r="F785" i="1" s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6" i="1"/>
  <c r="F786" i="1" s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87" i="1"/>
  <c r="F787" i="1" s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88" i="1"/>
  <c r="F788" i="1" s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89" i="1"/>
  <c r="F789" i="1" s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0" i="1"/>
  <c r="F790" i="1" s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1" i="1"/>
  <c r="F791" i="1" s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2" i="1"/>
  <c r="F792" i="1" s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3" i="1"/>
  <c r="F793" i="1" s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4" i="1"/>
  <c r="F794" i="1" s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5" i="1"/>
  <c r="F795" i="1" s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6" i="1"/>
  <c r="F796" i="1" s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797" i="1"/>
  <c r="F797" i="1" s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798" i="1"/>
  <c r="F798" i="1" s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799" i="1"/>
  <c r="F799" i="1" s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0" i="1"/>
  <c r="F800" i="1" s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1" i="1"/>
  <c r="F801" i="1" s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2" i="1"/>
  <c r="F802" i="1" s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3" i="1"/>
  <c r="F803" i="1" s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4" i="1"/>
  <c r="F804" i="1" s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5" i="1"/>
  <c r="F805" i="1" s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6" i="1"/>
  <c r="F806" i="1" s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07" i="1"/>
  <c r="F807" i="1" s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08" i="1"/>
  <c r="F808" i="1" s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09" i="1"/>
  <c r="F809" i="1" s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0" i="1"/>
  <c r="F810" i="1" s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1" i="1"/>
  <c r="F811" i="1" s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2" i="1"/>
  <c r="F812" i="1" s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3" i="1"/>
  <c r="F813" i="1" s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4" i="1"/>
  <c r="F814" i="1" s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5" i="1"/>
  <c r="F815" i="1" s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6" i="1"/>
  <c r="F816" i="1" s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17" i="1"/>
  <c r="F817" i="1" s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18" i="1"/>
  <c r="F818" i="1" s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19" i="1"/>
  <c r="F819" i="1" s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0" i="1"/>
  <c r="F820" i="1" s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1" i="1"/>
  <c r="F821" i="1" s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2" i="1"/>
  <c r="F822" i="1" s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3" i="1"/>
  <c r="F823" i="1" s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4" i="1"/>
  <c r="F824" i="1" s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5" i="1"/>
  <c r="F825" i="1" s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6" i="1"/>
  <c r="F826" i="1" s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27" i="1"/>
  <c r="F827" i="1" s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28" i="1"/>
  <c r="F828" i="1" s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29" i="1"/>
  <c r="F829" i="1" s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0" i="1"/>
  <c r="F830" i="1" s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1" i="1"/>
  <c r="F831" i="1" s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2" i="1"/>
  <c r="F832" i="1" s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3" i="1"/>
  <c r="F833" i="1" s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4" i="1"/>
  <c r="F834" i="1" s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5" i="1"/>
  <c r="F835" i="1" s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6" i="1"/>
  <c r="F836" i="1" s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37" i="1"/>
  <c r="F837" i="1" s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38" i="1"/>
  <c r="F838" i="1" s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39" i="1"/>
  <c r="F839" i="1" s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0" i="1"/>
  <c r="F840" i="1" s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1" i="1"/>
  <c r="F841" i="1" s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2" i="1"/>
  <c r="F842" i="1" s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3" i="1"/>
  <c r="F843" i="1" s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4" i="1"/>
  <c r="F844" i="1" s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5" i="1"/>
  <c r="F845" i="1" s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6" i="1"/>
  <c r="F846" i="1" s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47" i="1"/>
  <c r="F847" i="1" s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48" i="1"/>
  <c r="F848" i="1" s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49" i="1"/>
  <c r="F849" i="1" s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0" i="1"/>
  <c r="F850" i="1" s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1" i="1"/>
  <c r="F851" i="1" s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2" i="1"/>
  <c r="F852" i="1" s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3" i="1"/>
  <c r="F853" i="1" s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4" i="1"/>
  <c r="F854" i="1" s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T855" i="1"/>
  <c r="U855" i="1"/>
  <c r="R854" i="1"/>
  <c r="P855" i="1"/>
  <c r="A858" i="1" l="1"/>
  <c r="D858" i="1" s="1"/>
  <c r="E855" i="1"/>
  <c r="F855" i="1" s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6" i="1"/>
  <c r="F856" i="1" s="1"/>
  <c r="K791" i="1"/>
  <c r="L790" i="1"/>
  <c r="M790" i="1" s="1"/>
  <c r="N790" i="1" s="1"/>
  <c r="P857" i="1"/>
  <c r="R856" i="1"/>
  <c r="U857" i="1"/>
  <c r="T857" i="1"/>
  <c r="A860" i="1" l="1"/>
  <c r="D860" i="1" s="1"/>
  <c r="E857" i="1"/>
  <c r="F857" i="1" s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58" i="1"/>
  <c r="F858" i="1" s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59" i="1"/>
  <c r="F859" i="1" s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0" i="1"/>
  <c r="F860" i="1" s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1" i="1"/>
  <c r="F861" i="1" s="1"/>
  <c r="L795" i="1"/>
  <c r="M795" i="1" s="1"/>
  <c r="N795" i="1" s="1"/>
  <c r="K796" i="1"/>
  <c r="U862" i="1"/>
  <c r="T862" i="1"/>
  <c r="R861" i="1"/>
  <c r="P862" i="1"/>
  <c r="A865" i="1" l="1"/>
  <c r="D865" i="1" s="1"/>
  <c r="E862" i="1"/>
  <c r="F862" i="1" s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3" i="1"/>
  <c r="F863" i="1" s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4" i="1"/>
  <c r="F864" i="1" s="1"/>
  <c r="K799" i="1"/>
  <c r="L798" i="1"/>
  <c r="M798" i="1" s="1"/>
  <c r="N798" i="1" s="1"/>
  <c r="P865" i="1"/>
  <c r="R864" i="1"/>
  <c r="U865" i="1"/>
  <c r="T865" i="1"/>
  <c r="A868" i="1" l="1"/>
  <c r="D868" i="1" s="1"/>
  <c r="E865" i="1"/>
  <c r="F865" i="1" s="1"/>
  <c r="L799" i="1"/>
  <c r="M799" i="1" s="1"/>
  <c r="N799" i="1" s="1"/>
  <c r="K800" i="1"/>
  <c r="P866" i="1"/>
  <c r="U866" i="1"/>
  <c r="T866" i="1"/>
  <c r="R865" i="1"/>
  <c r="S865" i="1" s="1"/>
  <c r="A869" i="1" l="1"/>
  <c r="D869" i="1" s="1"/>
  <c r="E866" i="1"/>
  <c r="F866" i="1" s="1"/>
  <c r="L800" i="1"/>
  <c r="M800" i="1" s="1"/>
  <c r="N800" i="1" s="1"/>
  <c r="K801" i="1"/>
  <c r="U867" i="1"/>
  <c r="T867" i="1"/>
  <c r="R866" i="1"/>
  <c r="P867" i="1"/>
  <c r="A870" i="1" l="1"/>
  <c r="D870" i="1" s="1"/>
  <c r="E867" i="1"/>
  <c r="F867" i="1" s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A871" i="1"/>
  <c r="D871" i="1" s="1"/>
  <c r="E868" i="1"/>
  <c r="F868" i="1" s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2" i="1" s="1"/>
  <c r="E870" i="1"/>
  <c r="F870" i="1" s="1"/>
  <c r="U870" i="1"/>
  <c r="U871" i="1" s="1"/>
  <c r="T870" i="1"/>
  <c r="T871" i="1" s="1"/>
  <c r="E869" i="1"/>
  <c r="F869" i="1" s="1"/>
  <c r="L803" i="1"/>
  <c r="M803" i="1" s="1"/>
  <c r="N803" i="1" s="1"/>
  <c r="K804" i="1"/>
  <c r="R869" i="1"/>
  <c r="T872" i="1" l="1"/>
  <c r="U872" i="1"/>
  <c r="E871" i="1"/>
  <c r="F871" i="1" s="1"/>
  <c r="P872" i="1"/>
  <c r="R872" i="1" s="1"/>
  <c r="S872" i="1" s="1"/>
  <c r="A873" i="1"/>
  <c r="D873" i="1" s="1"/>
  <c r="K805" i="1"/>
  <c r="L804" i="1"/>
  <c r="M804" i="1" s="1"/>
  <c r="N804" i="1" s="1"/>
  <c r="S857" i="1"/>
  <c r="A874" i="1" l="1"/>
  <c r="D874" i="1" s="1"/>
  <c r="P873" i="1"/>
  <c r="R873" i="1" s="1"/>
  <c r="S873" i="1" s="1"/>
  <c r="E872" i="1"/>
  <c r="F872" i="1" s="1"/>
  <c r="T873" i="1"/>
  <c r="U873" i="1"/>
  <c r="L805" i="1"/>
  <c r="M805" i="1" s="1"/>
  <c r="N805" i="1" s="1"/>
  <c r="K806" i="1"/>
  <c r="T874" i="1" l="1"/>
  <c r="U874" i="1"/>
  <c r="E873" i="1"/>
  <c r="F873" i="1" s="1"/>
  <c r="P874" i="1"/>
  <c r="R874" i="1" s="1"/>
  <c r="S874" i="1" s="1"/>
  <c r="A875" i="1"/>
  <c r="D875" i="1" s="1"/>
  <c r="K807" i="1"/>
  <c r="L806" i="1"/>
  <c r="M806" i="1" s="1"/>
  <c r="N806" i="1" s="1"/>
  <c r="P875" i="1" l="1"/>
  <c r="R875" i="1" s="1"/>
  <c r="S875" i="1" s="1"/>
  <c r="A876" i="1"/>
  <c r="D876" i="1" s="1"/>
  <c r="E874" i="1"/>
  <c r="F874" i="1" s="1"/>
  <c r="U875" i="1"/>
  <c r="T875" i="1"/>
  <c r="L807" i="1"/>
  <c r="M807" i="1" s="1"/>
  <c r="N807" i="1" s="1"/>
  <c r="K808" i="1"/>
  <c r="U876" i="1" l="1"/>
  <c r="T876" i="1"/>
  <c r="P876" i="1"/>
  <c r="R876" i="1" s="1"/>
  <c r="S876" i="1" s="1"/>
  <c r="A877" i="1"/>
  <c r="D877" i="1" s="1"/>
  <c r="E875" i="1"/>
  <c r="F875" i="1" s="1"/>
  <c r="K809" i="1"/>
  <c r="L808" i="1"/>
  <c r="M808" i="1" s="1"/>
  <c r="N808" i="1" s="1"/>
  <c r="E876" i="1" l="1"/>
  <c r="F876" i="1" s="1"/>
  <c r="P877" i="1"/>
  <c r="R877" i="1" s="1"/>
  <c r="S877" i="1" s="1"/>
  <c r="A878" i="1"/>
  <c r="D878" i="1" s="1"/>
  <c r="T877" i="1"/>
  <c r="U877" i="1"/>
  <c r="L809" i="1"/>
  <c r="M809" i="1" s="1"/>
  <c r="N809" i="1" s="1"/>
  <c r="K810" i="1"/>
  <c r="E877" i="1" l="1"/>
  <c r="F877" i="1" s="1"/>
  <c r="P878" i="1"/>
  <c r="R878" i="1" s="1"/>
  <c r="S878" i="1" s="1"/>
  <c r="A879" i="1"/>
  <c r="D879" i="1" s="1"/>
  <c r="T878" i="1"/>
  <c r="U878" i="1"/>
  <c r="K811" i="1"/>
  <c r="L810" i="1"/>
  <c r="M810" i="1" s="1"/>
  <c r="N810" i="1" s="1"/>
  <c r="T879" i="1" l="1"/>
  <c r="P879" i="1"/>
  <c r="R879" i="1" s="1"/>
  <c r="S879" i="1" s="1"/>
  <c r="A880" i="1"/>
  <c r="D880" i="1" s="1"/>
  <c r="E878" i="1"/>
  <c r="F878" i="1" s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1" i="1" s="1"/>
  <c r="E879" i="1"/>
  <c r="F879" i="1" s="1"/>
  <c r="T880" i="1"/>
  <c r="L812" i="1"/>
  <c r="M812" i="1" s="1"/>
  <c r="N812" i="1" s="1"/>
  <c r="K813" i="1"/>
  <c r="T881" i="1" l="1"/>
  <c r="P881" i="1"/>
  <c r="R881" i="1" s="1"/>
  <c r="S881" i="1" s="1"/>
  <c r="A882" i="1"/>
  <c r="D882" i="1" s="1"/>
  <c r="E880" i="1"/>
  <c r="F880" i="1" s="1"/>
  <c r="U881" i="1"/>
  <c r="L813" i="1"/>
  <c r="M813" i="1" s="1"/>
  <c r="N813" i="1" s="1"/>
  <c r="K814" i="1"/>
  <c r="U882" i="1" l="1"/>
  <c r="E881" i="1"/>
  <c r="F881" i="1" s="1"/>
  <c r="A883" i="1"/>
  <c r="D883" i="1" s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A884" i="1"/>
  <c r="D884" i="1" s="1"/>
  <c r="E882" i="1"/>
  <c r="F882" i="1" s="1"/>
  <c r="T883" i="1"/>
  <c r="U883" i="1"/>
  <c r="L815" i="1"/>
  <c r="M815" i="1" s="1"/>
  <c r="N815" i="1" s="1"/>
  <c r="K816" i="1"/>
  <c r="T884" i="1" l="1"/>
  <c r="U884" i="1"/>
  <c r="P884" i="1"/>
  <c r="R884" i="1" s="1"/>
  <c r="S884" i="1" s="1"/>
  <c r="A885" i="1"/>
  <c r="D885" i="1" s="1"/>
  <c r="E883" i="1"/>
  <c r="F883" i="1" s="1"/>
  <c r="S869" i="1"/>
  <c r="K817" i="1"/>
  <c r="L816" i="1"/>
  <c r="M816" i="1" s="1"/>
  <c r="N816" i="1" s="1"/>
  <c r="A886" i="1" l="1"/>
  <c r="D886" i="1" s="1"/>
  <c r="P885" i="1"/>
  <c r="R885" i="1" s="1"/>
  <c r="S885" i="1" s="1"/>
  <c r="E884" i="1"/>
  <c r="F884" i="1" s="1"/>
  <c r="U885" i="1"/>
  <c r="T885" i="1"/>
  <c r="K818" i="1"/>
  <c r="L817" i="1"/>
  <c r="M817" i="1" s="1"/>
  <c r="N817" i="1" s="1"/>
  <c r="T886" i="1" l="1"/>
  <c r="U886" i="1"/>
  <c r="E885" i="1"/>
  <c r="F885" i="1" s="1"/>
  <c r="A887" i="1"/>
  <c r="D887" i="1" s="1"/>
  <c r="P886" i="1"/>
  <c r="R886" i="1" s="1"/>
  <c r="S886" i="1" s="1"/>
  <c r="L818" i="1"/>
  <c r="M818" i="1" s="1"/>
  <c r="N818" i="1" s="1"/>
  <c r="K819" i="1"/>
  <c r="P887" i="1" l="1"/>
  <c r="R887" i="1" s="1"/>
  <c r="S887" i="1" s="1"/>
  <c r="A888" i="1"/>
  <c r="D888" i="1" s="1"/>
  <c r="U887" i="1"/>
  <c r="E886" i="1"/>
  <c r="F886" i="1" s="1"/>
  <c r="T887" i="1"/>
  <c r="L819" i="1"/>
  <c r="M819" i="1" s="1"/>
  <c r="N819" i="1" s="1"/>
  <c r="K820" i="1"/>
  <c r="T888" i="1" l="1"/>
  <c r="U888" i="1"/>
  <c r="A889" i="1"/>
  <c r="D889" i="1" s="1"/>
  <c r="P888" i="1"/>
  <c r="R888" i="1" s="1"/>
  <c r="S888" i="1" s="1"/>
  <c r="E887" i="1"/>
  <c r="F887" i="1" s="1"/>
  <c r="L820" i="1"/>
  <c r="M820" i="1" s="1"/>
  <c r="N820" i="1" s="1"/>
  <c r="K821" i="1"/>
  <c r="E888" i="1" l="1"/>
  <c r="F888" i="1" s="1"/>
  <c r="U889" i="1"/>
  <c r="P889" i="1"/>
  <c r="R889" i="1" s="1"/>
  <c r="S889" i="1" s="1"/>
  <c r="A890" i="1"/>
  <c r="D890" i="1" s="1"/>
  <c r="T889" i="1"/>
  <c r="K822" i="1"/>
  <c r="L821" i="1"/>
  <c r="M821" i="1" s="1"/>
  <c r="N821" i="1" s="1"/>
  <c r="T890" i="1" l="1"/>
  <c r="U890" i="1"/>
  <c r="A891" i="1"/>
  <c r="D891" i="1" s="1"/>
  <c r="P890" i="1"/>
  <c r="R890" i="1" s="1"/>
  <c r="S890" i="1" s="1"/>
  <c r="E889" i="1"/>
  <c r="F889" i="1" s="1"/>
  <c r="L822" i="1"/>
  <c r="M822" i="1" s="1"/>
  <c r="N822" i="1" s="1"/>
  <c r="K823" i="1"/>
  <c r="A892" i="1" l="1"/>
  <c r="D892" i="1" s="1"/>
  <c r="P891" i="1"/>
  <c r="R891" i="1" s="1"/>
  <c r="S891" i="1" s="1"/>
  <c r="U891" i="1"/>
  <c r="E890" i="1"/>
  <c r="F890" i="1" s="1"/>
  <c r="T891" i="1"/>
  <c r="K824" i="1"/>
  <c r="L823" i="1"/>
  <c r="M823" i="1" s="1"/>
  <c r="N823" i="1" s="1"/>
  <c r="T892" i="1" l="1"/>
  <c r="U892" i="1"/>
  <c r="E891" i="1"/>
  <c r="F891" i="1" s="1"/>
  <c r="P892" i="1"/>
  <c r="R892" i="1" s="1"/>
  <c r="S892" i="1" s="1"/>
  <c r="A893" i="1"/>
  <c r="D893" i="1" s="1"/>
  <c r="K825" i="1"/>
  <c r="L824" i="1"/>
  <c r="M824" i="1" s="1"/>
  <c r="N824" i="1" s="1"/>
  <c r="P893" i="1" l="1"/>
  <c r="R893" i="1" s="1"/>
  <c r="S893" i="1" s="1"/>
  <c r="A894" i="1"/>
  <c r="D894" i="1" s="1"/>
  <c r="E892" i="1"/>
  <c r="F892" i="1" s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A895" i="1"/>
  <c r="D895" i="1" s="1"/>
  <c r="E893" i="1"/>
  <c r="F893" i="1" s="1"/>
  <c r="K827" i="1"/>
  <c r="L826" i="1"/>
  <c r="M826" i="1" s="1"/>
  <c r="N826" i="1" s="1"/>
  <c r="E894" i="1" l="1"/>
  <c r="F894" i="1" s="1"/>
  <c r="A896" i="1"/>
  <c r="D896" i="1" s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E895" i="1"/>
  <c r="F895" i="1" s="1"/>
  <c r="P896" i="1"/>
  <c r="R896" i="1" s="1"/>
  <c r="S896" i="1" s="1"/>
  <c r="A897" i="1"/>
  <c r="D897" i="1" s="1"/>
  <c r="L828" i="1"/>
  <c r="M828" i="1" s="1"/>
  <c r="N828" i="1" s="1"/>
  <c r="K829" i="1"/>
  <c r="A898" i="1" l="1"/>
  <c r="D898" i="1" s="1"/>
  <c r="P897" i="1"/>
  <c r="R897" i="1" s="1"/>
  <c r="S897" i="1" s="1"/>
  <c r="E896" i="1"/>
  <c r="F896" i="1" s="1"/>
  <c r="U897" i="1"/>
  <c r="T897" i="1"/>
  <c r="K830" i="1"/>
  <c r="L829" i="1"/>
  <c r="M829" i="1" s="1"/>
  <c r="N829" i="1" s="1"/>
  <c r="T898" i="1" l="1"/>
  <c r="U898" i="1"/>
  <c r="A899" i="1"/>
  <c r="D899" i="1" s="1"/>
  <c r="P898" i="1"/>
  <c r="R898" i="1" s="1"/>
  <c r="S898" i="1" s="1"/>
  <c r="E897" i="1"/>
  <c r="F897" i="1" s="1"/>
  <c r="K831" i="1"/>
  <c r="L830" i="1"/>
  <c r="M830" i="1" s="1"/>
  <c r="N830" i="1" s="1"/>
  <c r="E898" i="1" l="1"/>
  <c r="F898" i="1" s="1"/>
  <c r="U899" i="1"/>
  <c r="P899" i="1"/>
  <c r="R899" i="1" s="1"/>
  <c r="S899" i="1" s="1"/>
  <c r="A900" i="1"/>
  <c r="D900" i="1" s="1"/>
  <c r="T899" i="1"/>
  <c r="L831" i="1"/>
  <c r="M831" i="1" s="1"/>
  <c r="N831" i="1" s="1"/>
  <c r="K832" i="1"/>
  <c r="E899" i="1" l="1"/>
  <c r="F899" i="1" s="1"/>
  <c r="A901" i="1"/>
  <c r="D901" i="1" s="1"/>
  <c r="P900" i="1"/>
  <c r="R900" i="1" s="1"/>
  <c r="S900" i="1" s="1"/>
  <c r="U900" i="1"/>
  <c r="T900" i="1"/>
  <c r="L832" i="1"/>
  <c r="M832" i="1" s="1"/>
  <c r="N832" i="1" s="1"/>
  <c r="K833" i="1"/>
  <c r="E900" i="1" l="1"/>
  <c r="F900" i="1" s="1"/>
  <c r="T901" i="1"/>
  <c r="U901" i="1"/>
  <c r="P901" i="1"/>
  <c r="R901" i="1" s="1"/>
  <c r="S901" i="1" s="1"/>
  <c r="A902" i="1"/>
  <c r="D902" i="1" s="1"/>
  <c r="L833" i="1"/>
  <c r="M833" i="1" s="1"/>
  <c r="N833" i="1" s="1"/>
  <c r="K834" i="1"/>
  <c r="U902" i="1" l="1"/>
  <c r="P902" i="1"/>
  <c r="R902" i="1" s="1"/>
  <c r="S902" i="1" s="1"/>
  <c r="A903" i="1"/>
  <c r="D903" i="1" s="1"/>
  <c r="T902" i="1"/>
  <c r="E901" i="1"/>
  <c r="F901" i="1" s="1"/>
  <c r="L834" i="1"/>
  <c r="M834" i="1" s="1"/>
  <c r="N834" i="1" s="1"/>
  <c r="K835" i="1"/>
  <c r="T903" i="1" l="1"/>
  <c r="E902" i="1"/>
  <c r="F902" i="1" s="1"/>
  <c r="A904" i="1"/>
  <c r="D904" i="1" s="1"/>
  <c r="P903" i="1"/>
  <c r="R903" i="1" s="1"/>
  <c r="S903" i="1" s="1"/>
  <c r="U903" i="1"/>
  <c r="L835" i="1"/>
  <c r="M835" i="1" s="1"/>
  <c r="N835" i="1" s="1"/>
  <c r="K836" i="1"/>
  <c r="P904" i="1" l="1"/>
  <c r="R904" i="1" s="1"/>
  <c r="S904" i="1" s="1"/>
  <c r="A905" i="1"/>
  <c r="D905" i="1" s="1"/>
  <c r="U904" i="1"/>
  <c r="E903" i="1"/>
  <c r="F903" i="1" s="1"/>
  <c r="T904" i="1"/>
  <c r="L836" i="1"/>
  <c r="M836" i="1" s="1"/>
  <c r="N836" i="1" s="1"/>
  <c r="K837" i="1"/>
  <c r="T905" i="1" l="1"/>
  <c r="U905" i="1"/>
  <c r="E904" i="1"/>
  <c r="F904" i="1" s="1"/>
  <c r="P905" i="1"/>
  <c r="R905" i="1" s="1"/>
  <c r="S905" i="1" s="1"/>
  <c r="A906" i="1"/>
  <c r="D906" i="1" s="1"/>
  <c r="L837" i="1"/>
  <c r="M837" i="1" s="1"/>
  <c r="N837" i="1" s="1"/>
  <c r="K838" i="1"/>
  <c r="E905" i="1" l="1"/>
  <c r="F905" i="1" s="1"/>
  <c r="U906" i="1"/>
  <c r="A907" i="1"/>
  <c r="D907" i="1" s="1"/>
  <c r="P906" i="1"/>
  <c r="R906" i="1" s="1"/>
  <c r="S906" i="1" s="1"/>
  <c r="T906" i="1"/>
  <c r="K839" i="1"/>
  <c r="L838" i="1"/>
  <c r="M838" i="1" s="1"/>
  <c r="N838" i="1" s="1"/>
  <c r="T907" i="1" l="1"/>
  <c r="E906" i="1"/>
  <c r="F906" i="1" s="1"/>
  <c r="U907" i="1"/>
  <c r="P907" i="1"/>
  <c r="R907" i="1" s="1"/>
  <c r="S907" i="1" s="1"/>
  <c r="A908" i="1"/>
  <c r="D908" i="1" s="1"/>
  <c r="K840" i="1"/>
  <c r="L839" i="1"/>
  <c r="M839" i="1" s="1"/>
  <c r="N839" i="1" s="1"/>
  <c r="E907" i="1" l="1"/>
  <c r="F907" i="1" s="1"/>
  <c r="P908" i="1"/>
  <c r="R908" i="1" s="1"/>
  <c r="S908" i="1" s="1"/>
  <c r="A909" i="1"/>
  <c r="D909" i="1" s="1"/>
  <c r="U908" i="1"/>
  <c r="T908" i="1"/>
  <c r="L840" i="1"/>
  <c r="M840" i="1" s="1"/>
  <c r="N840" i="1" s="1"/>
  <c r="K841" i="1"/>
  <c r="T909" i="1" l="1"/>
  <c r="E908" i="1"/>
  <c r="F908" i="1" s="1"/>
  <c r="U909" i="1"/>
  <c r="A910" i="1"/>
  <c r="D910" i="1" s="1"/>
  <c r="P909" i="1"/>
  <c r="R909" i="1" s="1"/>
  <c r="S909" i="1" s="1"/>
  <c r="L841" i="1"/>
  <c r="M841" i="1" s="1"/>
  <c r="N841" i="1" s="1"/>
  <c r="K842" i="1"/>
  <c r="E909" i="1" l="1"/>
  <c r="F909" i="1" s="1"/>
  <c r="P910" i="1"/>
  <c r="R910" i="1" s="1"/>
  <c r="S910" i="1" s="1"/>
  <c r="A911" i="1"/>
  <c r="D911" i="1" s="1"/>
  <c r="U910" i="1"/>
  <c r="T910" i="1"/>
  <c r="L842" i="1"/>
  <c r="M842" i="1" s="1"/>
  <c r="N842" i="1" s="1"/>
  <c r="K843" i="1"/>
  <c r="P911" i="1" l="1"/>
  <c r="R911" i="1" s="1"/>
  <c r="S911" i="1" s="1"/>
  <c r="A912" i="1"/>
  <c r="D912" i="1" s="1"/>
  <c r="T911" i="1"/>
  <c r="U911" i="1"/>
  <c r="E910" i="1"/>
  <c r="F910" i="1" s="1"/>
  <c r="K844" i="1"/>
  <c r="L843" i="1"/>
  <c r="M843" i="1" s="1"/>
  <c r="N843" i="1" s="1"/>
  <c r="U912" i="1" l="1"/>
  <c r="T912" i="1"/>
  <c r="A913" i="1"/>
  <c r="D913" i="1" s="1"/>
  <c r="P912" i="1"/>
  <c r="R912" i="1" s="1"/>
  <c r="S912" i="1" s="1"/>
  <c r="E911" i="1"/>
  <c r="F911" i="1" s="1"/>
  <c r="L844" i="1"/>
  <c r="M844" i="1" s="1"/>
  <c r="N844" i="1" s="1"/>
  <c r="K845" i="1"/>
  <c r="E912" i="1" l="1"/>
  <c r="F912" i="1" s="1"/>
  <c r="T913" i="1"/>
  <c r="P913" i="1"/>
  <c r="R913" i="1" s="1"/>
  <c r="S913" i="1" s="1"/>
  <c r="A914" i="1"/>
  <c r="D914" i="1" s="1"/>
  <c r="U913" i="1"/>
  <c r="L845" i="1"/>
  <c r="M845" i="1" s="1"/>
  <c r="N845" i="1" s="1"/>
  <c r="K846" i="1"/>
  <c r="A915" i="1" l="1"/>
  <c r="D915" i="1" s="1"/>
  <c r="P914" i="1"/>
  <c r="R914" i="1" s="1"/>
  <c r="S914" i="1" s="1"/>
  <c r="U914" i="1"/>
  <c r="T914" i="1"/>
  <c r="E913" i="1"/>
  <c r="F913" i="1" s="1"/>
  <c r="K847" i="1"/>
  <c r="L846" i="1"/>
  <c r="M846" i="1" s="1"/>
  <c r="N846" i="1" s="1"/>
  <c r="T915" i="1" l="1"/>
  <c r="U915" i="1"/>
  <c r="E914" i="1"/>
  <c r="F914" i="1" s="1"/>
  <c r="P915" i="1"/>
  <c r="A916" i="1"/>
  <c r="D916" i="1" s="1"/>
  <c r="K848" i="1"/>
  <c r="L847" i="1"/>
  <c r="M847" i="1" s="1"/>
  <c r="N847" i="1" s="1"/>
  <c r="A917" i="1" l="1"/>
  <c r="D917" i="1" s="1"/>
  <c r="P916" i="1"/>
  <c r="R916" i="1" s="1"/>
  <c r="S916" i="1" s="1"/>
  <c r="U916" i="1"/>
  <c r="E915" i="1"/>
  <c r="F915" i="1" s="1"/>
  <c r="T916" i="1"/>
  <c r="L848" i="1"/>
  <c r="M848" i="1" s="1"/>
  <c r="N848" i="1" s="1"/>
  <c r="K849" i="1"/>
  <c r="T917" i="1" l="1"/>
  <c r="U917" i="1"/>
  <c r="A918" i="1"/>
  <c r="D918" i="1" s="1"/>
  <c r="P917" i="1"/>
  <c r="R917" i="1" s="1"/>
  <c r="S917" i="1" s="1"/>
  <c r="E916" i="1"/>
  <c r="F916" i="1" s="1"/>
  <c r="L849" i="1"/>
  <c r="M849" i="1" s="1"/>
  <c r="N849" i="1" s="1"/>
  <c r="K850" i="1"/>
  <c r="P918" i="1" l="1"/>
  <c r="A919" i="1"/>
  <c r="D919" i="1" s="1"/>
  <c r="E917" i="1"/>
  <c r="U918" i="1"/>
  <c r="T918" i="1"/>
  <c r="K851" i="1"/>
  <c r="L850" i="1"/>
  <c r="M850" i="1" s="1"/>
  <c r="N850" i="1" s="1"/>
  <c r="F917" i="1" l="1"/>
  <c r="T919" i="1"/>
  <c r="U919" i="1"/>
  <c r="A920" i="1"/>
  <c r="D920" i="1" s="1"/>
  <c r="P919" i="1"/>
  <c r="R919" i="1" s="1"/>
  <c r="S919" i="1" s="1"/>
  <c r="E918" i="1"/>
  <c r="K852" i="1"/>
  <c r="L851" i="1"/>
  <c r="M851" i="1" s="1"/>
  <c r="N851" i="1" s="1"/>
  <c r="F918" i="1" l="1"/>
  <c r="P920" i="1"/>
  <c r="R920" i="1" s="1"/>
  <c r="S920" i="1" s="1"/>
  <c r="A921" i="1"/>
  <c r="D921" i="1" s="1"/>
  <c r="U920" i="1"/>
  <c r="E919" i="1"/>
  <c r="F919" i="1" s="1"/>
  <c r="T920" i="1"/>
  <c r="K853" i="1"/>
  <c r="L852" i="1"/>
  <c r="M852" i="1" s="1"/>
  <c r="N852" i="1" s="1"/>
  <c r="T921" i="1" l="1"/>
  <c r="U921" i="1"/>
  <c r="P921" i="1"/>
  <c r="R921" i="1" s="1"/>
  <c r="S921" i="1" s="1"/>
  <c r="A922" i="1"/>
  <c r="D922" i="1" s="1"/>
  <c r="E920" i="1"/>
  <c r="F920" i="1" s="1"/>
  <c r="K854" i="1"/>
  <c r="L853" i="1"/>
  <c r="M853" i="1" s="1"/>
  <c r="N853" i="1" s="1"/>
  <c r="A923" i="1" l="1"/>
  <c r="D923" i="1" s="1"/>
  <c r="P922" i="1"/>
  <c r="R922" i="1" s="1"/>
  <c r="S922" i="1" s="1"/>
  <c r="E921" i="1"/>
  <c r="F921" i="1" s="1"/>
  <c r="U922" i="1"/>
  <c r="T922" i="1"/>
  <c r="L854" i="1"/>
  <c r="M854" i="1" s="1"/>
  <c r="N854" i="1" s="1"/>
  <c r="K855" i="1"/>
  <c r="T923" i="1" l="1"/>
  <c r="U923" i="1"/>
  <c r="E922" i="1"/>
  <c r="F922" i="1" s="1"/>
  <c r="P923" i="1"/>
  <c r="R923" i="1" s="1"/>
  <c r="S923" i="1" s="1"/>
  <c r="A924" i="1"/>
  <c r="D924" i="1" s="1"/>
  <c r="L855" i="1"/>
  <c r="M855" i="1" s="1"/>
  <c r="N855" i="1" s="1"/>
  <c r="K856" i="1"/>
  <c r="A925" i="1" l="1"/>
  <c r="D925" i="1" s="1"/>
  <c r="P924" i="1"/>
  <c r="R924" i="1" s="1"/>
  <c r="S924" i="1" s="1"/>
  <c r="U924" i="1"/>
  <c r="E923" i="1"/>
  <c r="F923" i="1" s="1"/>
  <c r="T924" i="1"/>
  <c r="L856" i="1"/>
  <c r="M856" i="1" s="1"/>
  <c r="N856" i="1" s="1"/>
  <c r="K857" i="1"/>
  <c r="T925" i="1" l="1"/>
  <c r="U925" i="1"/>
  <c r="A926" i="1"/>
  <c r="D926" i="1" s="1"/>
  <c r="P925" i="1"/>
  <c r="R925" i="1" s="1"/>
  <c r="S925" i="1" s="1"/>
  <c r="E924" i="1"/>
  <c r="F924" i="1" s="1"/>
  <c r="L857" i="1"/>
  <c r="M857" i="1" s="1"/>
  <c r="N857" i="1" s="1"/>
  <c r="K858" i="1"/>
  <c r="E925" i="1" l="1"/>
  <c r="F925" i="1" s="1"/>
  <c r="P926" i="1"/>
  <c r="A927" i="1"/>
  <c r="D927" i="1" s="1"/>
  <c r="U926" i="1"/>
  <c r="T926" i="1"/>
  <c r="L858" i="1"/>
  <c r="M858" i="1" s="1"/>
  <c r="N858" i="1" s="1"/>
  <c r="K859" i="1"/>
  <c r="T927" i="1" l="1"/>
  <c r="E926" i="1"/>
  <c r="F926" i="1" s="1"/>
  <c r="U927" i="1"/>
  <c r="P927" i="1"/>
  <c r="R927" i="1" s="1"/>
  <c r="S927" i="1" s="1"/>
  <c r="A928" i="1"/>
  <c r="D928" i="1" s="1"/>
  <c r="K860" i="1"/>
  <c r="L859" i="1"/>
  <c r="M859" i="1" s="1"/>
  <c r="N859" i="1" s="1"/>
  <c r="U928" i="1" l="1"/>
  <c r="P928" i="1"/>
  <c r="R928" i="1" s="1"/>
  <c r="S928" i="1" s="1"/>
  <c r="A929" i="1"/>
  <c r="D929" i="1" s="1"/>
  <c r="E927" i="1"/>
  <c r="F927" i="1" s="1"/>
  <c r="B927" i="1"/>
  <c r="T928" i="1"/>
  <c r="L860" i="1"/>
  <c r="M860" i="1" s="1"/>
  <c r="N860" i="1" s="1"/>
  <c r="K861" i="1"/>
  <c r="T929" i="1" l="1"/>
  <c r="E928" i="1"/>
  <c r="F928" i="1" s="1"/>
  <c r="B928" i="1"/>
  <c r="P929" i="1"/>
  <c r="R929" i="1" s="1"/>
  <c r="S929" i="1" s="1"/>
  <c r="A930" i="1"/>
  <c r="D930" i="1" s="1"/>
  <c r="U929" i="1"/>
  <c r="L861" i="1"/>
  <c r="M861" i="1" s="1"/>
  <c r="N861" i="1" s="1"/>
  <c r="K862" i="1"/>
  <c r="U930" i="1" l="1"/>
  <c r="P930" i="1"/>
  <c r="R930" i="1" s="1"/>
  <c r="S930" i="1" s="1"/>
  <c r="A931" i="1"/>
  <c r="D931" i="1" s="1"/>
  <c r="E929" i="1"/>
  <c r="F929" i="1" s="1"/>
  <c r="B929" i="1"/>
  <c r="T930" i="1"/>
  <c r="L862" i="1"/>
  <c r="M862" i="1" s="1"/>
  <c r="N862" i="1" s="1"/>
  <c r="K863" i="1"/>
  <c r="T931" i="1" l="1"/>
  <c r="E930" i="1"/>
  <c r="F930" i="1" s="1"/>
  <c r="B930" i="1"/>
  <c r="A932" i="1"/>
  <c r="D932" i="1" s="1"/>
  <c r="P931" i="1"/>
  <c r="R931" i="1" s="1"/>
  <c r="S931" i="1" s="1"/>
  <c r="U931" i="1"/>
  <c r="L863" i="1"/>
  <c r="M863" i="1" s="1"/>
  <c r="N863" i="1" s="1"/>
  <c r="K864" i="1"/>
  <c r="U932" i="1" l="1"/>
  <c r="E931" i="1"/>
  <c r="F931" i="1" s="1"/>
  <c r="B931" i="1"/>
  <c r="A933" i="1"/>
  <c r="D933" i="1" s="1"/>
  <c r="P932" i="1"/>
  <c r="R932" i="1" s="1"/>
  <c r="S932" i="1" s="1"/>
  <c r="T932" i="1"/>
  <c r="L864" i="1"/>
  <c r="M864" i="1" s="1"/>
  <c r="N864" i="1" s="1"/>
  <c r="K865" i="1"/>
  <c r="T933" i="1" l="1"/>
  <c r="E932" i="1"/>
  <c r="F932" i="1" s="1"/>
  <c r="B932" i="1"/>
  <c r="A934" i="1"/>
  <c r="D934" i="1" s="1"/>
  <c r="P933" i="1"/>
  <c r="R933" i="1" s="1"/>
  <c r="S933" i="1" s="1"/>
  <c r="U933" i="1"/>
  <c r="L865" i="1"/>
  <c r="M865" i="1" s="1"/>
  <c r="N865" i="1" s="1"/>
  <c r="K866" i="1"/>
  <c r="U934" i="1" l="1"/>
  <c r="A935" i="1"/>
  <c r="D935" i="1" s="1"/>
  <c r="P934" i="1"/>
  <c r="R934" i="1" s="1"/>
  <c r="S934" i="1" s="1"/>
  <c r="E933" i="1"/>
  <c r="F933" i="1" s="1"/>
  <c r="B933" i="1"/>
  <c r="T934" i="1"/>
  <c r="L866" i="1"/>
  <c r="M866" i="1" s="1"/>
  <c r="N866" i="1" s="1"/>
  <c r="K867" i="1"/>
  <c r="T935" i="1" l="1"/>
  <c r="B934" i="1"/>
  <c r="E934" i="1"/>
  <c r="F934" i="1" s="1"/>
  <c r="A936" i="1"/>
  <c r="D936" i="1" s="1"/>
  <c r="P935" i="1"/>
  <c r="R935" i="1" s="1"/>
  <c r="S935" i="1" s="1"/>
  <c r="U935" i="1"/>
  <c r="L867" i="1"/>
  <c r="M867" i="1" s="1"/>
  <c r="N867" i="1" s="1"/>
  <c r="K868" i="1"/>
  <c r="E935" i="1" l="1"/>
  <c r="F935" i="1" s="1"/>
  <c r="B935" i="1"/>
  <c r="U936" i="1"/>
  <c r="A937" i="1"/>
  <c r="D937" i="1" s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A938" i="1"/>
  <c r="D938" i="1" s="1"/>
  <c r="T937" i="1"/>
  <c r="U937" i="1"/>
  <c r="E936" i="1"/>
  <c r="F936" i="1" s="1"/>
  <c r="B936" i="1"/>
  <c r="K871" i="1"/>
  <c r="L870" i="1"/>
  <c r="L869" i="1"/>
  <c r="M869" i="1" s="1"/>
  <c r="N869" i="1" s="1"/>
  <c r="U938" i="1" l="1"/>
  <c r="T938" i="1"/>
  <c r="A939" i="1"/>
  <c r="D939" i="1" s="1"/>
  <c r="P938" i="1"/>
  <c r="R938" i="1" s="1"/>
  <c r="S938" i="1" s="1"/>
  <c r="B937" i="1"/>
  <c r="E937" i="1"/>
  <c r="F937" i="1" s="1"/>
  <c r="M870" i="1"/>
  <c r="N870" i="1" s="1"/>
  <c r="L871" i="1"/>
  <c r="M871" i="1" s="1"/>
  <c r="N871" i="1" s="1"/>
  <c r="K872" i="1"/>
  <c r="P939" i="1" l="1"/>
  <c r="R939" i="1" s="1"/>
  <c r="S939" i="1" s="1"/>
  <c r="A940" i="1"/>
  <c r="D940" i="1" s="1"/>
  <c r="E938" i="1"/>
  <c r="F938" i="1" s="1"/>
  <c r="B938" i="1"/>
  <c r="T939" i="1"/>
  <c r="U939" i="1"/>
  <c r="L872" i="1"/>
  <c r="M872" i="1" s="1"/>
  <c r="N872" i="1" s="1"/>
  <c r="K873" i="1"/>
  <c r="T940" i="1" l="1"/>
  <c r="U940" i="1"/>
  <c r="P940" i="1"/>
  <c r="R940" i="1" s="1"/>
  <c r="S940" i="1" s="1"/>
  <c r="B939" i="1"/>
  <c r="E939" i="1"/>
  <c r="F939" i="1" s="1"/>
  <c r="L873" i="1"/>
  <c r="M873" i="1" s="1"/>
  <c r="N873" i="1" s="1"/>
  <c r="K874" i="1"/>
  <c r="E940" i="1" l="1"/>
  <c r="F940" i="1" s="1"/>
  <c r="B940" i="1"/>
  <c r="L874" i="1"/>
  <c r="M874" i="1" s="1"/>
  <c r="N874" i="1" s="1"/>
  <c r="K875" i="1"/>
  <c r="A5" i="1"/>
  <c r="L875" i="1" l="1"/>
  <c r="M875" i="1" s="1"/>
  <c r="N875" i="1" s="1"/>
  <c r="K876" i="1"/>
  <c r="E12" i="1"/>
  <c r="F12" i="1" s="1"/>
  <c r="G465" i="1" s="1"/>
  <c r="L876" i="1" l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L877" i="1" l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L878" i="1" l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L879" i="1" l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L880" i="1" l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L881" i="1" l="1"/>
  <c r="M881" i="1" s="1"/>
  <c r="N881" i="1" s="1"/>
  <c r="K882" i="1"/>
  <c r="B23" i="1"/>
  <c r="Q27" i="1"/>
  <c r="B27" i="1" s="1"/>
  <c r="H29" i="1"/>
  <c r="I28" i="1"/>
  <c r="O28" i="1" s="1"/>
  <c r="L882" i="1" l="1"/>
  <c r="M882" i="1" s="1"/>
  <c r="N882" i="1" s="1"/>
  <c r="K883" i="1"/>
  <c r="Q28" i="1"/>
  <c r="H30" i="1"/>
  <c r="I29" i="1"/>
  <c r="O29" i="1" s="1"/>
  <c r="L883" i="1" l="1"/>
  <c r="M883" i="1" s="1"/>
  <c r="N883" i="1" s="1"/>
  <c r="K884" i="1"/>
  <c r="B28" i="1"/>
  <c r="Q29" i="1"/>
  <c r="B29" i="1" s="1"/>
  <c r="H31" i="1"/>
  <c r="I30" i="1"/>
  <c r="O30" i="1" s="1"/>
  <c r="L884" i="1" l="1"/>
  <c r="M884" i="1" s="1"/>
  <c r="N884" i="1" s="1"/>
  <c r="K885" i="1"/>
  <c r="Q30" i="1"/>
  <c r="H32" i="1"/>
  <c r="I31" i="1"/>
  <c r="O31" i="1" s="1"/>
  <c r="L885" i="1" l="1"/>
  <c r="M885" i="1" s="1"/>
  <c r="N885" i="1" s="1"/>
  <c r="K886" i="1"/>
  <c r="B30" i="1"/>
  <c r="Q31" i="1"/>
  <c r="B31" i="1" s="1"/>
  <c r="H33" i="1"/>
  <c r="I32" i="1"/>
  <c r="O32" i="1" s="1"/>
  <c r="L886" i="1" l="1"/>
  <c r="M886" i="1" s="1"/>
  <c r="N886" i="1" s="1"/>
  <c r="K887" i="1"/>
  <c r="Q32" i="1"/>
  <c r="H34" i="1"/>
  <c r="I33" i="1"/>
  <c r="O33" i="1" s="1"/>
  <c r="L887" i="1" l="1"/>
  <c r="M887" i="1" s="1"/>
  <c r="N887" i="1" s="1"/>
  <c r="K888" i="1"/>
  <c r="B32" i="1"/>
  <c r="Q33" i="1"/>
  <c r="B33" i="1" s="1"/>
  <c r="H35" i="1"/>
  <c r="I34" i="1"/>
  <c r="O34" i="1" s="1"/>
  <c r="L888" i="1" l="1"/>
  <c r="M888" i="1" s="1"/>
  <c r="N888" i="1" s="1"/>
  <c r="K889" i="1"/>
  <c r="Q34" i="1"/>
  <c r="H36" i="1"/>
  <c r="I35" i="1"/>
  <c r="O35" i="1" s="1"/>
  <c r="L889" i="1" l="1"/>
  <c r="M889" i="1" s="1"/>
  <c r="N889" i="1" s="1"/>
  <c r="K890" i="1"/>
  <c r="B34" i="1"/>
  <c r="Q35" i="1"/>
  <c r="B35" i="1" s="1"/>
  <c r="H37" i="1"/>
  <c r="I36" i="1"/>
  <c r="O36" i="1" s="1"/>
  <c r="L890" i="1" l="1"/>
  <c r="M890" i="1" s="1"/>
  <c r="N890" i="1" s="1"/>
  <c r="K891" i="1"/>
  <c r="Q36" i="1"/>
  <c r="H38" i="1"/>
  <c r="I37" i="1"/>
  <c r="O37" i="1" s="1"/>
  <c r="L891" i="1" l="1"/>
  <c r="M891" i="1" s="1"/>
  <c r="N891" i="1" s="1"/>
  <c r="K892" i="1"/>
  <c r="B36" i="1"/>
  <c r="Q37" i="1"/>
  <c r="B37" i="1" s="1"/>
  <c r="I38" i="1"/>
  <c r="O38" i="1" s="1"/>
  <c r="H39" i="1"/>
  <c r="L892" i="1" l="1"/>
  <c r="M892" i="1" s="1"/>
  <c r="N892" i="1" s="1"/>
  <c r="K893" i="1"/>
  <c r="Q38" i="1"/>
  <c r="I39" i="1"/>
  <c r="O39" i="1" s="1"/>
  <c r="H40" i="1"/>
  <c r="L893" i="1" l="1"/>
  <c r="M893" i="1" s="1"/>
  <c r="N893" i="1" s="1"/>
  <c r="K894" i="1"/>
  <c r="B38" i="1"/>
  <c r="Q39" i="1"/>
  <c r="B39" i="1" s="1"/>
  <c r="H41" i="1"/>
  <c r="I40" i="1"/>
  <c r="O40" i="1" s="1"/>
  <c r="L894" i="1" l="1"/>
  <c r="M894" i="1" s="1"/>
  <c r="N894" i="1" s="1"/>
  <c r="K895" i="1"/>
  <c r="Q40" i="1"/>
  <c r="H42" i="1"/>
  <c r="I41" i="1"/>
  <c r="O41" i="1" s="1"/>
  <c r="L895" i="1" l="1"/>
  <c r="M895" i="1" s="1"/>
  <c r="N895" i="1" s="1"/>
  <c r="K896" i="1"/>
  <c r="B40" i="1"/>
  <c r="Q41" i="1"/>
  <c r="B41" i="1" s="1"/>
  <c r="H43" i="1"/>
  <c r="I42" i="1"/>
  <c r="O42" i="1" s="1"/>
  <c r="L896" i="1" l="1"/>
  <c r="M896" i="1" s="1"/>
  <c r="N896" i="1" s="1"/>
  <c r="K897" i="1"/>
  <c r="Q42" i="1"/>
  <c r="H44" i="1"/>
  <c r="I43" i="1"/>
  <c r="O43" i="1" s="1"/>
  <c r="L897" i="1" l="1"/>
  <c r="M897" i="1" s="1"/>
  <c r="N897" i="1" s="1"/>
  <c r="K898" i="1"/>
  <c r="B42" i="1"/>
  <c r="Q43" i="1"/>
  <c r="B43" i="1" s="1"/>
  <c r="H45" i="1"/>
  <c r="I44" i="1"/>
  <c r="O44" i="1" s="1"/>
  <c r="L898" i="1" l="1"/>
  <c r="M898" i="1" s="1"/>
  <c r="N898" i="1" s="1"/>
  <c r="K899" i="1"/>
  <c r="Q44" i="1"/>
  <c r="H46" i="1"/>
  <c r="I45" i="1"/>
  <c r="O45" i="1" s="1"/>
  <c r="L899" i="1" l="1"/>
  <c r="M899" i="1" s="1"/>
  <c r="N899" i="1" s="1"/>
  <c r="K900" i="1"/>
  <c r="B44" i="1"/>
  <c r="Q45" i="1"/>
  <c r="B45" i="1" s="1"/>
  <c r="H47" i="1"/>
  <c r="I46" i="1"/>
  <c r="O46" i="1" s="1"/>
  <c r="L900" i="1" l="1"/>
  <c r="M900" i="1" s="1"/>
  <c r="N900" i="1" s="1"/>
  <c r="K901" i="1"/>
  <c r="Q46" i="1"/>
  <c r="H48" i="1"/>
  <c r="I47" i="1"/>
  <c r="O47" i="1" s="1"/>
  <c r="L901" i="1" l="1"/>
  <c r="M901" i="1" s="1"/>
  <c r="N901" i="1" s="1"/>
  <c r="K902" i="1"/>
  <c r="B46" i="1"/>
  <c r="Q47" i="1"/>
  <c r="B47" i="1" s="1"/>
  <c r="I48" i="1"/>
  <c r="O48" i="1" s="1"/>
  <c r="H49" i="1"/>
  <c r="L902" i="1" l="1"/>
  <c r="M902" i="1" s="1"/>
  <c r="N902" i="1" s="1"/>
  <c r="K903" i="1"/>
  <c r="Q48" i="1"/>
  <c r="I49" i="1"/>
  <c r="O49" i="1" s="1"/>
  <c r="H50" i="1"/>
  <c r="L903" i="1" l="1"/>
  <c r="M903" i="1" s="1"/>
  <c r="N903" i="1" s="1"/>
  <c r="K904" i="1"/>
  <c r="B48" i="1"/>
  <c r="Q49" i="1"/>
  <c r="B49" i="1" s="1"/>
  <c r="H51" i="1"/>
  <c r="I50" i="1"/>
  <c r="O50" i="1" s="1"/>
  <c r="L904" i="1" l="1"/>
  <c r="M904" i="1" s="1"/>
  <c r="N904" i="1" s="1"/>
  <c r="K905" i="1"/>
  <c r="Q50" i="1"/>
  <c r="H52" i="1"/>
  <c r="I51" i="1"/>
  <c r="O51" i="1" s="1"/>
  <c r="L905" i="1" l="1"/>
  <c r="M905" i="1" s="1"/>
  <c r="N905" i="1" s="1"/>
  <c r="K906" i="1"/>
  <c r="B50" i="1"/>
  <c r="Q51" i="1"/>
  <c r="B51" i="1" s="1"/>
  <c r="H53" i="1"/>
  <c r="I52" i="1"/>
  <c r="O52" i="1" s="1"/>
  <c r="L906" i="1" l="1"/>
  <c r="M906" i="1" s="1"/>
  <c r="N906" i="1" s="1"/>
  <c r="K907" i="1"/>
  <c r="Q52" i="1"/>
  <c r="H54" i="1"/>
  <c r="I53" i="1"/>
  <c r="O53" i="1" s="1"/>
  <c r="L907" i="1" l="1"/>
  <c r="M907" i="1" s="1"/>
  <c r="N907" i="1" s="1"/>
  <c r="K908" i="1"/>
  <c r="B52" i="1"/>
  <c r="Q53" i="1"/>
  <c r="B53" i="1" s="1"/>
  <c r="H55" i="1"/>
  <c r="I54" i="1"/>
  <c r="O54" i="1" s="1"/>
  <c r="L908" i="1" l="1"/>
  <c r="M908" i="1" s="1"/>
  <c r="N908" i="1" s="1"/>
  <c r="K909" i="1"/>
  <c r="Q54" i="1"/>
  <c r="I55" i="1"/>
  <c r="O55" i="1" s="1"/>
  <c r="H56" i="1"/>
  <c r="L909" i="1" l="1"/>
  <c r="M909" i="1" s="1"/>
  <c r="N909" i="1" s="1"/>
  <c r="K910" i="1"/>
  <c r="B54" i="1"/>
  <c r="Q55" i="1"/>
  <c r="B55" i="1" s="1"/>
  <c r="H57" i="1"/>
  <c r="I56" i="1"/>
  <c r="O56" i="1" s="1"/>
  <c r="L910" i="1" l="1"/>
  <c r="M910" i="1" s="1"/>
  <c r="N910" i="1" s="1"/>
  <c r="K911" i="1"/>
  <c r="Q56" i="1"/>
  <c r="H58" i="1"/>
  <c r="I57" i="1"/>
  <c r="O57" i="1" s="1"/>
  <c r="L911" i="1" l="1"/>
  <c r="M911" i="1" s="1"/>
  <c r="N911" i="1" s="1"/>
  <c r="K912" i="1"/>
  <c r="B56" i="1"/>
  <c r="Q57" i="1"/>
  <c r="B57" i="1" s="1"/>
  <c r="H59" i="1"/>
  <c r="I58" i="1"/>
  <c r="O58" i="1" s="1"/>
  <c r="L912" i="1" l="1"/>
  <c r="M912" i="1" s="1"/>
  <c r="N912" i="1" s="1"/>
  <c r="K913" i="1"/>
  <c r="Q58" i="1"/>
  <c r="I59" i="1"/>
  <c r="O59" i="1" s="1"/>
  <c r="H60" i="1"/>
  <c r="L913" i="1" l="1"/>
  <c r="M913" i="1" s="1"/>
  <c r="N913" i="1" s="1"/>
  <c r="K914" i="1"/>
  <c r="B58" i="1"/>
  <c r="Q59" i="1"/>
  <c r="B59" i="1" s="1"/>
  <c r="I60" i="1"/>
  <c r="O60" i="1" s="1"/>
  <c r="H61" i="1"/>
  <c r="L914" i="1" l="1"/>
  <c r="M914" i="1" s="1"/>
  <c r="N914" i="1" s="1"/>
  <c r="K915" i="1"/>
  <c r="Q60" i="1"/>
  <c r="H62" i="1"/>
  <c r="I61" i="1"/>
  <c r="O61" i="1" s="1"/>
  <c r="L915" i="1" l="1"/>
  <c r="M915" i="1" s="1"/>
  <c r="N915" i="1" s="1"/>
  <c r="K916" i="1"/>
  <c r="B60" i="1"/>
  <c r="Q61" i="1"/>
  <c r="B61" i="1" s="1"/>
  <c r="I62" i="1"/>
  <c r="O62" i="1" s="1"/>
  <c r="H63" i="1"/>
  <c r="L916" i="1" l="1"/>
  <c r="M916" i="1" s="1"/>
  <c r="N916" i="1" s="1"/>
  <c r="K917" i="1"/>
  <c r="Q62" i="1"/>
  <c r="I63" i="1"/>
  <c r="O63" i="1" s="1"/>
  <c r="H64" i="1"/>
  <c r="L917" i="1" l="1"/>
  <c r="M917" i="1" s="1"/>
  <c r="N917" i="1" s="1"/>
  <c r="K918" i="1"/>
  <c r="B62" i="1"/>
  <c r="Q63" i="1"/>
  <c r="B63" i="1" s="1"/>
  <c r="H65" i="1"/>
  <c r="I64" i="1"/>
  <c r="O64" i="1" s="1"/>
  <c r="L918" i="1" l="1"/>
  <c r="M918" i="1" s="1"/>
  <c r="N918" i="1" s="1"/>
  <c r="K919" i="1"/>
  <c r="Q64" i="1"/>
  <c r="I65" i="1"/>
  <c r="O65" i="1" s="1"/>
  <c r="H66" i="1"/>
  <c r="L919" i="1" l="1"/>
  <c r="M919" i="1" s="1"/>
  <c r="N919" i="1" s="1"/>
  <c r="K920" i="1"/>
  <c r="B64" i="1"/>
  <c r="Q65" i="1"/>
  <c r="B65" i="1" s="1"/>
  <c r="H67" i="1"/>
  <c r="I66" i="1"/>
  <c r="O66" i="1" s="1"/>
  <c r="L920" i="1" l="1"/>
  <c r="M920" i="1" s="1"/>
  <c r="N920" i="1" s="1"/>
  <c r="K921" i="1"/>
  <c r="Q66" i="1"/>
  <c r="H68" i="1"/>
  <c r="I67" i="1"/>
  <c r="O67" i="1" s="1"/>
  <c r="L921" i="1" l="1"/>
  <c r="M921" i="1" s="1"/>
  <c r="N921" i="1" s="1"/>
  <c r="K922" i="1"/>
  <c r="B66" i="1"/>
  <c r="Q67" i="1"/>
  <c r="B67" i="1" s="1"/>
  <c r="H69" i="1"/>
  <c r="I68" i="1"/>
  <c r="O68" i="1" s="1"/>
  <c r="L922" i="1" l="1"/>
  <c r="M922" i="1" s="1"/>
  <c r="N922" i="1" s="1"/>
  <c r="K923" i="1"/>
  <c r="Q68" i="1"/>
  <c r="I69" i="1"/>
  <c r="O69" i="1" s="1"/>
  <c r="H70" i="1"/>
  <c r="L923" i="1" l="1"/>
  <c r="M923" i="1" s="1"/>
  <c r="N923" i="1" s="1"/>
  <c r="K924" i="1"/>
  <c r="B68" i="1"/>
  <c r="Q69" i="1"/>
  <c r="B69" i="1" s="1"/>
  <c r="H71" i="1"/>
  <c r="I70" i="1"/>
  <c r="O70" i="1" s="1"/>
  <c r="L924" i="1" l="1"/>
  <c r="M924" i="1" s="1"/>
  <c r="N924" i="1" s="1"/>
  <c r="K925" i="1"/>
  <c r="Q70" i="1"/>
  <c r="I71" i="1"/>
  <c r="O71" i="1" s="1"/>
  <c r="H72" i="1"/>
  <c r="L925" i="1" l="1"/>
  <c r="M925" i="1" s="1"/>
  <c r="N925" i="1" s="1"/>
  <c r="K926" i="1"/>
  <c r="B70" i="1"/>
  <c r="Q71" i="1"/>
  <c r="B71" i="1" s="1"/>
  <c r="H73" i="1"/>
  <c r="I72" i="1"/>
  <c r="O72" i="1" s="1"/>
  <c r="L926" i="1" l="1"/>
  <c r="M926" i="1" s="1"/>
  <c r="N926" i="1" s="1"/>
  <c r="K927" i="1"/>
  <c r="Q72" i="1"/>
  <c r="H74" i="1"/>
  <c r="I73" i="1"/>
  <c r="O73" i="1" s="1"/>
  <c r="L927" i="1" l="1"/>
  <c r="M927" i="1" s="1"/>
  <c r="N927" i="1" s="1"/>
  <c r="K928" i="1"/>
  <c r="B72" i="1"/>
  <c r="Q73" i="1"/>
  <c r="B73" i="1" s="1"/>
  <c r="H75" i="1"/>
  <c r="I74" i="1"/>
  <c r="O74" i="1" s="1"/>
  <c r="L928" i="1" l="1"/>
  <c r="M928" i="1" s="1"/>
  <c r="N928" i="1" s="1"/>
  <c r="K929" i="1"/>
  <c r="Q74" i="1"/>
  <c r="H76" i="1"/>
  <c r="I75" i="1"/>
  <c r="O75" i="1" s="1"/>
  <c r="L929" i="1" l="1"/>
  <c r="M929" i="1" s="1"/>
  <c r="N929" i="1" s="1"/>
  <c r="K930" i="1"/>
  <c r="B74" i="1"/>
  <c r="Q75" i="1"/>
  <c r="B75" i="1" s="1"/>
  <c r="H77" i="1"/>
  <c r="I76" i="1"/>
  <c r="O76" i="1" s="1"/>
  <c r="L930" i="1" l="1"/>
  <c r="M930" i="1" s="1"/>
  <c r="N930" i="1" s="1"/>
  <c r="K931" i="1"/>
  <c r="Q76" i="1"/>
  <c r="H78" i="1"/>
  <c r="I77" i="1"/>
  <c r="O77" i="1" s="1"/>
  <c r="L931" i="1" l="1"/>
  <c r="M931" i="1" s="1"/>
  <c r="N931" i="1" s="1"/>
  <c r="K932" i="1"/>
  <c r="B76" i="1"/>
  <c r="Q77" i="1"/>
  <c r="B77" i="1" s="1"/>
  <c r="H79" i="1"/>
  <c r="I78" i="1"/>
  <c r="O78" i="1" s="1"/>
  <c r="L932" i="1" l="1"/>
  <c r="M932" i="1" s="1"/>
  <c r="N932" i="1" s="1"/>
  <c r="K933" i="1"/>
  <c r="Q78" i="1"/>
  <c r="H80" i="1"/>
  <c r="I79" i="1"/>
  <c r="O79" i="1" s="1"/>
  <c r="L933" i="1" l="1"/>
  <c r="M933" i="1" s="1"/>
  <c r="N933" i="1" s="1"/>
  <c r="K934" i="1"/>
  <c r="B78" i="1"/>
  <c r="Q79" i="1"/>
  <c r="B79" i="1" s="1"/>
  <c r="H81" i="1"/>
  <c r="I80" i="1"/>
  <c r="O80" i="1" s="1"/>
  <c r="L934" i="1" l="1"/>
  <c r="M934" i="1" s="1"/>
  <c r="N934" i="1" s="1"/>
  <c r="K935" i="1"/>
  <c r="Q80" i="1"/>
  <c r="I81" i="1"/>
  <c r="O81" i="1" s="1"/>
  <c r="H82" i="1"/>
  <c r="L935" i="1" l="1"/>
  <c r="M935" i="1" s="1"/>
  <c r="N935" i="1" s="1"/>
  <c r="K936" i="1"/>
  <c r="B80" i="1"/>
  <c r="Q81" i="1"/>
  <c r="B81" i="1" s="1"/>
  <c r="I82" i="1"/>
  <c r="O82" i="1" s="1"/>
  <c r="H83" i="1"/>
  <c r="L936" i="1" l="1"/>
  <c r="M936" i="1" s="1"/>
  <c r="N936" i="1" s="1"/>
  <c r="K937" i="1"/>
  <c r="Q82" i="1"/>
  <c r="H84" i="1"/>
  <c r="I83" i="1"/>
  <c r="O83" i="1" s="1"/>
  <c r="L937" i="1" l="1"/>
  <c r="M937" i="1" s="1"/>
  <c r="N937" i="1" s="1"/>
  <c r="K938" i="1"/>
  <c r="B82" i="1"/>
  <c r="Q83" i="1"/>
  <c r="B83" i="1" s="1"/>
  <c r="H85" i="1"/>
  <c r="I84" i="1"/>
  <c r="O84" i="1" s="1"/>
  <c r="L938" i="1" l="1"/>
  <c r="M938" i="1" s="1"/>
  <c r="N938" i="1" s="1"/>
  <c r="K939" i="1"/>
  <c r="Q84" i="1"/>
  <c r="I85" i="1"/>
  <c r="O85" i="1" s="1"/>
  <c r="H86" i="1"/>
  <c r="L939" i="1" l="1"/>
  <c r="M939" i="1" s="1"/>
  <c r="N939" i="1" s="1"/>
  <c r="K940" i="1"/>
  <c r="B84" i="1"/>
  <c r="Q85" i="1"/>
  <c r="B85" i="1" s="1"/>
  <c r="I86" i="1"/>
  <c r="O86" i="1" s="1"/>
  <c r="H87" i="1"/>
  <c r="L940" i="1" l="1"/>
  <c r="M940" i="1" s="1"/>
  <c r="N940" i="1" s="1"/>
  <c r="Q86" i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l="1"/>
  <c r="B193" i="1" s="1"/>
  <c r="V189" i="1"/>
  <c r="H195" i="1"/>
  <c r="I194" i="1"/>
  <c r="O194" i="1" s="1"/>
  <c r="Q194" i="1" s="1"/>
  <c r="B194" i="1" s="1"/>
  <c r="V191" i="1" l="1"/>
  <c r="H196" i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l="1"/>
  <c r="V203" i="1"/>
  <c r="V205" i="1" s="1"/>
  <c r="V207" i="1" s="1"/>
  <c r="H217" i="1"/>
  <c r="I216" i="1"/>
  <c r="O216" i="1" s="1"/>
  <c r="S215" i="1" l="1"/>
  <c r="R215" i="1" s="1"/>
  <c r="V209" i="1"/>
  <c r="V211" i="1" s="1"/>
  <c r="B215" i="1"/>
  <c r="H218" i="1"/>
  <c r="I217" i="1"/>
  <c r="O217" i="1" s="1"/>
  <c r="V213" i="1" l="1"/>
  <c r="C216" i="1"/>
  <c r="S219" i="1"/>
  <c r="H219" i="1"/>
  <c r="I218" i="1"/>
  <c r="O218" i="1" s="1"/>
  <c r="C217" i="1" l="1"/>
  <c r="Q216" i="1"/>
  <c r="V215" i="1"/>
  <c r="S229" i="1"/>
  <c r="H220" i="1"/>
  <c r="I219" i="1"/>
  <c r="O219" i="1" s="1"/>
  <c r="B216" i="1" l="1"/>
  <c r="C218" i="1"/>
  <c r="Q217" i="1"/>
  <c r="B217" i="1" s="1"/>
  <c r="S230" i="1"/>
  <c r="H221" i="1"/>
  <c r="I220" i="1"/>
  <c r="O220" i="1" s="1"/>
  <c r="C219" i="1" l="1"/>
  <c r="Q218" i="1"/>
  <c r="S234" i="1"/>
  <c r="H222" i="1"/>
  <c r="I221" i="1"/>
  <c r="O221" i="1" s="1"/>
  <c r="B218" i="1" l="1"/>
  <c r="C220" i="1"/>
  <c r="Q219" i="1"/>
  <c r="B219" i="1" s="1"/>
  <c r="H223" i="1"/>
  <c r="I222" i="1"/>
  <c r="O222" i="1" s="1"/>
  <c r="C221" i="1" l="1"/>
  <c r="Q220" i="1"/>
  <c r="S238" i="1"/>
  <c r="H224" i="1"/>
  <c r="I223" i="1"/>
  <c r="O223" i="1" s="1"/>
  <c r="B220" i="1" l="1"/>
  <c r="C222" i="1"/>
  <c r="Q221" i="1"/>
  <c r="B221" i="1" s="1"/>
  <c r="S247" i="1"/>
  <c r="H225" i="1"/>
  <c r="I224" i="1"/>
  <c r="O224" i="1" s="1"/>
  <c r="C223" i="1" l="1"/>
  <c r="Q222" i="1"/>
  <c r="S248" i="1"/>
  <c r="H226" i="1"/>
  <c r="I225" i="1"/>
  <c r="O225" i="1" s="1"/>
  <c r="B222" i="1" l="1"/>
  <c r="C224" i="1"/>
  <c r="Q223" i="1"/>
  <c r="B223" i="1" s="1"/>
  <c r="S252" i="1"/>
  <c r="H227" i="1"/>
  <c r="I226" i="1"/>
  <c r="O226" i="1" s="1"/>
  <c r="C225" i="1" l="1"/>
  <c r="Q224" i="1"/>
  <c r="S257" i="1"/>
  <c r="H228" i="1"/>
  <c r="I227" i="1"/>
  <c r="O227" i="1" s="1"/>
  <c r="B224" i="1" l="1"/>
  <c r="C226" i="1"/>
  <c r="Q225" i="1"/>
  <c r="B225" i="1" s="1"/>
  <c r="S260" i="1"/>
  <c r="H229" i="1"/>
  <c r="I228" i="1"/>
  <c r="O228" i="1" s="1"/>
  <c r="C227" i="1" l="1"/>
  <c r="Q226" i="1"/>
  <c r="S265" i="1"/>
  <c r="I229" i="1"/>
  <c r="O229" i="1" s="1"/>
  <c r="H230" i="1"/>
  <c r="B226" i="1" l="1"/>
  <c r="C228" i="1"/>
  <c r="Q227" i="1"/>
  <c r="B227" i="1" s="1"/>
  <c r="S267" i="1"/>
  <c r="H231" i="1"/>
  <c r="I230" i="1"/>
  <c r="O230" i="1" s="1"/>
  <c r="C229" i="1" l="1"/>
  <c r="Q228" i="1"/>
  <c r="S269" i="1"/>
  <c r="H232" i="1"/>
  <c r="I231" i="1"/>
  <c r="O231" i="1" s="1"/>
  <c r="B228" i="1" l="1"/>
  <c r="C230" i="1"/>
  <c r="Q229" i="1"/>
  <c r="B229" i="1" s="1"/>
  <c r="S270" i="1"/>
  <c r="H233" i="1"/>
  <c r="I232" i="1"/>
  <c r="O232" i="1" s="1"/>
  <c r="C231" i="1" l="1"/>
  <c r="Q230" i="1"/>
  <c r="S274" i="1"/>
  <c r="H234" i="1"/>
  <c r="I233" i="1"/>
  <c r="O233" i="1" s="1"/>
  <c r="B230" i="1" l="1"/>
  <c r="C232" i="1"/>
  <c r="Q231" i="1"/>
  <c r="B231" i="1" s="1"/>
  <c r="S278" i="1"/>
  <c r="H235" i="1"/>
  <c r="I234" i="1"/>
  <c r="O234" i="1" s="1"/>
  <c r="C233" i="1" l="1"/>
  <c r="Q232" i="1"/>
  <c r="S280" i="1"/>
  <c r="H236" i="1"/>
  <c r="I235" i="1"/>
  <c r="O235" i="1" s="1"/>
  <c r="B232" i="1" l="1"/>
  <c r="C234" i="1"/>
  <c r="Q233" i="1"/>
  <c r="B233" i="1" s="1"/>
  <c r="S288" i="1"/>
  <c r="H237" i="1"/>
  <c r="I236" i="1"/>
  <c r="O236" i="1" s="1"/>
  <c r="V225" i="1" l="1"/>
  <c r="C235" i="1"/>
  <c r="Q234" i="1"/>
  <c r="S289" i="1"/>
  <c r="H238" i="1"/>
  <c r="I237" i="1"/>
  <c r="O237" i="1" s="1"/>
  <c r="B234" i="1" l="1"/>
  <c r="C236" i="1"/>
  <c r="Q235" i="1"/>
  <c r="B235" i="1" s="1"/>
  <c r="S290" i="1"/>
  <c r="H239" i="1"/>
  <c r="I238" i="1"/>
  <c r="O238" i="1" s="1"/>
  <c r="V227" i="1" l="1"/>
  <c r="V229" i="1" s="1"/>
  <c r="S236" i="1" s="1"/>
  <c r="R236" i="1" s="1"/>
  <c r="Q236" i="1"/>
  <c r="S293" i="1"/>
  <c r="H240" i="1"/>
  <c r="I239" i="1"/>
  <c r="O239" i="1" s="1"/>
  <c r="C237" i="1" l="1"/>
  <c r="C238" i="1" s="1"/>
  <c r="B236" i="1"/>
  <c r="V231" i="1"/>
  <c r="V233" i="1" s="1"/>
  <c r="S296" i="1"/>
  <c r="H241" i="1"/>
  <c r="I240" i="1"/>
  <c r="O240" i="1" s="1"/>
  <c r="Q237" i="1" l="1"/>
  <c r="B237" i="1" s="1"/>
  <c r="V237" i="1"/>
  <c r="V235" i="1"/>
  <c r="C239" i="1"/>
  <c r="Q238" i="1"/>
  <c r="S298" i="1"/>
  <c r="H242" i="1"/>
  <c r="I241" i="1"/>
  <c r="O241" i="1" s="1"/>
  <c r="B238" i="1" l="1"/>
  <c r="C240" i="1"/>
  <c r="Q239" i="1"/>
  <c r="B239" i="1" s="1"/>
  <c r="S302" i="1"/>
  <c r="H243" i="1"/>
  <c r="I242" i="1"/>
  <c r="O242" i="1" s="1"/>
  <c r="C241" i="1" l="1"/>
  <c r="Q240" i="1"/>
  <c r="S310" i="1"/>
  <c r="H244" i="1"/>
  <c r="I243" i="1"/>
  <c r="O243" i="1" s="1"/>
  <c r="B240" i="1" l="1"/>
  <c r="C242" i="1"/>
  <c r="Q241" i="1"/>
  <c r="B241" i="1" s="1"/>
  <c r="S311" i="1"/>
  <c r="H245" i="1"/>
  <c r="I244" i="1"/>
  <c r="O244" i="1" s="1"/>
  <c r="C243" i="1" l="1"/>
  <c r="Q242" i="1"/>
  <c r="S312" i="1"/>
  <c r="H246" i="1"/>
  <c r="I245" i="1"/>
  <c r="O245" i="1" s="1"/>
  <c r="B242" i="1" l="1"/>
  <c r="C244" i="1"/>
  <c r="Q243" i="1"/>
  <c r="B243" i="1" s="1"/>
  <c r="S315" i="1"/>
  <c r="H247" i="1"/>
  <c r="I246" i="1"/>
  <c r="O246" i="1" s="1"/>
  <c r="C245" i="1" l="1"/>
  <c r="Q244" i="1"/>
  <c r="S320" i="1"/>
  <c r="I247" i="1"/>
  <c r="O247" i="1" s="1"/>
  <c r="H248" i="1"/>
  <c r="B244" i="1" l="1"/>
  <c r="C246" i="1"/>
  <c r="Q245" i="1"/>
  <c r="B245" i="1" s="1"/>
  <c r="S329" i="1"/>
  <c r="I248" i="1"/>
  <c r="O248" i="1" s="1"/>
  <c r="H249" i="1"/>
  <c r="C247" i="1" l="1"/>
  <c r="Q246" i="1"/>
  <c r="S330" i="1"/>
  <c r="H250" i="1"/>
  <c r="I249" i="1"/>
  <c r="O249" i="1" s="1"/>
  <c r="B246" i="1" l="1"/>
  <c r="C248" i="1"/>
  <c r="Q247" i="1"/>
  <c r="B247" i="1" s="1"/>
  <c r="S331" i="1"/>
  <c r="I250" i="1"/>
  <c r="O250" i="1" s="1"/>
  <c r="H251" i="1"/>
  <c r="C249" i="1" l="1"/>
  <c r="Q248" i="1"/>
  <c r="S332" i="1"/>
  <c r="H252" i="1"/>
  <c r="I251" i="1"/>
  <c r="O251" i="1" s="1"/>
  <c r="B248" i="1" l="1"/>
  <c r="C250" i="1"/>
  <c r="Q249" i="1"/>
  <c r="B249" i="1" s="1"/>
  <c r="S333" i="1"/>
  <c r="H253" i="1"/>
  <c r="I252" i="1"/>
  <c r="O252" i="1" s="1"/>
  <c r="C251" i="1" l="1"/>
  <c r="Q250" i="1"/>
  <c r="S337" i="1"/>
  <c r="H254" i="1"/>
  <c r="I253" i="1"/>
  <c r="O253" i="1" s="1"/>
  <c r="B250" i="1" l="1"/>
  <c r="C252" i="1"/>
  <c r="Q251" i="1"/>
  <c r="B251" i="1" s="1"/>
  <c r="S342" i="1"/>
  <c r="H255" i="1"/>
  <c r="I254" i="1"/>
  <c r="O254" i="1" s="1"/>
  <c r="C253" i="1" l="1"/>
  <c r="Q252" i="1"/>
  <c r="S352" i="1"/>
  <c r="H256" i="1"/>
  <c r="I255" i="1"/>
  <c r="O255" i="1" s="1"/>
  <c r="B252" i="1" l="1"/>
  <c r="C254" i="1"/>
  <c r="Q253" i="1"/>
  <c r="B253" i="1" s="1"/>
  <c r="S353" i="1"/>
  <c r="I256" i="1"/>
  <c r="O256" i="1" s="1"/>
  <c r="H257" i="1"/>
  <c r="C255" i="1" l="1"/>
  <c r="Q254" i="1"/>
  <c r="S354" i="1"/>
  <c r="I257" i="1"/>
  <c r="O257" i="1" s="1"/>
  <c r="H258" i="1"/>
  <c r="B254" i="1" l="1"/>
  <c r="C256" i="1"/>
  <c r="Q255" i="1"/>
  <c r="B255" i="1" s="1"/>
  <c r="S357" i="1"/>
  <c r="H259" i="1"/>
  <c r="I258" i="1"/>
  <c r="O258" i="1" s="1"/>
  <c r="C257" i="1" l="1"/>
  <c r="Q256" i="1"/>
  <c r="S358" i="1"/>
  <c r="I259" i="1"/>
  <c r="O259" i="1" s="1"/>
  <c r="H260" i="1"/>
  <c r="B256" i="1" l="1"/>
  <c r="C258" i="1"/>
  <c r="Q257" i="1"/>
  <c r="B257" i="1" s="1"/>
  <c r="S359" i="1"/>
  <c r="H261" i="1"/>
  <c r="I260" i="1"/>
  <c r="O260" i="1" s="1"/>
  <c r="C259" i="1" l="1"/>
  <c r="Q258" i="1"/>
  <c r="S361" i="1"/>
  <c r="I261" i="1"/>
  <c r="O261" i="1" s="1"/>
  <c r="H262" i="1"/>
  <c r="B258" i="1" l="1"/>
  <c r="C260" i="1"/>
  <c r="Q259" i="1"/>
  <c r="B259" i="1" s="1"/>
  <c r="S363" i="1"/>
  <c r="H263" i="1"/>
  <c r="I262" i="1"/>
  <c r="O262" i="1" s="1"/>
  <c r="C261" i="1" l="1"/>
  <c r="Q260" i="1"/>
  <c r="S371" i="1"/>
  <c r="H264" i="1"/>
  <c r="I263" i="1"/>
  <c r="O263" i="1" s="1"/>
  <c r="B260" i="1" l="1"/>
  <c r="C262" i="1"/>
  <c r="Q261" i="1"/>
  <c r="B261" i="1" s="1"/>
  <c r="S375" i="1"/>
  <c r="H265" i="1"/>
  <c r="I264" i="1"/>
  <c r="O264" i="1" s="1"/>
  <c r="C263" i="1" l="1"/>
  <c r="Q262" i="1"/>
  <c r="S376" i="1"/>
  <c r="I265" i="1"/>
  <c r="O265" i="1" s="1"/>
  <c r="H266" i="1"/>
  <c r="B262" i="1" l="1"/>
  <c r="C264" i="1"/>
  <c r="Q263" i="1"/>
  <c r="B263" i="1" s="1"/>
  <c r="S380" i="1"/>
  <c r="H267" i="1"/>
  <c r="I266" i="1"/>
  <c r="O266" i="1" s="1"/>
  <c r="C265" i="1" l="1"/>
  <c r="Q264" i="1"/>
  <c r="S383" i="1"/>
  <c r="H268" i="1"/>
  <c r="I267" i="1"/>
  <c r="O267" i="1" s="1"/>
  <c r="B264" i="1" l="1"/>
  <c r="C266" i="1"/>
  <c r="Q265" i="1"/>
  <c r="B265" i="1" s="1"/>
  <c r="S385" i="1"/>
  <c r="H269" i="1"/>
  <c r="I268" i="1"/>
  <c r="O268" i="1" s="1"/>
  <c r="C267" i="1" l="1"/>
  <c r="Q266" i="1"/>
  <c r="S387" i="1"/>
  <c r="H270" i="1"/>
  <c r="I269" i="1"/>
  <c r="O269" i="1" s="1"/>
  <c r="B266" i="1" l="1"/>
  <c r="C268" i="1"/>
  <c r="Q267" i="1"/>
  <c r="B267" i="1" s="1"/>
  <c r="S389" i="1"/>
  <c r="H271" i="1"/>
  <c r="I270" i="1"/>
  <c r="O270" i="1" s="1"/>
  <c r="C269" i="1" l="1"/>
  <c r="Q268" i="1"/>
  <c r="S393" i="1"/>
  <c r="I271" i="1"/>
  <c r="O271" i="1" s="1"/>
  <c r="H272" i="1"/>
  <c r="B268" i="1" l="1"/>
  <c r="C270" i="1"/>
  <c r="Q269" i="1"/>
  <c r="B269" i="1" s="1"/>
  <c r="S396" i="1"/>
  <c r="I272" i="1"/>
  <c r="O272" i="1" s="1"/>
  <c r="H273" i="1"/>
  <c r="C271" i="1" l="1"/>
  <c r="Q270" i="1"/>
  <c r="S401" i="1"/>
  <c r="I273" i="1"/>
  <c r="O273" i="1" s="1"/>
  <c r="H274" i="1"/>
  <c r="B270" i="1" l="1"/>
  <c r="C272" i="1"/>
  <c r="Q271" i="1"/>
  <c r="B271" i="1" s="1"/>
  <c r="S416" i="1"/>
  <c r="H275" i="1"/>
  <c r="I274" i="1"/>
  <c r="O274" i="1" s="1"/>
  <c r="C273" i="1" l="1"/>
  <c r="Q272" i="1"/>
  <c r="S425" i="1"/>
  <c r="H276" i="1"/>
  <c r="I275" i="1"/>
  <c r="O275" i="1" s="1"/>
  <c r="B272" i="1" l="1"/>
  <c r="C274" i="1"/>
  <c r="Q273" i="1"/>
  <c r="B273" i="1" s="1"/>
  <c r="S437" i="1"/>
  <c r="I276" i="1"/>
  <c r="O276" i="1" s="1"/>
  <c r="H277" i="1"/>
  <c r="C275" i="1" l="1"/>
  <c r="Q274" i="1"/>
  <c r="S442" i="1"/>
  <c r="H278" i="1"/>
  <c r="I277" i="1"/>
  <c r="O277" i="1" s="1"/>
  <c r="B274" i="1" l="1"/>
  <c r="C276" i="1"/>
  <c r="Q275" i="1"/>
  <c r="B275" i="1" s="1"/>
  <c r="S447" i="1"/>
  <c r="H279" i="1"/>
  <c r="I278" i="1"/>
  <c r="O278" i="1" s="1"/>
  <c r="C277" i="1" l="1"/>
  <c r="Q276" i="1"/>
  <c r="S463" i="1"/>
  <c r="I279" i="1"/>
  <c r="O279" i="1" s="1"/>
  <c r="H280" i="1"/>
  <c r="V268" i="1" l="1"/>
  <c r="B276" i="1"/>
  <c r="C278" i="1"/>
  <c r="Q277" i="1"/>
  <c r="B277" i="1" s="1"/>
  <c r="S468" i="1"/>
  <c r="I280" i="1"/>
  <c r="O280" i="1" s="1"/>
  <c r="H281" i="1"/>
  <c r="C279" i="1" l="1"/>
  <c r="Q278" i="1"/>
  <c r="S481" i="1"/>
  <c r="H282" i="1"/>
  <c r="I281" i="1"/>
  <c r="O281" i="1" s="1"/>
  <c r="B278" i="1" l="1"/>
  <c r="V270" i="1"/>
  <c r="V272" i="1" s="1"/>
  <c r="S279" i="1" s="1"/>
  <c r="R279" i="1" s="1"/>
  <c r="Q279" i="1"/>
  <c r="B279" i="1" s="1"/>
  <c r="S486" i="1"/>
  <c r="H283" i="1"/>
  <c r="I282" i="1"/>
  <c r="O282" i="1" s="1"/>
  <c r="C280" i="1" l="1"/>
  <c r="V274" i="1"/>
  <c r="V278" i="1" s="1"/>
  <c r="S491" i="1"/>
  <c r="I283" i="1"/>
  <c r="O283" i="1" s="1"/>
  <c r="H284" i="1"/>
  <c r="V280" i="1" l="1"/>
  <c r="C281" i="1"/>
  <c r="Q280" i="1"/>
  <c r="V276" i="1"/>
  <c r="S495" i="1"/>
  <c r="H285" i="1"/>
  <c r="I284" i="1"/>
  <c r="O284" i="1" s="1"/>
  <c r="B280" i="1" l="1"/>
  <c r="C282" i="1"/>
  <c r="C283" i="1" s="1"/>
  <c r="Q281" i="1"/>
  <c r="B281" i="1" s="1"/>
  <c r="S504" i="1"/>
  <c r="H286" i="1"/>
  <c r="I285" i="1"/>
  <c r="O285" i="1" s="1"/>
  <c r="Q282" i="1" l="1"/>
  <c r="B282" i="1" s="1"/>
  <c r="C284" i="1"/>
  <c r="Q283" i="1"/>
  <c r="S509" i="1"/>
  <c r="H287" i="1"/>
  <c r="I286" i="1"/>
  <c r="O286" i="1" s="1"/>
  <c r="B283" i="1" l="1"/>
  <c r="C285" i="1"/>
  <c r="Q284" i="1"/>
  <c r="B284" i="1" s="1"/>
  <c r="S513" i="1"/>
  <c r="H288" i="1"/>
  <c r="I287" i="1"/>
  <c r="O287" i="1" s="1"/>
  <c r="C286" i="1" l="1"/>
  <c r="Q285" i="1"/>
  <c r="S521" i="1"/>
  <c r="I288" i="1"/>
  <c r="O288" i="1" s="1"/>
  <c r="H289" i="1"/>
  <c r="B285" i="1" l="1"/>
  <c r="C287" i="1"/>
  <c r="Q286" i="1"/>
  <c r="B286" i="1" s="1"/>
  <c r="S526" i="1"/>
  <c r="I289" i="1"/>
  <c r="O289" i="1" s="1"/>
  <c r="H290" i="1"/>
  <c r="C288" i="1" l="1"/>
  <c r="Q287" i="1"/>
  <c r="S529" i="1"/>
  <c r="H291" i="1"/>
  <c r="I290" i="1"/>
  <c r="O290" i="1" s="1"/>
  <c r="B287" i="1" l="1"/>
  <c r="C289" i="1"/>
  <c r="Q288" i="1"/>
  <c r="B288" i="1" s="1"/>
  <c r="S545" i="1"/>
  <c r="I291" i="1"/>
  <c r="O291" i="1" s="1"/>
  <c r="H292" i="1"/>
  <c r="C290" i="1" l="1"/>
  <c r="Q289" i="1"/>
  <c r="S550" i="1"/>
  <c r="H293" i="1"/>
  <c r="I292" i="1"/>
  <c r="O292" i="1" s="1"/>
  <c r="B289" i="1" l="1"/>
  <c r="C291" i="1"/>
  <c r="Q290" i="1"/>
  <c r="B290" i="1" s="1"/>
  <c r="S558" i="1"/>
  <c r="H294" i="1"/>
  <c r="I293" i="1"/>
  <c r="O293" i="1" s="1"/>
  <c r="C292" i="1" l="1"/>
  <c r="Q291" i="1"/>
  <c r="S563" i="1"/>
  <c r="H295" i="1"/>
  <c r="I294" i="1"/>
  <c r="O294" i="1" s="1"/>
  <c r="B291" i="1" l="1"/>
  <c r="C293" i="1"/>
  <c r="Q292" i="1"/>
  <c r="B292" i="1" s="1"/>
  <c r="S568" i="1"/>
  <c r="H296" i="1"/>
  <c r="I295" i="1"/>
  <c r="O295" i="1" s="1"/>
  <c r="C294" i="1" l="1"/>
  <c r="Q293" i="1"/>
  <c r="S583" i="1"/>
  <c r="H297" i="1"/>
  <c r="I296" i="1"/>
  <c r="O296" i="1" s="1"/>
  <c r="B293" i="1" l="1"/>
  <c r="C295" i="1"/>
  <c r="Q294" i="1"/>
  <c r="B294" i="1" s="1"/>
  <c r="S588" i="1"/>
  <c r="H298" i="1"/>
  <c r="I297" i="1"/>
  <c r="O297" i="1" s="1"/>
  <c r="C296" i="1" l="1"/>
  <c r="Q295" i="1"/>
  <c r="S593" i="1"/>
  <c r="I298" i="1"/>
  <c r="O298" i="1" s="1"/>
  <c r="H299" i="1"/>
  <c r="B295" i="1" l="1"/>
  <c r="C297" i="1"/>
  <c r="Q296" i="1"/>
  <c r="B296" i="1" s="1"/>
  <c r="S599" i="1"/>
  <c r="I299" i="1"/>
  <c r="O299" i="1" s="1"/>
  <c r="H300" i="1"/>
  <c r="C298" i="1" l="1"/>
  <c r="Q297" i="1"/>
  <c r="S605" i="1"/>
  <c r="I300" i="1"/>
  <c r="O300" i="1" s="1"/>
  <c r="H301" i="1"/>
  <c r="V289" i="1" l="1"/>
  <c r="B297" i="1"/>
  <c r="C299" i="1"/>
  <c r="Q298" i="1"/>
  <c r="B298" i="1" s="1"/>
  <c r="S610" i="1"/>
  <c r="H302" i="1"/>
  <c r="I301" i="1"/>
  <c r="O301" i="1" s="1"/>
  <c r="C300" i="1" l="1"/>
  <c r="Q299" i="1"/>
  <c r="S615" i="1"/>
  <c r="H303" i="1"/>
  <c r="I302" i="1"/>
  <c r="O302" i="1" s="1"/>
  <c r="B299" i="1" l="1"/>
  <c r="V291" i="1"/>
  <c r="V293" i="1" s="1"/>
  <c r="Q300" i="1"/>
  <c r="B300" i="1" s="1"/>
  <c r="S627" i="1"/>
  <c r="I303" i="1"/>
  <c r="O303" i="1" s="1"/>
  <c r="H304" i="1"/>
  <c r="S300" i="1" l="1"/>
  <c r="V295" i="1"/>
  <c r="V297" i="1" s="1"/>
  <c r="S637" i="1"/>
  <c r="I304" i="1"/>
  <c r="O304" i="1" s="1"/>
  <c r="H305" i="1"/>
  <c r="R300" i="1" l="1"/>
  <c r="V299" i="1"/>
  <c r="C301" i="1"/>
  <c r="S639" i="1"/>
  <c r="I305" i="1"/>
  <c r="O305" i="1" s="1"/>
  <c r="H306" i="1"/>
  <c r="V301" i="1" l="1"/>
  <c r="C302" i="1"/>
  <c r="Q301" i="1"/>
  <c r="S647" i="1"/>
  <c r="H307" i="1"/>
  <c r="I306" i="1"/>
  <c r="O306" i="1" s="1"/>
  <c r="B301" i="1" l="1"/>
  <c r="C303" i="1"/>
  <c r="Q302" i="1"/>
  <c r="B302" i="1" s="1"/>
  <c r="S652" i="1"/>
  <c r="I307" i="1"/>
  <c r="O307" i="1" s="1"/>
  <c r="H308" i="1"/>
  <c r="C304" i="1" l="1"/>
  <c r="Q303" i="1"/>
  <c r="S668" i="1"/>
  <c r="H309" i="1"/>
  <c r="I308" i="1"/>
  <c r="O308" i="1" s="1"/>
  <c r="B303" i="1" l="1"/>
  <c r="Q304" i="1"/>
  <c r="B304" i="1" s="1"/>
  <c r="C305" i="1"/>
  <c r="S673" i="1"/>
  <c r="H310" i="1"/>
  <c r="I309" i="1"/>
  <c r="O309" i="1" s="1"/>
  <c r="Q305" i="1" l="1"/>
  <c r="C306" i="1"/>
  <c r="S676" i="1"/>
  <c r="H311" i="1"/>
  <c r="I310" i="1"/>
  <c r="O310" i="1" s="1"/>
  <c r="B305" i="1" l="1"/>
  <c r="C307" i="1"/>
  <c r="Q306" i="1"/>
  <c r="B306" i="1" s="1"/>
  <c r="S677" i="1"/>
  <c r="H312" i="1"/>
  <c r="I311" i="1"/>
  <c r="O311" i="1" s="1"/>
  <c r="C308" i="1" l="1"/>
  <c r="Q307" i="1"/>
  <c r="S687" i="1"/>
  <c r="I312" i="1"/>
  <c r="O312" i="1" s="1"/>
  <c r="H313" i="1"/>
  <c r="B307" i="1" l="1"/>
  <c r="Q308" i="1"/>
  <c r="B308" i="1" s="1"/>
  <c r="C309" i="1"/>
  <c r="S689" i="1"/>
  <c r="H314" i="1"/>
  <c r="I313" i="1"/>
  <c r="O313" i="1" s="1"/>
  <c r="Q309" i="1" l="1"/>
  <c r="C310" i="1"/>
  <c r="S699" i="1"/>
  <c r="I314" i="1"/>
  <c r="O314" i="1" s="1"/>
  <c r="H315" i="1"/>
  <c r="B309" i="1" l="1"/>
  <c r="C311" i="1"/>
  <c r="Q310" i="1"/>
  <c r="B310" i="1" s="1"/>
  <c r="S715" i="1"/>
  <c r="I315" i="1"/>
  <c r="O315" i="1" s="1"/>
  <c r="H316" i="1"/>
  <c r="C312" i="1" l="1"/>
  <c r="Q311" i="1"/>
  <c r="S733" i="1"/>
  <c r="H317" i="1"/>
  <c r="I316" i="1"/>
  <c r="O316" i="1" s="1"/>
  <c r="B311" i="1" l="1"/>
  <c r="Q312" i="1"/>
  <c r="B312" i="1" s="1"/>
  <c r="C313" i="1"/>
  <c r="S738" i="1"/>
  <c r="I317" i="1"/>
  <c r="O317" i="1" s="1"/>
  <c r="H318" i="1"/>
  <c r="Q313" i="1" l="1"/>
  <c r="C314" i="1"/>
  <c r="S745" i="1"/>
  <c r="H319" i="1"/>
  <c r="I318" i="1"/>
  <c r="O318" i="1" s="1"/>
  <c r="B313" i="1" l="1"/>
  <c r="C315" i="1"/>
  <c r="Q314" i="1"/>
  <c r="B314" i="1" s="1"/>
  <c r="S756" i="1"/>
  <c r="H320" i="1"/>
  <c r="I319" i="1"/>
  <c r="O319" i="1" s="1"/>
  <c r="C316" i="1" l="1"/>
  <c r="Q315" i="1"/>
  <c r="S761" i="1"/>
  <c r="I320" i="1"/>
  <c r="O320" i="1" s="1"/>
  <c r="H321" i="1"/>
  <c r="B315" i="1" l="1"/>
  <c r="Q316" i="1"/>
  <c r="B316" i="1" s="1"/>
  <c r="C317" i="1"/>
  <c r="S771" i="1"/>
  <c r="H322" i="1"/>
  <c r="I321" i="1"/>
  <c r="O321" i="1" s="1"/>
  <c r="Q317" i="1" l="1"/>
  <c r="C318" i="1"/>
  <c r="S776" i="1"/>
  <c r="I322" i="1"/>
  <c r="O322" i="1" s="1"/>
  <c r="H323" i="1"/>
  <c r="B317" i="1" l="1"/>
  <c r="C319" i="1"/>
  <c r="Q318" i="1"/>
  <c r="B318" i="1" s="1"/>
  <c r="S780" i="1"/>
  <c r="H324" i="1"/>
  <c r="I323" i="1"/>
  <c r="O323" i="1" s="1"/>
  <c r="C320" i="1" l="1"/>
  <c r="Q319" i="1"/>
  <c r="S791" i="1"/>
  <c r="I324" i="1"/>
  <c r="O324" i="1" s="1"/>
  <c r="H325" i="1"/>
  <c r="B319" i="1" l="1"/>
  <c r="Q320" i="1"/>
  <c r="B320" i="1" s="1"/>
  <c r="C321" i="1"/>
  <c r="S796" i="1"/>
  <c r="H326" i="1"/>
  <c r="I325" i="1"/>
  <c r="O325" i="1" s="1"/>
  <c r="C322" i="1" l="1"/>
  <c r="Q321" i="1"/>
  <c r="S801" i="1"/>
  <c r="I326" i="1"/>
  <c r="O326" i="1" s="1"/>
  <c r="H327" i="1"/>
  <c r="B321" i="1" l="1"/>
  <c r="C323" i="1"/>
  <c r="Q322" i="1"/>
  <c r="B322" i="1" s="1"/>
  <c r="S807" i="1"/>
  <c r="I327" i="1"/>
  <c r="O327" i="1" s="1"/>
  <c r="H328" i="1"/>
  <c r="Q323" i="1" l="1"/>
  <c r="C324" i="1"/>
  <c r="S813" i="1"/>
  <c r="I328" i="1"/>
  <c r="O328" i="1" s="1"/>
  <c r="H329" i="1"/>
  <c r="B323" i="1" l="1"/>
  <c r="Q324" i="1"/>
  <c r="B324" i="1" s="1"/>
  <c r="C325" i="1"/>
  <c r="S818" i="1"/>
  <c r="I329" i="1"/>
  <c r="O329" i="1" s="1"/>
  <c r="H330" i="1"/>
  <c r="C326" i="1" l="1"/>
  <c r="Q325" i="1"/>
  <c r="S823" i="1"/>
  <c r="H331" i="1"/>
  <c r="I330" i="1"/>
  <c r="O330" i="1" s="1"/>
  <c r="B325" i="1" l="1"/>
  <c r="C327" i="1"/>
  <c r="Q326" i="1"/>
  <c r="B326" i="1" s="1"/>
  <c r="S833" i="1"/>
  <c r="I331" i="1"/>
  <c r="O331" i="1" s="1"/>
  <c r="H332" i="1"/>
  <c r="Q327" i="1" l="1"/>
  <c r="C328" i="1"/>
  <c r="S838" i="1"/>
  <c r="I332" i="1"/>
  <c r="O332" i="1" s="1"/>
  <c r="H333" i="1"/>
  <c r="B327" i="1" l="1"/>
  <c r="Q328" i="1"/>
  <c r="B328" i="1" s="1"/>
  <c r="C329" i="1"/>
  <c r="S843" i="1"/>
  <c r="H334" i="1"/>
  <c r="I333" i="1"/>
  <c r="O333" i="1" s="1"/>
  <c r="C330" i="1" l="1"/>
  <c r="Q329" i="1"/>
  <c r="S856" i="1"/>
  <c r="H335" i="1"/>
  <c r="I334" i="1"/>
  <c r="O334" i="1" s="1"/>
  <c r="B329" i="1" l="1"/>
  <c r="C331" i="1"/>
  <c r="Q330" i="1"/>
  <c r="B330" i="1" s="1"/>
  <c r="S861" i="1"/>
  <c r="H336" i="1"/>
  <c r="I335" i="1"/>
  <c r="O335" i="1" s="1"/>
  <c r="Q331" i="1" l="1"/>
  <c r="C332" i="1"/>
  <c r="S866" i="1"/>
  <c r="I336" i="1"/>
  <c r="O336" i="1" s="1"/>
  <c r="H337" i="1"/>
  <c r="B331" i="1" l="1"/>
  <c r="Q332" i="1"/>
  <c r="B332" i="1" s="1"/>
  <c r="C333" i="1"/>
  <c r="I337" i="1"/>
  <c r="O337" i="1" s="1"/>
  <c r="H338" i="1"/>
  <c r="C334" i="1" l="1"/>
  <c r="Q333" i="1"/>
  <c r="I338" i="1"/>
  <c r="O338" i="1" s="1"/>
  <c r="H339" i="1"/>
  <c r="B333" i="1" l="1"/>
  <c r="C335" i="1"/>
  <c r="Q334" i="1"/>
  <c r="B334" i="1" s="1"/>
  <c r="H340" i="1"/>
  <c r="I339" i="1"/>
  <c r="O339" i="1" s="1"/>
  <c r="Q335" i="1" l="1"/>
  <c r="C336" i="1"/>
  <c r="H341" i="1"/>
  <c r="I340" i="1"/>
  <c r="O340" i="1" s="1"/>
  <c r="B335" i="1" l="1"/>
  <c r="Q336" i="1"/>
  <c r="B336" i="1" s="1"/>
  <c r="C337" i="1"/>
  <c r="H342" i="1"/>
  <c r="I341" i="1"/>
  <c r="O341" i="1" s="1"/>
  <c r="C338" i="1" l="1"/>
  <c r="Q337" i="1"/>
  <c r="I342" i="1"/>
  <c r="O342" i="1" s="1"/>
  <c r="H343" i="1"/>
  <c r="B337" i="1" l="1"/>
  <c r="C339" i="1"/>
  <c r="Q338" i="1"/>
  <c r="B338" i="1" s="1"/>
  <c r="I343" i="1"/>
  <c r="O343" i="1" s="1"/>
  <c r="H344" i="1"/>
  <c r="Q339" i="1" l="1"/>
  <c r="C340" i="1"/>
  <c r="H345" i="1"/>
  <c r="I344" i="1"/>
  <c r="O344" i="1" s="1"/>
  <c r="B339" i="1" l="1"/>
  <c r="Q340" i="1"/>
  <c r="B340" i="1" s="1"/>
  <c r="C341" i="1"/>
  <c r="I345" i="1"/>
  <c r="O345" i="1" s="1"/>
  <c r="H346" i="1"/>
  <c r="C342" i="1" l="1"/>
  <c r="Q341" i="1"/>
  <c r="I346" i="1"/>
  <c r="O346" i="1" s="1"/>
  <c r="H347" i="1"/>
  <c r="B341" i="1" l="1"/>
  <c r="C343" i="1"/>
  <c r="Q342" i="1"/>
  <c r="B342" i="1" s="1"/>
  <c r="I347" i="1"/>
  <c r="O347" i="1" s="1"/>
  <c r="H348" i="1"/>
  <c r="Q343" i="1" l="1"/>
  <c r="C344" i="1"/>
  <c r="I348" i="1"/>
  <c r="O348" i="1" s="1"/>
  <c r="H349" i="1"/>
  <c r="B343" i="1" l="1"/>
  <c r="Q344" i="1"/>
  <c r="B344" i="1" s="1"/>
  <c r="C345" i="1"/>
  <c r="H350" i="1"/>
  <c r="I349" i="1"/>
  <c r="O349" i="1" s="1"/>
  <c r="C346" i="1" l="1"/>
  <c r="Q345" i="1"/>
  <c r="H351" i="1"/>
  <c r="I350" i="1"/>
  <c r="O350" i="1" s="1"/>
  <c r="B345" i="1" l="1"/>
  <c r="Q346" i="1"/>
  <c r="B346" i="1" s="1"/>
  <c r="C347" i="1"/>
  <c r="H352" i="1"/>
  <c r="I351" i="1"/>
  <c r="O351" i="1" s="1"/>
  <c r="Q347" i="1" l="1"/>
  <c r="C348" i="1"/>
  <c r="I352" i="1"/>
  <c r="O352" i="1" s="1"/>
  <c r="H353" i="1"/>
  <c r="B347" i="1" l="1"/>
  <c r="C349" i="1"/>
  <c r="Q348" i="1"/>
  <c r="B348" i="1" s="1"/>
  <c r="H354" i="1"/>
  <c r="I353" i="1"/>
  <c r="O353" i="1" s="1"/>
  <c r="C350" i="1" l="1"/>
  <c r="Q349" i="1"/>
  <c r="H355" i="1"/>
  <c r="I354" i="1"/>
  <c r="O354" i="1" s="1"/>
  <c r="B349" i="1" l="1"/>
  <c r="Q350" i="1"/>
  <c r="B350" i="1" s="1"/>
  <c r="C351" i="1"/>
  <c r="I355" i="1"/>
  <c r="O355" i="1" s="1"/>
  <c r="H356" i="1"/>
  <c r="Q351" i="1" l="1"/>
  <c r="C352" i="1"/>
  <c r="H357" i="1"/>
  <c r="I356" i="1"/>
  <c r="O356" i="1" s="1"/>
  <c r="B351" i="1" l="1"/>
  <c r="C353" i="1"/>
  <c r="Q352" i="1"/>
  <c r="B352" i="1" s="1"/>
  <c r="I357" i="1"/>
  <c r="O357" i="1" s="1"/>
  <c r="H358" i="1"/>
  <c r="C354" i="1" l="1"/>
  <c r="Q353" i="1"/>
  <c r="H359" i="1"/>
  <c r="I358" i="1"/>
  <c r="O358" i="1" s="1"/>
  <c r="B353" i="1" l="1"/>
  <c r="Q354" i="1"/>
  <c r="B354" i="1" s="1"/>
  <c r="C355" i="1"/>
  <c r="H360" i="1"/>
  <c r="I359" i="1"/>
  <c r="O359" i="1" s="1"/>
  <c r="Q355" i="1" l="1"/>
  <c r="C356" i="1"/>
  <c r="I360" i="1"/>
  <c r="O360" i="1" s="1"/>
  <c r="H361" i="1"/>
  <c r="B355" i="1" l="1"/>
  <c r="Q356" i="1"/>
  <c r="B356" i="1" s="1"/>
  <c r="C357" i="1"/>
  <c r="I361" i="1"/>
  <c r="O361" i="1" s="1"/>
  <c r="H362" i="1"/>
  <c r="C358" i="1" l="1"/>
  <c r="Q357" i="1"/>
  <c r="H363" i="1"/>
  <c r="I362" i="1"/>
  <c r="O362" i="1" s="1"/>
  <c r="B357" i="1" l="1"/>
  <c r="C359" i="1"/>
  <c r="Q358" i="1"/>
  <c r="B358" i="1" s="1"/>
  <c r="I363" i="1"/>
  <c r="O363" i="1" s="1"/>
  <c r="H364" i="1"/>
  <c r="Q359" i="1" l="1"/>
  <c r="C360" i="1"/>
  <c r="H365" i="1"/>
  <c r="I364" i="1"/>
  <c r="O364" i="1" s="1"/>
  <c r="B359" i="1" l="1"/>
  <c r="Q360" i="1"/>
  <c r="B360" i="1" s="1"/>
  <c r="C361" i="1"/>
  <c r="I365" i="1"/>
  <c r="O365" i="1" s="1"/>
  <c r="H366" i="1"/>
  <c r="C362" i="1" l="1"/>
  <c r="Q361" i="1"/>
  <c r="H367" i="1"/>
  <c r="I366" i="1"/>
  <c r="O366" i="1" s="1"/>
  <c r="B361" i="1" l="1"/>
  <c r="Q362" i="1"/>
  <c r="B362" i="1" s="1"/>
  <c r="C363" i="1"/>
  <c r="I367" i="1"/>
  <c r="O367" i="1" s="1"/>
  <c r="H368" i="1"/>
  <c r="Q363" i="1" l="1"/>
  <c r="C364" i="1"/>
  <c r="I368" i="1"/>
  <c r="O368" i="1" s="1"/>
  <c r="H369" i="1"/>
  <c r="B363" i="1" l="1"/>
  <c r="C365" i="1"/>
  <c r="Q364" i="1"/>
  <c r="B364" i="1" s="1"/>
  <c r="I369" i="1"/>
  <c r="O369" i="1" s="1"/>
  <c r="H370" i="1"/>
  <c r="C366" i="1" l="1"/>
  <c r="Q365" i="1"/>
  <c r="I370" i="1"/>
  <c r="O370" i="1" s="1"/>
  <c r="H371" i="1"/>
  <c r="B365" i="1" l="1"/>
  <c r="Q366" i="1"/>
  <c r="B366" i="1" s="1"/>
  <c r="C367" i="1"/>
  <c r="H372" i="1"/>
  <c r="I371" i="1"/>
  <c r="O371" i="1" s="1"/>
  <c r="Q367" i="1" l="1"/>
  <c r="C368" i="1"/>
  <c r="H373" i="1"/>
  <c r="I372" i="1"/>
  <c r="O372" i="1" s="1"/>
  <c r="B367" i="1" l="1"/>
  <c r="Q368" i="1"/>
  <c r="B368" i="1" s="1"/>
  <c r="C369" i="1"/>
  <c r="H374" i="1"/>
  <c r="I373" i="1"/>
  <c r="O373" i="1" s="1"/>
  <c r="C370" i="1" l="1"/>
  <c r="Q369" i="1"/>
  <c r="H375" i="1"/>
  <c r="I374" i="1"/>
  <c r="O374" i="1" s="1"/>
  <c r="B369" i="1" l="1"/>
  <c r="C371" i="1"/>
  <c r="Q370" i="1"/>
  <c r="B370" i="1" s="1"/>
  <c r="H376" i="1"/>
  <c r="I375" i="1"/>
  <c r="O375" i="1" s="1"/>
  <c r="Q371" i="1" l="1"/>
  <c r="C372" i="1"/>
  <c r="I376" i="1"/>
  <c r="O376" i="1" s="1"/>
  <c r="H377" i="1"/>
  <c r="B371" i="1" l="1"/>
  <c r="Q372" i="1"/>
  <c r="B372" i="1" s="1"/>
  <c r="C373" i="1"/>
  <c r="I377" i="1"/>
  <c r="O377" i="1" s="1"/>
  <c r="H378" i="1"/>
  <c r="C374" i="1" l="1"/>
  <c r="Q373" i="1"/>
  <c r="I378" i="1"/>
  <c r="O378" i="1" s="1"/>
  <c r="H379" i="1"/>
  <c r="B373" i="1" l="1"/>
  <c r="C375" i="1"/>
  <c r="Q374" i="1"/>
  <c r="B374" i="1" s="1"/>
  <c r="I379" i="1"/>
  <c r="O379" i="1" s="1"/>
  <c r="H380" i="1"/>
  <c r="Q375" i="1" l="1"/>
  <c r="C376" i="1"/>
  <c r="I380" i="1"/>
  <c r="O380" i="1" s="1"/>
  <c r="H381" i="1"/>
  <c r="B375" i="1" l="1"/>
  <c r="Q376" i="1"/>
  <c r="B376" i="1" s="1"/>
  <c r="C377" i="1"/>
  <c r="H382" i="1"/>
  <c r="I381" i="1"/>
  <c r="O381" i="1" s="1"/>
  <c r="C378" i="1" l="1"/>
  <c r="Q377" i="1"/>
  <c r="H383" i="1"/>
  <c r="I382" i="1"/>
  <c r="O382" i="1" s="1"/>
  <c r="B377" i="1" l="1"/>
  <c r="Q378" i="1"/>
  <c r="B378" i="1" s="1"/>
  <c r="C379" i="1"/>
  <c r="H384" i="1"/>
  <c r="I383" i="1"/>
  <c r="O383" i="1" s="1"/>
  <c r="Q379" i="1" l="1"/>
  <c r="C380" i="1"/>
  <c r="I384" i="1"/>
  <c r="O384" i="1" s="1"/>
  <c r="H385" i="1"/>
  <c r="B379" i="1" l="1"/>
  <c r="C381" i="1"/>
  <c r="Q380" i="1"/>
  <c r="B380" i="1" s="1"/>
  <c r="I385" i="1"/>
  <c r="O385" i="1" s="1"/>
  <c r="H386" i="1"/>
  <c r="C382" i="1" l="1"/>
  <c r="Q381" i="1"/>
  <c r="H387" i="1"/>
  <c r="I386" i="1"/>
  <c r="O386" i="1" s="1"/>
  <c r="B381" i="1" l="1"/>
  <c r="Q382" i="1"/>
  <c r="B382" i="1" s="1"/>
  <c r="C383" i="1"/>
  <c r="I387" i="1"/>
  <c r="O387" i="1" s="1"/>
  <c r="H388" i="1"/>
  <c r="Q383" i="1" l="1"/>
  <c r="C384" i="1"/>
  <c r="H389" i="1"/>
  <c r="I388" i="1"/>
  <c r="O388" i="1" s="1"/>
  <c r="B383" i="1" l="1"/>
  <c r="C385" i="1"/>
  <c r="Q384" i="1"/>
  <c r="B384" i="1" s="1"/>
  <c r="H390" i="1"/>
  <c r="I389" i="1"/>
  <c r="O389" i="1" s="1"/>
  <c r="C386" i="1" l="1"/>
  <c r="Q385" i="1"/>
  <c r="H391" i="1"/>
  <c r="I390" i="1"/>
  <c r="O390" i="1" s="1"/>
  <c r="B385" i="1" l="1"/>
  <c r="Q386" i="1"/>
  <c r="B386" i="1" s="1"/>
  <c r="C387" i="1"/>
  <c r="I391" i="1"/>
  <c r="O391" i="1" s="1"/>
  <c r="H392" i="1"/>
  <c r="Q387" i="1" l="1"/>
  <c r="C388" i="1"/>
  <c r="I392" i="1"/>
  <c r="O392" i="1" s="1"/>
  <c r="H393" i="1"/>
  <c r="B387" i="1" l="1"/>
  <c r="C389" i="1"/>
  <c r="Q388" i="1"/>
  <c r="B388" i="1" s="1"/>
  <c r="H394" i="1"/>
  <c r="I393" i="1"/>
  <c r="O393" i="1" s="1"/>
  <c r="C390" i="1" l="1"/>
  <c r="Q389" i="1"/>
  <c r="H395" i="1"/>
  <c r="I394" i="1"/>
  <c r="O394" i="1" s="1"/>
  <c r="B389" i="1" l="1"/>
  <c r="Q390" i="1"/>
  <c r="B390" i="1" s="1"/>
  <c r="C391" i="1"/>
  <c r="H396" i="1"/>
  <c r="I395" i="1"/>
  <c r="O395" i="1" s="1"/>
  <c r="Q391" i="1" l="1"/>
  <c r="C392" i="1"/>
  <c r="H397" i="1"/>
  <c r="I396" i="1"/>
  <c r="O396" i="1" s="1"/>
  <c r="B391" i="1" l="1"/>
  <c r="Q392" i="1"/>
  <c r="B392" i="1" s="1"/>
  <c r="C393" i="1"/>
  <c r="I397" i="1"/>
  <c r="O397" i="1" s="1"/>
  <c r="H398" i="1"/>
  <c r="Q393" i="1" l="1"/>
  <c r="C394" i="1"/>
  <c r="I398" i="1"/>
  <c r="O398" i="1" s="1"/>
  <c r="H399" i="1"/>
  <c r="B393" i="1" l="1"/>
  <c r="C395" i="1"/>
  <c r="Q394" i="1"/>
  <c r="B394" i="1" s="1"/>
  <c r="I399" i="1"/>
  <c r="O399" i="1" s="1"/>
  <c r="H400" i="1"/>
  <c r="C396" i="1" l="1"/>
  <c r="Q395" i="1"/>
  <c r="I400" i="1"/>
  <c r="O400" i="1" s="1"/>
  <c r="H401" i="1"/>
  <c r="B395" i="1" l="1"/>
  <c r="Q396" i="1"/>
  <c r="B396" i="1" s="1"/>
  <c r="C397" i="1"/>
  <c r="H402" i="1"/>
  <c r="I401" i="1"/>
  <c r="O401" i="1" s="1"/>
  <c r="Q397" i="1" l="1"/>
  <c r="C398" i="1"/>
  <c r="I402" i="1"/>
  <c r="O402" i="1" s="1"/>
  <c r="H403" i="1"/>
  <c r="B397" i="1" l="1"/>
  <c r="C399" i="1"/>
  <c r="Q398" i="1"/>
  <c r="B398" i="1" s="1"/>
  <c r="H404" i="1"/>
  <c r="I403" i="1"/>
  <c r="O403" i="1" s="1"/>
  <c r="C400" i="1" l="1"/>
  <c r="Q399" i="1"/>
  <c r="I404" i="1"/>
  <c r="O404" i="1" s="1"/>
  <c r="H405" i="1"/>
  <c r="B399" i="1" l="1"/>
  <c r="Q400" i="1"/>
  <c r="B400" i="1" s="1"/>
  <c r="C401" i="1"/>
  <c r="I405" i="1"/>
  <c r="O405" i="1" s="1"/>
  <c r="H406" i="1"/>
  <c r="Q401" i="1" l="1"/>
  <c r="C402" i="1"/>
  <c r="I406" i="1"/>
  <c r="O406" i="1" s="1"/>
  <c r="H407" i="1"/>
  <c r="B401" i="1" l="1"/>
  <c r="C403" i="1"/>
  <c r="Q402" i="1"/>
  <c r="B402" i="1" s="1"/>
  <c r="H408" i="1"/>
  <c r="I407" i="1"/>
  <c r="O407" i="1" s="1"/>
  <c r="C404" i="1" l="1"/>
  <c r="Q403" i="1"/>
  <c r="B403" i="1" s="1"/>
  <c r="H409" i="1"/>
  <c r="I408" i="1"/>
  <c r="O408" i="1" s="1"/>
  <c r="Q404" i="1" l="1"/>
  <c r="C405" i="1"/>
  <c r="H410" i="1"/>
  <c r="I409" i="1"/>
  <c r="O409" i="1" s="1"/>
  <c r="B404" i="1" l="1"/>
  <c r="Q405" i="1"/>
  <c r="B405" i="1" s="1"/>
  <c r="C406" i="1"/>
  <c r="H411" i="1"/>
  <c r="I410" i="1"/>
  <c r="O410" i="1" s="1"/>
  <c r="C407" i="1" l="1"/>
  <c r="Q406" i="1"/>
  <c r="I411" i="1"/>
  <c r="O411" i="1" s="1"/>
  <c r="H412" i="1"/>
  <c r="B406" i="1" l="1"/>
  <c r="Q407" i="1"/>
  <c r="B407" i="1" s="1"/>
  <c r="C408" i="1"/>
  <c r="H413" i="1"/>
  <c r="I412" i="1"/>
  <c r="O412" i="1" s="1"/>
  <c r="Q408" i="1" l="1"/>
  <c r="C409" i="1"/>
  <c r="H414" i="1"/>
  <c r="I413" i="1"/>
  <c r="O413" i="1" s="1"/>
  <c r="B408" i="1" l="1"/>
  <c r="C410" i="1"/>
  <c r="Q409" i="1"/>
  <c r="B409" i="1" s="1"/>
  <c r="I414" i="1"/>
  <c r="O414" i="1" s="1"/>
  <c r="H415" i="1"/>
  <c r="C411" i="1" l="1"/>
  <c r="Q410" i="1"/>
  <c r="H416" i="1"/>
  <c r="I415" i="1"/>
  <c r="O415" i="1" s="1"/>
  <c r="B410" i="1" l="1"/>
  <c r="Q411" i="1"/>
  <c r="B411" i="1" s="1"/>
  <c r="C412" i="1"/>
  <c r="I416" i="1"/>
  <c r="O416" i="1" s="1"/>
  <c r="H417" i="1"/>
  <c r="Q412" i="1" l="1"/>
  <c r="C413" i="1"/>
  <c r="I417" i="1"/>
  <c r="O417" i="1" s="1"/>
  <c r="H418" i="1"/>
  <c r="B412" i="1" l="1"/>
  <c r="Q413" i="1"/>
  <c r="B413" i="1" s="1"/>
  <c r="C414" i="1"/>
  <c r="I418" i="1"/>
  <c r="O418" i="1" s="1"/>
  <c r="H419" i="1"/>
  <c r="Q414" i="1" l="1"/>
  <c r="C415" i="1"/>
  <c r="H420" i="1"/>
  <c r="I419" i="1"/>
  <c r="O419" i="1" s="1"/>
  <c r="B414" i="1" l="1"/>
  <c r="C416" i="1"/>
  <c r="Q415" i="1"/>
  <c r="B415" i="1" s="1"/>
  <c r="H421" i="1"/>
  <c r="I420" i="1"/>
  <c r="O420" i="1" s="1"/>
  <c r="Q416" i="1" l="1"/>
  <c r="C417" i="1"/>
  <c r="H422" i="1"/>
  <c r="I421" i="1"/>
  <c r="O421" i="1" s="1"/>
  <c r="B416" i="1" l="1"/>
  <c r="Q417" i="1"/>
  <c r="B417" i="1" s="1"/>
  <c r="C418" i="1"/>
  <c r="I422" i="1"/>
  <c r="O422" i="1" s="1"/>
  <c r="H423" i="1"/>
  <c r="C419" i="1" l="1"/>
  <c r="Q418" i="1"/>
  <c r="I423" i="1"/>
  <c r="O423" i="1" s="1"/>
  <c r="H424" i="1"/>
  <c r="B418" i="1" l="1"/>
  <c r="Q419" i="1"/>
  <c r="B419" i="1" s="1"/>
  <c r="C420" i="1"/>
  <c r="I424" i="1"/>
  <c r="O424" i="1" s="1"/>
  <c r="H425" i="1"/>
  <c r="Q420" i="1" l="1"/>
  <c r="C421" i="1"/>
  <c r="H426" i="1"/>
  <c r="I425" i="1"/>
  <c r="O425" i="1" s="1"/>
  <c r="B420" i="1" l="1"/>
  <c r="C422" i="1"/>
  <c r="Q421" i="1"/>
  <c r="B421" i="1" s="1"/>
  <c r="I426" i="1"/>
  <c r="O426" i="1" s="1"/>
  <c r="H427" i="1"/>
  <c r="C423" i="1" l="1"/>
  <c r="Q422" i="1"/>
  <c r="H428" i="1"/>
  <c r="I427" i="1"/>
  <c r="O427" i="1" s="1"/>
  <c r="B422" i="1" l="1"/>
  <c r="Q423" i="1"/>
  <c r="B423" i="1" s="1"/>
  <c r="C424" i="1"/>
  <c r="H429" i="1"/>
  <c r="I428" i="1"/>
  <c r="O428" i="1" s="1"/>
  <c r="Q424" i="1" l="1"/>
  <c r="C425" i="1"/>
  <c r="H430" i="1"/>
  <c r="I429" i="1"/>
  <c r="O429" i="1" s="1"/>
  <c r="B424" i="1" l="1"/>
  <c r="C426" i="1"/>
  <c r="Q425" i="1"/>
  <c r="B425" i="1" s="1"/>
  <c r="I430" i="1"/>
  <c r="O430" i="1" s="1"/>
  <c r="H431" i="1"/>
  <c r="C427" i="1" l="1"/>
  <c r="Q426" i="1"/>
  <c r="I431" i="1"/>
  <c r="O431" i="1" s="1"/>
  <c r="H432" i="1"/>
  <c r="B426" i="1" l="1"/>
  <c r="Q427" i="1"/>
  <c r="B427" i="1" s="1"/>
  <c r="C428" i="1"/>
  <c r="H433" i="1"/>
  <c r="I432" i="1"/>
  <c r="O432" i="1" s="1"/>
  <c r="Q428" i="1" l="1"/>
  <c r="C429" i="1"/>
  <c r="I433" i="1"/>
  <c r="O433" i="1" s="1"/>
  <c r="H434" i="1"/>
  <c r="B428" i="1" l="1"/>
  <c r="C430" i="1"/>
  <c r="Q429" i="1"/>
  <c r="B429" i="1" s="1"/>
  <c r="H435" i="1"/>
  <c r="I434" i="1"/>
  <c r="O434" i="1" s="1"/>
  <c r="C431" i="1" l="1"/>
  <c r="Q430" i="1"/>
  <c r="I435" i="1"/>
  <c r="O435" i="1" s="1"/>
  <c r="H436" i="1"/>
  <c r="B430" i="1" l="1"/>
  <c r="Q431" i="1"/>
  <c r="B431" i="1" s="1"/>
  <c r="C432" i="1"/>
  <c r="H437" i="1"/>
  <c r="I436" i="1"/>
  <c r="O436" i="1" s="1"/>
  <c r="Q432" i="1" l="1"/>
  <c r="C433" i="1"/>
  <c r="I437" i="1"/>
  <c r="O437" i="1" s="1"/>
  <c r="H438" i="1"/>
  <c r="B432" i="1" l="1"/>
  <c r="C434" i="1"/>
  <c r="Q433" i="1"/>
  <c r="B433" i="1" s="1"/>
  <c r="I438" i="1"/>
  <c r="O438" i="1" s="1"/>
  <c r="H439" i="1"/>
  <c r="Q434" i="1" l="1"/>
  <c r="C435" i="1"/>
  <c r="H440" i="1"/>
  <c r="I439" i="1"/>
  <c r="O439" i="1" s="1"/>
  <c r="B434" i="1" l="1"/>
  <c r="Q435" i="1"/>
  <c r="B435" i="1" s="1"/>
  <c r="C436" i="1"/>
  <c r="H441" i="1"/>
  <c r="I440" i="1"/>
  <c r="O440" i="1" s="1"/>
  <c r="C437" i="1" l="1"/>
  <c r="Q436" i="1"/>
  <c r="I441" i="1"/>
  <c r="O441" i="1" s="1"/>
  <c r="H442" i="1"/>
  <c r="B436" i="1" l="1"/>
  <c r="C438" i="1"/>
  <c r="Q437" i="1"/>
  <c r="B437" i="1" s="1"/>
  <c r="I442" i="1"/>
  <c r="O442" i="1" s="1"/>
  <c r="H443" i="1"/>
  <c r="Q438" i="1" l="1"/>
  <c r="C439" i="1"/>
  <c r="I443" i="1"/>
  <c r="O443" i="1" s="1"/>
  <c r="H444" i="1"/>
  <c r="B438" i="1" l="1"/>
  <c r="Q439" i="1"/>
  <c r="B439" i="1" s="1"/>
  <c r="C440" i="1"/>
  <c r="H445" i="1"/>
  <c r="I444" i="1"/>
  <c r="O444" i="1" s="1"/>
  <c r="Q440" i="1" l="1"/>
  <c r="C441" i="1"/>
  <c r="H446" i="1"/>
  <c r="I445" i="1"/>
  <c r="O445" i="1" s="1"/>
  <c r="B440" i="1" l="1"/>
  <c r="C442" i="1"/>
  <c r="Q441" i="1"/>
  <c r="B441" i="1" s="1"/>
  <c r="I446" i="1"/>
  <c r="O446" i="1" s="1"/>
  <c r="H447" i="1"/>
  <c r="C443" i="1" l="1"/>
  <c r="Q442" i="1"/>
  <c r="I447" i="1"/>
  <c r="O447" i="1" s="1"/>
  <c r="H448" i="1"/>
  <c r="B442" i="1" l="1"/>
  <c r="Q443" i="1"/>
  <c r="B443" i="1" s="1"/>
  <c r="C444" i="1"/>
  <c r="H449" i="1"/>
  <c r="I448" i="1"/>
  <c r="O448" i="1" s="1"/>
  <c r="Q444" i="1" l="1"/>
  <c r="C445" i="1"/>
  <c r="H450" i="1"/>
  <c r="I449" i="1"/>
  <c r="O449" i="1" s="1"/>
  <c r="B444" i="1" l="1"/>
  <c r="C446" i="1"/>
  <c r="Q445" i="1"/>
  <c r="B445" i="1" s="1"/>
  <c r="I450" i="1"/>
  <c r="O450" i="1" s="1"/>
  <c r="H451" i="1"/>
  <c r="C447" i="1" l="1"/>
  <c r="Q446" i="1"/>
  <c r="H452" i="1"/>
  <c r="I451" i="1"/>
  <c r="O451" i="1" s="1"/>
  <c r="B446" i="1" l="1"/>
  <c r="Q447" i="1"/>
  <c r="B447" i="1" s="1"/>
  <c r="C448" i="1"/>
  <c r="I452" i="1"/>
  <c r="O452" i="1" s="1"/>
  <c r="H453" i="1"/>
  <c r="Q448" i="1" l="1"/>
  <c r="C449" i="1"/>
  <c r="H454" i="1"/>
  <c r="I453" i="1"/>
  <c r="O453" i="1" s="1"/>
  <c r="B448" i="1" l="1"/>
  <c r="Q449" i="1"/>
  <c r="B449" i="1" s="1"/>
  <c r="C450" i="1"/>
  <c r="H455" i="1"/>
  <c r="I454" i="1"/>
  <c r="O454" i="1" s="1"/>
  <c r="Q450" i="1" l="1"/>
  <c r="B450" i="1" s="1"/>
  <c r="C451" i="1"/>
  <c r="I455" i="1"/>
  <c r="O455" i="1" s="1"/>
  <c r="H456" i="1"/>
  <c r="C452" i="1" l="1"/>
  <c r="Q451" i="1"/>
  <c r="H457" i="1"/>
  <c r="I456" i="1"/>
  <c r="O456" i="1" s="1"/>
  <c r="B451" i="1" l="1"/>
  <c r="Q452" i="1"/>
  <c r="B452" i="1" s="1"/>
  <c r="C453" i="1"/>
  <c r="H458" i="1"/>
  <c r="I457" i="1"/>
  <c r="O457" i="1" s="1"/>
  <c r="Q453" i="1" l="1"/>
  <c r="C454" i="1"/>
  <c r="H459" i="1"/>
  <c r="I458" i="1"/>
  <c r="O458" i="1" s="1"/>
  <c r="B453" i="1" l="1"/>
  <c r="Q454" i="1"/>
  <c r="B454" i="1" s="1"/>
  <c r="C455" i="1"/>
  <c r="H460" i="1"/>
  <c r="I459" i="1"/>
  <c r="O459" i="1" s="1"/>
  <c r="C456" i="1" l="1"/>
  <c r="Q455" i="1"/>
  <c r="I460" i="1"/>
  <c r="O460" i="1" s="1"/>
  <c r="H461" i="1"/>
  <c r="B455" i="1" l="1"/>
  <c r="C457" i="1"/>
  <c r="Q456" i="1"/>
  <c r="B456" i="1" s="1"/>
  <c r="I461" i="1"/>
  <c r="O461" i="1" s="1"/>
  <c r="H462" i="1"/>
  <c r="C458" i="1" l="1"/>
  <c r="Q457" i="1"/>
  <c r="I462" i="1"/>
  <c r="O462" i="1" s="1"/>
  <c r="H463" i="1"/>
  <c r="B457" i="1" l="1"/>
  <c r="Q458" i="1"/>
  <c r="B458" i="1" s="1"/>
  <c r="C459" i="1"/>
  <c r="I463" i="1"/>
  <c r="O463" i="1" s="1"/>
  <c r="H464" i="1"/>
  <c r="H465" i="1" s="1"/>
  <c r="I465" i="1" s="1"/>
  <c r="O465" i="1" s="1"/>
  <c r="C460" i="1" l="1"/>
  <c r="Q459" i="1"/>
  <c r="I464" i="1"/>
  <c r="O464" i="1" s="1"/>
  <c r="B459" i="1" l="1"/>
  <c r="C461" i="1"/>
  <c r="Q460" i="1"/>
  <c r="B460" i="1" s="1"/>
  <c r="H466" i="1"/>
  <c r="Q461" i="1" l="1"/>
  <c r="C462" i="1"/>
  <c r="H467" i="1"/>
  <c r="I466" i="1"/>
  <c r="O466" i="1" s="1"/>
  <c r="B461" i="1" l="1"/>
  <c r="Q462" i="1"/>
  <c r="B462" i="1" s="1"/>
  <c r="C463" i="1"/>
  <c r="I467" i="1"/>
  <c r="O467" i="1" s="1"/>
  <c r="H468" i="1"/>
  <c r="W460" i="1" l="1"/>
  <c r="C464" i="1"/>
  <c r="C465" i="1" s="1"/>
  <c r="Q463" i="1"/>
  <c r="H469" i="1"/>
  <c r="I468" i="1"/>
  <c r="O468" i="1" s="1"/>
  <c r="Q465" i="1" l="1"/>
  <c r="B465" i="1" s="1"/>
  <c r="B463" i="1"/>
  <c r="Q464" i="1"/>
  <c r="B464" i="1" s="1"/>
  <c r="I469" i="1"/>
  <c r="O469" i="1" s="1"/>
  <c r="H470" i="1"/>
  <c r="H471" i="1" l="1"/>
  <c r="I470" i="1"/>
  <c r="O470" i="1" s="1"/>
  <c r="C466" i="1" l="1"/>
  <c r="H472" i="1"/>
  <c r="I471" i="1"/>
  <c r="O471" i="1" s="1"/>
  <c r="Q466" i="1" l="1"/>
  <c r="C467" i="1"/>
  <c r="W461" i="1" s="1"/>
  <c r="W462" i="1" s="1"/>
  <c r="S467" i="1" s="1"/>
  <c r="R467" i="1" s="1"/>
  <c r="I472" i="1"/>
  <c r="O472" i="1" s="1"/>
  <c r="H473" i="1"/>
  <c r="C468" i="1" l="1"/>
  <c r="C469" i="1" s="1"/>
  <c r="Q467" i="1"/>
  <c r="B467" i="1" s="1"/>
  <c r="B466" i="1"/>
  <c r="W463" i="1"/>
  <c r="W464" i="1" s="1"/>
  <c r="I473" i="1"/>
  <c r="O473" i="1" s="1"/>
  <c r="H474" i="1"/>
  <c r="W466" i="1" l="1"/>
  <c r="Q468" i="1"/>
  <c r="B468" i="1" s="1"/>
  <c r="W465" i="1"/>
  <c r="W467" i="1" s="1"/>
  <c r="Q469" i="1"/>
  <c r="C470" i="1"/>
  <c r="H475" i="1"/>
  <c r="I474" i="1"/>
  <c r="O474" i="1" s="1"/>
  <c r="B469" i="1" l="1"/>
  <c r="C471" i="1"/>
  <c r="Q470" i="1"/>
  <c r="B470" i="1" s="1"/>
  <c r="I475" i="1"/>
  <c r="O475" i="1" s="1"/>
  <c r="H476" i="1"/>
  <c r="C472" i="1" l="1"/>
  <c r="Q471" i="1"/>
  <c r="H477" i="1"/>
  <c r="I476" i="1"/>
  <c r="O476" i="1" s="1"/>
  <c r="B471" i="1" l="1"/>
  <c r="Q472" i="1"/>
  <c r="B472" i="1" s="1"/>
  <c r="C473" i="1"/>
  <c r="I477" i="1"/>
  <c r="O477" i="1" s="1"/>
  <c r="H478" i="1"/>
  <c r="Q473" i="1" l="1"/>
  <c r="C474" i="1"/>
  <c r="I478" i="1"/>
  <c r="O478" i="1" s="1"/>
  <c r="H479" i="1"/>
  <c r="B473" i="1" l="1"/>
  <c r="C475" i="1"/>
  <c r="Q474" i="1"/>
  <c r="B474" i="1" s="1"/>
  <c r="H480" i="1"/>
  <c r="I479" i="1"/>
  <c r="O479" i="1" s="1"/>
  <c r="C476" i="1" l="1"/>
  <c r="Q475" i="1"/>
  <c r="H481" i="1"/>
  <c r="I480" i="1"/>
  <c r="O480" i="1" s="1"/>
  <c r="B475" i="1" l="1"/>
  <c r="C477" i="1"/>
  <c r="Q476" i="1"/>
  <c r="B476" i="1" s="1"/>
  <c r="I481" i="1"/>
  <c r="O481" i="1" s="1"/>
  <c r="H482" i="1"/>
  <c r="C478" i="1" l="1"/>
  <c r="Q477" i="1"/>
  <c r="H483" i="1"/>
  <c r="I482" i="1"/>
  <c r="O482" i="1" s="1"/>
  <c r="B477" i="1" l="1"/>
  <c r="Q478" i="1"/>
  <c r="B478" i="1" s="1"/>
  <c r="C479" i="1"/>
  <c r="H484" i="1"/>
  <c r="I483" i="1"/>
  <c r="O483" i="1" s="1"/>
  <c r="Q479" i="1" l="1"/>
  <c r="C480" i="1"/>
  <c r="H485" i="1"/>
  <c r="I484" i="1"/>
  <c r="O484" i="1" s="1"/>
  <c r="B479" i="1" l="1"/>
  <c r="C481" i="1"/>
  <c r="Q480" i="1"/>
  <c r="B480" i="1" s="1"/>
  <c r="I485" i="1"/>
  <c r="O485" i="1" s="1"/>
  <c r="H486" i="1"/>
  <c r="C482" i="1" l="1"/>
  <c r="Q481" i="1"/>
  <c r="H487" i="1"/>
  <c r="I486" i="1"/>
  <c r="O486" i="1" s="1"/>
  <c r="B481" i="1" l="1"/>
  <c r="Q482" i="1"/>
  <c r="B482" i="1" s="1"/>
  <c r="C483" i="1"/>
  <c r="I487" i="1"/>
  <c r="O487" i="1" s="1"/>
  <c r="H488" i="1"/>
  <c r="Q483" i="1" l="1"/>
  <c r="C484" i="1"/>
  <c r="H489" i="1"/>
  <c r="I488" i="1"/>
  <c r="O488" i="1" s="1"/>
  <c r="B483" i="1" l="1"/>
  <c r="C485" i="1"/>
  <c r="Q484" i="1"/>
  <c r="B484" i="1" s="1"/>
  <c r="I489" i="1"/>
  <c r="O489" i="1" s="1"/>
  <c r="H490" i="1"/>
  <c r="C486" i="1" l="1"/>
  <c r="Q485" i="1"/>
  <c r="I490" i="1"/>
  <c r="O490" i="1" s="1"/>
  <c r="H491" i="1"/>
  <c r="B485" i="1" l="1"/>
  <c r="Q486" i="1"/>
  <c r="B486" i="1" s="1"/>
  <c r="C487" i="1"/>
  <c r="I491" i="1"/>
  <c r="O491" i="1" s="1"/>
  <c r="H492" i="1"/>
  <c r="C488" i="1" l="1"/>
  <c r="Q487" i="1"/>
  <c r="H493" i="1"/>
  <c r="I492" i="1"/>
  <c r="O492" i="1" s="1"/>
  <c r="B487" i="1" l="1"/>
  <c r="C489" i="1"/>
  <c r="Q488" i="1"/>
  <c r="B488" i="1" s="1"/>
  <c r="I493" i="1"/>
  <c r="O493" i="1" s="1"/>
  <c r="H494" i="1"/>
  <c r="Q489" i="1" l="1"/>
  <c r="C490" i="1"/>
  <c r="H495" i="1"/>
  <c r="I494" i="1"/>
  <c r="O494" i="1" s="1"/>
  <c r="B489" i="1" l="1"/>
  <c r="Q490" i="1"/>
  <c r="B490" i="1" s="1"/>
  <c r="C491" i="1"/>
  <c r="H496" i="1"/>
  <c r="I495" i="1"/>
  <c r="O495" i="1" s="1"/>
  <c r="C492" i="1" l="1"/>
  <c r="Q491" i="1"/>
  <c r="H497" i="1"/>
  <c r="I496" i="1"/>
  <c r="O496" i="1" s="1"/>
  <c r="B491" i="1" l="1"/>
  <c r="C493" i="1"/>
  <c r="Q492" i="1"/>
  <c r="B492" i="1" s="1"/>
  <c r="I497" i="1"/>
  <c r="O497" i="1" s="1"/>
  <c r="H498" i="1"/>
  <c r="C494" i="1" l="1"/>
  <c r="Q493" i="1"/>
  <c r="H499" i="1"/>
  <c r="I498" i="1"/>
  <c r="O498" i="1" s="1"/>
  <c r="B493" i="1" l="1"/>
  <c r="Q494" i="1"/>
  <c r="B494" i="1" s="1"/>
  <c r="C495" i="1"/>
  <c r="I499" i="1"/>
  <c r="O499" i="1" s="1"/>
  <c r="H500" i="1"/>
  <c r="Q495" i="1" l="1"/>
  <c r="C496" i="1"/>
  <c r="H501" i="1"/>
  <c r="I500" i="1"/>
  <c r="O500" i="1" s="1"/>
  <c r="B495" i="1" l="1"/>
  <c r="C497" i="1"/>
  <c r="Q496" i="1"/>
  <c r="B496" i="1" s="1"/>
  <c r="H502" i="1"/>
  <c r="I501" i="1"/>
  <c r="O501" i="1" s="1"/>
  <c r="C498" i="1" l="1"/>
  <c r="Q497" i="1"/>
  <c r="I502" i="1"/>
  <c r="O502" i="1" s="1"/>
  <c r="H503" i="1"/>
  <c r="B497" i="1" l="1"/>
  <c r="Q498" i="1"/>
  <c r="B498" i="1" s="1"/>
  <c r="C499" i="1"/>
  <c r="H504" i="1"/>
  <c r="I503" i="1"/>
  <c r="O503" i="1" s="1"/>
  <c r="Q499" i="1" l="1"/>
  <c r="C500" i="1"/>
  <c r="H505" i="1"/>
  <c r="I504" i="1"/>
  <c r="O504" i="1" s="1"/>
  <c r="B499" i="1" l="1"/>
  <c r="Q500" i="1"/>
  <c r="B500" i="1" s="1"/>
  <c r="C501" i="1"/>
  <c r="I505" i="1"/>
  <c r="O505" i="1" s="1"/>
  <c r="H506" i="1"/>
  <c r="C502" i="1" l="1"/>
  <c r="Q501" i="1"/>
  <c r="H507" i="1"/>
  <c r="I506" i="1"/>
  <c r="O506" i="1" s="1"/>
  <c r="B501" i="1" l="1"/>
  <c r="C503" i="1"/>
  <c r="Q502" i="1"/>
  <c r="B502" i="1" s="1"/>
  <c r="H508" i="1"/>
  <c r="I507" i="1"/>
  <c r="O507" i="1" s="1"/>
  <c r="Q503" i="1" l="1"/>
  <c r="C504" i="1"/>
  <c r="H509" i="1"/>
  <c r="I508" i="1"/>
  <c r="O508" i="1" s="1"/>
  <c r="B503" i="1" l="1"/>
  <c r="Q504" i="1"/>
  <c r="B504" i="1" s="1"/>
  <c r="C505" i="1"/>
  <c r="I509" i="1"/>
  <c r="O509" i="1" s="1"/>
  <c r="H510" i="1"/>
  <c r="Q505" i="1" l="1"/>
  <c r="C506" i="1"/>
  <c r="H511" i="1"/>
  <c r="I510" i="1"/>
  <c r="O510" i="1" s="1"/>
  <c r="B505" i="1" l="1"/>
  <c r="C507" i="1"/>
  <c r="Q506" i="1"/>
  <c r="B506" i="1" s="1"/>
  <c r="H512" i="1"/>
  <c r="I511" i="1"/>
  <c r="O511" i="1" s="1"/>
  <c r="Q507" i="1" l="1"/>
  <c r="C508" i="1"/>
  <c r="H513" i="1"/>
  <c r="I512" i="1"/>
  <c r="O512" i="1" s="1"/>
  <c r="B507" i="1" l="1"/>
  <c r="Q508" i="1"/>
  <c r="B508" i="1" s="1"/>
  <c r="C509" i="1"/>
  <c r="H514" i="1"/>
  <c r="I513" i="1"/>
  <c r="O513" i="1" s="1"/>
  <c r="C510" i="1" l="1"/>
  <c r="Q509" i="1"/>
  <c r="H515" i="1"/>
  <c r="I514" i="1"/>
  <c r="O514" i="1" s="1"/>
  <c r="B509" i="1" l="1"/>
  <c r="C511" i="1"/>
  <c r="Q510" i="1"/>
  <c r="B510" i="1" s="1"/>
  <c r="H516" i="1"/>
  <c r="I515" i="1"/>
  <c r="O515" i="1" s="1"/>
  <c r="Q511" i="1" l="1"/>
  <c r="C512" i="1"/>
  <c r="H517" i="1"/>
  <c r="I516" i="1"/>
  <c r="O516" i="1" s="1"/>
  <c r="B511" i="1" l="1"/>
  <c r="Q512" i="1"/>
  <c r="B512" i="1" s="1"/>
  <c r="C513" i="1"/>
  <c r="I517" i="1"/>
  <c r="O517" i="1" s="1"/>
  <c r="H518" i="1"/>
  <c r="C514" i="1" l="1"/>
  <c r="Q513" i="1"/>
  <c r="I518" i="1"/>
  <c r="O518" i="1" s="1"/>
  <c r="H519" i="1"/>
  <c r="B513" i="1" l="1"/>
  <c r="C515" i="1"/>
  <c r="Q514" i="1"/>
  <c r="B514" i="1" s="1"/>
  <c r="H520" i="1"/>
  <c r="I519" i="1"/>
  <c r="O519" i="1" s="1"/>
  <c r="Q515" i="1" l="1"/>
  <c r="C516" i="1"/>
  <c r="I520" i="1"/>
  <c r="O520" i="1" s="1"/>
  <c r="H521" i="1"/>
  <c r="B515" i="1" l="1"/>
  <c r="Q516" i="1"/>
  <c r="B516" i="1" s="1"/>
  <c r="C517" i="1"/>
  <c r="H522" i="1"/>
  <c r="I521" i="1"/>
  <c r="O521" i="1" s="1"/>
  <c r="C518" i="1" l="1"/>
  <c r="Q517" i="1"/>
  <c r="I522" i="1"/>
  <c r="O522" i="1" s="1"/>
  <c r="H523" i="1"/>
  <c r="B517" i="1" l="1"/>
  <c r="C519" i="1"/>
  <c r="Q518" i="1"/>
  <c r="B518" i="1" s="1"/>
  <c r="H524" i="1"/>
  <c r="I523" i="1"/>
  <c r="O523" i="1" s="1"/>
  <c r="Q519" i="1" l="1"/>
  <c r="C520" i="1"/>
  <c r="H525" i="1"/>
  <c r="I524" i="1"/>
  <c r="O524" i="1" s="1"/>
  <c r="B519" i="1" l="1"/>
  <c r="Q520" i="1"/>
  <c r="B520" i="1" s="1"/>
  <c r="C521" i="1"/>
  <c r="I525" i="1"/>
  <c r="O525" i="1" s="1"/>
  <c r="H526" i="1"/>
  <c r="C522" i="1" l="1"/>
  <c r="Q521" i="1"/>
  <c r="H527" i="1"/>
  <c r="I526" i="1"/>
  <c r="O526" i="1" s="1"/>
  <c r="B521" i="1" l="1"/>
  <c r="Q522" i="1"/>
  <c r="B522" i="1" s="1"/>
  <c r="C523" i="1"/>
  <c r="H528" i="1"/>
  <c r="I527" i="1"/>
  <c r="O527" i="1" s="1"/>
  <c r="Q523" i="1" l="1"/>
  <c r="C524" i="1"/>
  <c r="I528" i="1"/>
  <c r="O528" i="1" s="1"/>
  <c r="H529" i="1"/>
  <c r="B523" i="1" l="1"/>
  <c r="C525" i="1"/>
  <c r="Q524" i="1"/>
  <c r="B524" i="1" s="1"/>
  <c r="H530" i="1"/>
  <c r="I529" i="1"/>
  <c r="O529" i="1" s="1"/>
  <c r="C526" i="1" l="1"/>
  <c r="Q525" i="1"/>
  <c r="H531" i="1"/>
  <c r="I530" i="1"/>
  <c r="O530" i="1" s="1"/>
  <c r="B525" i="1" l="1"/>
  <c r="Q526" i="1"/>
  <c r="B526" i="1" s="1"/>
  <c r="C527" i="1"/>
  <c r="H532" i="1"/>
  <c r="I531" i="1"/>
  <c r="O531" i="1" s="1"/>
  <c r="Q527" i="1" l="1"/>
  <c r="C528" i="1"/>
  <c r="H533" i="1"/>
  <c r="I532" i="1"/>
  <c r="O532" i="1" s="1"/>
  <c r="B527" i="1" l="1"/>
  <c r="C529" i="1"/>
  <c r="Q528" i="1"/>
  <c r="B528" i="1" s="1"/>
  <c r="I533" i="1"/>
  <c r="O533" i="1" s="1"/>
  <c r="H534" i="1"/>
  <c r="C530" i="1" l="1"/>
  <c r="Q529" i="1"/>
  <c r="H535" i="1"/>
  <c r="I534" i="1"/>
  <c r="O534" i="1" s="1"/>
  <c r="B529" i="1" l="1"/>
  <c r="Q530" i="1"/>
  <c r="B530" i="1" s="1"/>
  <c r="C531" i="1"/>
  <c r="H536" i="1"/>
  <c r="I535" i="1"/>
  <c r="O535" i="1" s="1"/>
  <c r="Q531" i="1" l="1"/>
  <c r="C532" i="1"/>
  <c r="H537" i="1"/>
  <c r="I536" i="1"/>
  <c r="O536" i="1" s="1"/>
  <c r="B531" i="1" l="1"/>
  <c r="C533" i="1"/>
  <c r="Q532" i="1"/>
  <c r="B532" i="1" s="1"/>
  <c r="H538" i="1"/>
  <c r="I537" i="1"/>
  <c r="O537" i="1" s="1"/>
  <c r="C534" i="1" l="1"/>
  <c r="Q533" i="1"/>
  <c r="H539" i="1"/>
  <c r="I538" i="1"/>
  <c r="O538" i="1" s="1"/>
  <c r="B533" i="1" l="1"/>
  <c r="Q534" i="1"/>
  <c r="B534" i="1" s="1"/>
  <c r="C535" i="1"/>
  <c r="H540" i="1"/>
  <c r="I539" i="1"/>
  <c r="O539" i="1" s="1"/>
  <c r="Q535" i="1" l="1"/>
  <c r="C536" i="1"/>
  <c r="I540" i="1"/>
  <c r="O540" i="1" s="1"/>
  <c r="H541" i="1"/>
  <c r="B535" i="1" l="1"/>
  <c r="C537" i="1"/>
  <c r="Q536" i="1"/>
  <c r="B536" i="1" s="1"/>
  <c r="H542" i="1"/>
  <c r="I541" i="1"/>
  <c r="O541" i="1" s="1"/>
  <c r="C538" i="1" l="1"/>
  <c r="Q537" i="1"/>
  <c r="I542" i="1"/>
  <c r="O542" i="1" s="1"/>
  <c r="H543" i="1"/>
  <c r="B537" i="1" l="1"/>
  <c r="Q538" i="1"/>
  <c r="B538" i="1" s="1"/>
  <c r="C539" i="1"/>
  <c r="H544" i="1"/>
  <c r="I543" i="1"/>
  <c r="O543" i="1" s="1"/>
  <c r="Q539" i="1" l="1"/>
  <c r="C540" i="1"/>
  <c r="I544" i="1"/>
  <c r="O544" i="1" s="1"/>
  <c r="H545" i="1"/>
  <c r="B539" i="1" l="1"/>
  <c r="C541" i="1"/>
  <c r="Q540" i="1"/>
  <c r="B540" i="1" s="1"/>
  <c r="H546" i="1"/>
  <c r="I545" i="1"/>
  <c r="O545" i="1" s="1"/>
  <c r="Q541" i="1" l="1"/>
  <c r="C542" i="1"/>
  <c r="H547" i="1"/>
  <c r="I546" i="1"/>
  <c r="O546" i="1" s="1"/>
  <c r="B541" i="1" l="1"/>
  <c r="Q542" i="1"/>
  <c r="B542" i="1" s="1"/>
  <c r="C543" i="1"/>
  <c r="H548" i="1"/>
  <c r="I547" i="1"/>
  <c r="O547" i="1" s="1"/>
  <c r="C544" i="1" l="1"/>
  <c r="Q543" i="1"/>
  <c r="I548" i="1"/>
  <c r="O548" i="1" s="1"/>
  <c r="H549" i="1"/>
  <c r="B543" i="1" l="1"/>
  <c r="C545" i="1"/>
  <c r="Q544" i="1"/>
  <c r="B544" i="1" s="1"/>
  <c r="I549" i="1"/>
  <c r="O549" i="1" s="1"/>
  <c r="H550" i="1"/>
  <c r="Q545" i="1" l="1"/>
  <c r="C546" i="1"/>
  <c r="I550" i="1"/>
  <c r="O550" i="1" s="1"/>
  <c r="H551" i="1"/>
  <c r="B545" i="1" l="1"/>
  <c r="Q546" i="1"/>
  <c r="B546" i="1" s="1"/>
  <c r="C547" i="1"/>
  <c r="H552" i="1"/>
  <c r="I551" i="1"/>
  <c r="O551" i="1" s="1"/>
  <c r="C548" i="1" l="1"/>
  <c r="Q547" i="1"/>
  <c r="H553" i="1"/>
  <c r="I552" i="1"/>
  <c r="O552" i="1" s="1"/>
  <c r="B547" i="1" l="1"/>
  <c r="C549" i="1"/>
  <c r="Q548" i="1"/>
  <c r="B548" i="1" s="1"/>
  <c r="I553" i="1"/>
  <c r="O553" i="1" s="1"/>
  <c r="H554" i="1"/>
  <c r="Q549" i="1" l="1"/>
  <c r="C550" i="1"/>
  <c r="H555" i="1"/>
  <c r="I554" i="1"/>
  <c r="O554" i="1" s="1"/>
  <c r="B549" i="1" l="1"/>
  <c r="Q550" i="1"/>
  <c r="B550" i="1" s="1"/>
  <c r="C551" i="1"/>
  <c r="H556" i="1"/>
  <c r="I555" i="1"/>
  <c r="O555" i="1" s="1"/>
  <c r="C552" i="1" l="1"/>
  <c r="Q551" i="1"/>
  <c r="H557" i="1"/>
  <c r="I556" i="1"/>
  <c r="O556" i="1" s="1"/>
  <c r="B551" i="1" l="1"/>
  <c r="C553" i="1"/>
  <c r="Q552" i="1"/>
  <c r="B552" i="1" s="1"/>
  <c r="I557" i="1"/>
  <c r="O557" i="1" s="1"/>
  <c r="H558" i="1"/>
  <c r="Q553" i="1" l="1"/>
  <c r="C554" i="1"/>
  <c r="I558" i="1"/>
  <c r="O558" i="1" s="1"/>
  <c r="H559" i="1"/>
  <c r="B553" i="1" l="1"/>
  <c r="Q554" i="1"/>
  <c r="B554" i="1" s="1"/>
  <c r="C555" i="1"/>
  <c r="I559" i="1"/>
  <c r="O559" i="1" s="1"/>
  <c r="H560" i="1"/>
  <c r="C556" i="1" l="1"/>
  <c r="Q555" i="1"/>
  <c r="H561" i="1"/>
  <c r="I560" i="1"/>
  <c r="O560" i="1" s="1"/>
  <c r="B555" i="1" l="1"/>
  <c r="C557" i="1"/>
  <c r="Q556" i="1"/>
  <c r="B556" i="1" s="1"/>
  <c r="I561" i="1"/>
  <c r="O561" i="1" s="1"/>
  <c r="H562" i="1"/>
  <c r="Q557" i="1" l="1"/>
  <c r="C558" i="1"/>
  <c r="H563" i="1"/>
  <c r="I562" i="1"/>
  <c r="O562" i="1" s="1"/>
  <c r="B557" i="1" l="1"/>
  <c r="Q558" i="1"/>
  <c r="B558" i="1" s="1"/>
  <c r="C559" i="1"/>
  <c r="I563" i="1"/>
  <c r="O563" i="1" s="1"/>
  <c r="H564" i="1"/>
  <c r="C560" i="1" l="1"/>
  <c r="Q559" i="1"/>
  <c r="I564" i="1"/>
  <c r="O564" i="1" s="1"/>
  <c r="H565" i="1"/>
  <c r="B559" i="1" l="1"/>
  <c r="C561" i="1"/>
  <c r="Q560" i="1"/>
  <c r="B560" i="1" s="1"/>
  <c r="H566" i="1"/>
  <c r="I565" i="1"/>
  <c r="O565" i="1" s="1"/>
  <c r="Q561" i="1" l="1"/>
  <c r="C562" i="1"/>
  <c r="H567" i="1"/>
  <c r="I566" i="1"/>
  <c r="O566" i="1" s="1"/>
  <c r="B561" i="1" l="1"/>
  <c r="Q562" i="1"/>
  <c r="B562" i="1" s="1"/>
  <c r="C563" i="1"/>
  <c r="I567" i="1"/>
  <c r="O567" i="1" s="1"/>
  <c r="H568" i="1"/>
  <c r="C564" i="1" l="1"/>
  <c r="Q563" i="1"/>
  <c r="H569" i="1"/>
  <c r="I568" i="1"/>
  <c r="O568" i="1" s="1"/>
  <c r="B563" i="1" l="1"/>
  <c r="C565" i="1"/>
  <c r="Q564" i="1"/>
  <c r="B564" i="1" s="1"/>
  <c r="H570" i="1"/>
  <c r="I569" i="1"/>
  <c r="O569" i="1" s="1"/>
  <c r="Q565" i="1" l="1"/>
  <c r="C566" i="1"/>
  <c r="H571" i="1"/>
  <c r="I570" i="1"/>
  <c r="O570" i="1" s="1"/>
  <c r="B565" i="1" l="1"/>
  <c r="Q566" i="1"/>
  <c r="B566" i="1" s="1"/>
  <c r="C567" i="1"/>
  <c r="H572" i="1"/>
  <c r="I571" i="1"/>
  <c r="O571" i="1" s="1"/>
  <c r="C568" i="1" l="1"/>
  <c r="Q567" i="1"/>
  <c r="H573" i="1"/>
  <c r="I572" i="1"/>
  <c r="O572" i="1" s="1"/>
  <c r="B567" i="1" l="1"/>
  <c r="C569" i="1"/>
  <c r="Q568" i="1"/>
  <c r="B568" i="1" s="1"/>
  <c r="H574" i="1"/>
  <c r="I573" i="1"/>
  <c r="O573" i="1" s="1"/>
  <c r="Q569" i="1" l="1"/>
  <c r="C570" i="1"/>
  <c r="H575" i="1"/>
  <c r="I574" i="1"/>
  <c r="O574" i="1" s="1"/>
  <c r="B569" i="1" l="1"/>
  <c r="Q570" i="1"/>
  <c r="B570" i="1" s="1"/>
  <c r="C571" i="1"/>
  <c r="H576" i="1"/>
  <c r="I575" i="1"/>
  <c r="O575" i="1" s="1"/>
  <c r="C572" i="1" l="1"/>
  <c r="Q571" i="1"/>
  <c r="H577" i="1"/>
  <c r="I576" i="1"/>
  <c r="O576" i="1" s="1"/>
  <c r="B571" i="1" l="1"/>
  <c r="C573" i="1"/>
  <c r="Q572" i="1"/>
  <c r="B572" i="1" s="1"/>
  <c r="H578" i="1"/>
  <c r="I577" i="1"/>
  <c r="O577" i="1" s="1"/>
  <c r="Q573" i="1" l="1"/>
  <c r="C574" i="1"/>
  <c r="H579" i="1"/>
  <c r="I578" i="1"/>
  <c r="O578" i="1" s="1"/>
  <c r="B573" i="1" l="1"/>
  <c r="Q574" i="1"/>
  <c r="B574" i="1" s="1"/>
  <c r="C575" i="1"/>
  <c r="H580" i="1"/>
  <c r="I579" i="1"/>
  <c r="O579" i="1" s="1"/>
  <c r="C576" i="1" l="1"/>
  <c r="Q575" i="1"/>
  <c r="H581" i="1"/>
  <c r="I580" i="1"/>
  <c r="O580" i="1" s="1"/>
  <c r="B575" i="1" l="1"/>
  <c r="Q576" i="1"/>
  <c r="B576" i="1" s="1"/>
  <c r="C577" i="1"/>
  <c r="H582" i="1"/>
  <c r="I581" i="1"/>
  <c r="O581" i="1" s="1"/>
  <c r="Q577" i="1" l="1"/>
  <c r="C578" i="1"/>
  <c r="I582" i="1"/>
  <c r="O582" i="1" s="1"/>
  <c r="H583" i="1"/>
  <c r="B577" i="1" l="1"/>
  <c r="C579" i="1"/>
  <c r="Q578" i="1"/>
  <c r="B578" i="1" s="1"/>
  <c r="H584" i="1"/>
  <c r="I583" i="1"/>
  <c r="O583" i="1" s="1"/>
  <c r="C580" i="1" l="1"/>
  <c r="Q579" i="1"/>
  <c r="I584" i="1"/>
  <c r="O584" i="1" s="1"/>
  <c r="H585" i="1"/>
  <c r="B579" i="1" l="1"/>
  <c r="Q580" i="1"/>
  <c r="B580" i="1" s="1"/>
  <c r="C581" i="1"/>
  <c r="H586" i="1"/>
  <c r="I585" i="1"/>
  <c r="O585" i="1" s="1"/>
  <c r="Q581" i="1" l="1"/>
  <c r="C582" i="1"/>
  <c r="I586" i="1"/>
  <c r="O586" i="1" s="1"/>
  <c r="H587" i="1"/>
  <c r="B581" i="1" l="1"/>
  <c r="C583" i="1"/>
  <c r="Q582" i="1"/>
  <c r="B582" i="1" s="1"/>
  <c r="H588" i="1"/>
  <c r="I587" i="1"/>
  <c r="O587" i="1" s="1"/>
  <c r="C584" i="1" l="1"/>
  <c r="Q583" i="1"/>
  <c r="I588" i="1"/>
  <c r="O588" i="1" s="1"/>
  <c r="H589" i="1"/>
  <c r="B583" i="1" l="1"/>
  <c r="Q584" i="1"/>
  <c r="B584" i="1" s="1"/>
  <c r="C585" i="1"/>
  <c r="H590" i="1"/>
  <c r="I589" i="1"/>
  <c r="O589" i="1" s="1"/>
  <c r="Q585" i="1" l="1"/>
  <c r="C586" i="1"/>
  <c r="H591" i="1"/>
  <c r="I590" i="1"/>
  <c r="O590" i="1" s="1"/>
  <c r="B585" i="1" l="1"/>
  <c r="C587" i="1"/>
  <c r="Q586" i="1"/>
  <c r="B586" i="1" s="1"/>
  <c r="H592" i="1"/>
  <c r="I591" i="1"/>
  <c r="O591" i="1" s="1"/>
  <c r="Q587" i="1" l="1"/>
  <c r="C588" i="1"/>
  <c r="I592" i="1"/>
  <c r="O592" i="1" s="1"/>
  <c r="H593" i="1"/>
  <c r="B587" i="1" l="1"/>
  <c r="Q588" i="1"/>
  <c r="B588" i="1" s="1"/>
  <c r="C589" i="1"/>
  <c r="I593" i="1"/>
  <c r="O593" i="1" s="1"/>
  <c r="H594" i="1"/>
  <c r="C590" i="1" l="1"/>
  <c r="Q589" i="1"/>
  <c r="H595" i="1"/>
  <c r="I594" i="1"/>
  <c r="O594" i="1" s="1"/>
  <c r="B589" i="1" l="1"/>
  <c r="C591" i="1"/>
  <c r="Q590" i="1"/>
  <c r="B590" i="1" s="1"/>
  <c r="H596" i="1"/>
  <c r="I595" i="1"/>
  <c r="O595" i="1" s="1"/>
  <c r="Q591" i="1" l="1"/>
  <c r="C592" i="1"/>
  <c r="H597" i="1"/>
  <c r="I596" i="1"/>
  <c r="O596" i="1" s="1"/>
  <c r="B591" i="1" l="1"/>
  <c r="Q592" i="1"/>
  <c r="B592" i="1" s="1"/>
  <c r="C593" i="1"/>
  <c r="H598" i="1"/>
  <c r="I597" i="1"/>
  <c r="O597" i="1" s="1"/>
  <c r="C594" i="1" l="1"/>
  <c r="Q593" i="1"/>
  <c r="I598" i="1"/>
  <c r="O598" i="1" s="1"/>
  <c r="H599" i="1"/>
  <c r="B593" i="1" l="1"/>
  <c r="C595" i="1"/>
  <c r="Q594" i="1"/>
  <c r="B594" i="1" s="1"/>
  <c r="H600" i="1"/>
  <c r="I599" i="1"/>
  <c r="O599" i="1" s="1"/>
  <c r="Q595" i="1" l="1"/>
  <c r="C596" i="1"/>
  <c r="H601" i="1"/>
  <c r="I600" i="1"/>
  <c r="O600" i="1" s="1"/>
  <c r="B595" i="1" l="1"/>
  <c r="Q596" i="1"/>
  <c r="B596" i="1" s="1"/>
  <c r="C597" i="1"/>
  <c r="H602" i="1"/>
  <c r="I601" i="1"/>
  <c r="O601" i="1" s="1"/>
  <c r="C598" i="1" l="1"/>
  <c r="Q597" i="1"/>
  <c r="H603" i="1"/>
  <c r="I602" i="1"/>
  <c r="O602" i="1" s="1"/>
  <c r="B597" i="1" l="1"/>
  <c r="C599" i="1"/>
  <c r="Q598" i="1"/>
  <c r="B598" i="1" s="1"/>
  <c r="H604" i="1"/>
  <c r="I603" i="1"/>
  <c r="O603" i="1" s="1"/>
  <c r="Q599" i="1" l="1"/>
  <c r="C600" i="1"/>
  <c r="I604" i="1"/>
  <c r="O604" i="1" s="1"/>
  <c r="H605" i="1"/>
  <c r="B599" i="1" l="1"/>
  <c r="Q600" i="1"/>
  <c r="B600" i="1" s="1"/>
  <c r="C601" i="1"/>
  <c r="I605" i="1"/>
  <c r="O605" i="1" s="1"/>
  <c r="H606" i="1"/>
  <c r="Q601" i="1" l="1"/>
  <c r="C602" i="1"/>
  <c r="H607" i="1"/>
  <c r="I606" i="1"/>
  <c r="O606" i="1" s="1"/>
  <c r="B601" i="1" l="1"/>
  <c r="C603" i="1"/>
  <c r="Q602" i="1"/>
  <c r="B602" i="1" s="1"/>
  <c r="I607" i="1"/>
  <c r="O607" i="1" s="1"/>
  <c r="H608" i="1"/>
  <c r="Q603" i="1" l="1"/>
  <c r="C604" i="1"/>
  <c r="H609" i="1"/>
  <c r="I608" i="1"/>
  <c r="O608" i="1" s="1"/>
  <c r="B603" i="1" l="1"/>
  <c r="Q604" i="1"/>
  <c r="B604" i="1" s="1"/>
  <c r="C605" i="1"/>
  <c r="H610" i="1"/>
  <c r="I609" i="1"/>
  <c r="O609" i="1" s="1"/>
  <c r="C606" i="1" l="1"/>
  <c r="Q605" i="1"/>
  <c r="H611" i="1"/>
  <c r="I610" i="1"/>
  <c r="O610" i="1" s="1"/>
  <c r="B605" i="1" l="1"/>
  <c r="C607" i="1"/>
  <c r="Q606" i="1"/>
  <c r="B606" i="1" s="1"/>
  <c r="H612" i="1"/>
  <c r="I611" i="1"/>
  <c r="O611" i="1" s="1"/>
  <c r="Q607" i="1" l="1"/>
  <c r="C608" i="1"/>
  <c r="I612" i="1"/>
  <c r="O612" i="1" s="1"/>
  <c r="H613" i="1"/>
  <c r="B607" i="1" l="1"/>
  <c r="Q608" i="1"/>
  <c r="B608" i="1" s="1"/>
  <c r="C609" i="1"/>
  <c r="H614" i="1"/>
  <c r="I613" i="1"/>
  <c r="O613" i="1" s="1"/>
  <c r="Q609" i="1" l="1"/>
  <c r="C610" i="1"/>
  <c r="H615" i="1"/>
  <c r="I614" i="1"/>
  <c r="O614" i="1" s="1"/>
  <c r="B609" i="1" l="1"/>
  <c r="C611" i="1"/>
  <c r="Q610" i="1"/>
  <c r="B610" i="1" s="1"/>
  <c r="H616" i="1"/>
  <c r="I615" i="1"/>
  <c r="O615" i="1" s="1"/>
  <c r="Q611" i="1" l="1"/>
  <c r="C612" i="1"/>
  <c r="I616" i="1"/>
  <c r="O616" i="1" s="1"/>
  <c r="H617" i="1"/>
  <c r="B611" i="1" l="1"/>
  <c r="Q612" i="1"/>
  <c r="B612" i="1" s="1"/>
  <c r="C613" i="1"/>
  <c r="H618" i="1"/>
  <c r="I617" i="1"/>
  <c r="O617" i="1" s="1"/>
  <c r="Q613" i="1" l="1"/>
  <c r="C614" i="1"/>
  <c r="H619" i="1"/>
  <c r="I618" i="1"/>
  <c r="O618" i="1" s="1"/>
  <c r="B613" i="1" l="1"/>
  <c r="C615" i="1"/>
  <c r="Q614" i="1"/>
  <c r="B614" i="1" s="1"/>
  <c r="H620" i="1"/>
  <c r="I619" i="1"/>
  <c r="O619" i="1" s="1"/>
  <c r="C616" i="1" l="1"/>
  <c r="Q615" i="1"/>
  <c r="H621" i="1"/>
  <c r="I620" i="1"/>
  <c r="O620" i="1" s="1"/>
  <c r="B615" i="1" l="1"/>
  <c r="Q616" i="1"/>
  <c r="B616" i="1" s="1"/>
  <c r="C617" i="1"/>
  <c r="H622" i="1"/>
  <c r="I621" i="1"/>
  <c r="O621" i="1" s="1"/>
  <c r="Q617" i="1" l="1"/>
  <c r="C618" i="1"/>
  <c r="H623" i="1"/>
  <c r="I622" i="1"/>
  <c r="O622" i="1" s="1"/>
  <c r="B617" i="1" l="1"/>
  <c r="Q618" i="1"/>
  <c r="B618" i="1" s="1"/>
  <c r="C619" i="1"/>
  <c r="I623" i="1"/>
  <c r="O623" i="1" s="1"/>
  <c r="H624" i="1"/>
  <c r="C620" i="1" l="1"/>
  <c r="Q619" i="1"/>
  <c r="I624" i="1"/>
  <c r="O624" i="1" s="1"/>
  <c r="H625" i="1"/>
  <c r="B619" i="1" l="1"/>
  <c r="Q620" i="1"/>
  <c r="B620" i="1" s="1"/>
  <c r="C621" i="1"/>
  <c r="H626" i="1"/>
  <c r="I625" i="1"/>
  <c r="O625" i="1" s="1"/>
  <c r="Q621" i="1" l="1"/>
  <c r="C622" i="1"/>
  <c r="I626" i="1"/>
  <c r="O626" i="1" s="1"/>
  <c r="H627" i="1"/>
  <c r="B621" i="1" l="1"/>
  <c r="C623" i="1"/>
  <c r="Q622" i="1"/>
  <c r="B622" i="1" s="1"/>
  <c r="H628" i="1"/>
  <c r="I627" i="1"/>
  <c r="O627" i="1" s="1"/>
  <c r="C624" i="1" l="1"/>
  <c r="Q623" i="1"/>
  <c r="I628" i="1"/>
  <c r="O628" i="1" s="1"/>
  <c r="H629" i="1"/>
  <c r="B623" i="1" l="1"/>
  <c r="Q624" i="1"/>
  <c r="B624" i="1" s="1"/>
  <c r="C625" i="1"/>
  <c r="I629" i="1"/>
  <c r="O629" i="1" s="1"/>
  <c r="H630" i="1"/>
  <c r="Q625" i="1" l="1"/>
  <c r="C626" i="1"/>
  <c r="I630" i="1"/>
  <c r="O630" i="1" s="1"/>
  <c r="H631" i="1"/>
  <c r="B625" i="1" l="1"/>
  <c r="C627" i="1"/>
  <c r="Q626" i="1"/>
  <c r="B626" i="1" s="1"/>
  <c r="I631" i="1"/>
  <c r="O631" i="1" s="1"/>
  <c r="H632" i="1"/>
  <c r="C628" i="1" l="1"/>
  <c r="Q627" i="1"/>
  <c r="I632" i="1"/>
  <c r="O632" i="1" s="1"/>
  <c r="H633" i="1"/>
  <c r="B627" i="1" l="1"/>
  <c r="Q628" i="1"/>
  <c r="B628" i="1" s="1"/>
  <c r="C629" i="1"/>
  <c r="H634" i="1"/>
  <c r="I633" i="1"/>
  <c r="O633" i="1" s="1"/>
  <c r="Q629" i="1" l="1"/>
  <c r="C630" i="1"/>
  <c r="H635" i="1"/>
  <c r="I634" i="1"/>
  <c r="O634" i="1" s="1"/>
  <c r="B629" i="1" l="1"/>
  <c r="C631" i="1"/>
  <c r="Q630" i="1"/>
  <c r="B630" i="1" s="1"/>
  <c r="H636" i="1"/>
  <c r="I635" i="1"/>
  <c r="O635" i="1" s="1"/>
  <c r="C632" i="1" l="1"/>
  <c r="Q631" i="1"/>
  <c r="I636" i="1"/>
  <c r="O636" i="1" s="1"/>
  <c r="H637" i="1"/>
  <c r="B631" i="1" l="1"/>
  <c r="Q632" i="1"/>
  <c r="B632" i="1" s="1"/>
  <c r="C633" i="1"/>
  <c r="I637" i="1"/>
  <c r="O637" i="1" s="1"/>
  <c r="H638" i="1"/>
  <c r="Q633" i="1" l="1"/>
  <c r="C634" i="1"/>
  <c r="H639" i="1"/>
  <c r="I638" i="1"/>
  <c r="O638" i="1" s="1"/>
  <c r="B633" i="1" l="1"/>
  <c r="C635" i="1"/>
  <c r="Q634" i="1"/>
  <c r="B634" i="1" s="1"/>
  <c r="I639" i="1"/>
  <c r="O639" i="1" s="1"/>
  <c r="H640" i="1"/>
  <c r="C636" i="1" l="1"/>
  <c r="Q635" i="1"/>
  <c r="H641" i="1"/>
  <c r="I640" i="1"/>
  <c r="O640" i="1" s="1"/>
  <c r="B635" i="1" l="1"/>
  <c r="Q636" i="1"/>
  <c r="B636" i="1" s="1"/>
  <c r="C637" i="1"/>
  <c r="H642" i="1"/>
  <c r="I641" i="1"/>
  <c r="O641" i="1" s="1"/>
  <c r="Q637" i="1" l="1"/>
  <c r="C638" i="1"/>
  <c r="H643" i="1"/>
  <c r="I642" i="1"/>
  <c r="O642" i="1" s="1"/>
  <c r="B637" i="1" l="1"/>
  <c r="C639" i="1"/>
  <c r="Q638" i="1"/>
  <c r="B638" i="1" s="1"/>
  <c r="H644" i="1"/>
  <c r="I643" i="1"/>
  <c r="O643" i="1" s="1"/>
  <c r="C640" i="1" l="1"/>
  <c r="Q639" i="1"/>
  <c r="I644" i="1"/>
  <c r="O644" i="1" s="1"/>
  <c r="H645" i="1"/>
  <c r="B639" i="1" l="1"/>
  <c r="Q640" i="1"/>
  <c r="B640" i="1" s="1"/>
  <c r="C641" i="1"/>
  <c r="I645" i="1"/>
  <c r="O645" i="1" s="1"/>
  <c r="H646" i="1"/>
  <c r="Q641" i="1" l="1"/>
  <c r="C642" i="1"/>
  <c r="I646" i="1"/>
  <c r="O646" i="1" s="1"/>
  <c r="H647" i="1"/>
  <c r="B641" i="1" l="1"/>
  <c r="C643" i="1"/>
  <c r="Q642" i="1"/>
  <c r="B642" i="1" s="1"/>
  <c r="I647" i="1"/>
  <c r="O647" i="1" s="1"/>
  <c r="H648" i="1"/>
  <c r="Q643" i="1" l="1"/>
  <c r="C644" i="1"/>
  <c r="H649" i="1"/>
  <c r="I648" i="1"/>
  <c r="O648" i="1" s="1"/>
  <c r="B643" i="1" l="1"/>
  <c r="Q644" i="1"/>
  <c r="B644" i="1" s="1"/>
  <c r="C645" i="1"/>
  <c r="H650" i="1"/>
  <c r="I649" i="1"/>
  <c r="O649" i="1" s="1"/>
  <c r="C646" i="1" l="1"/>
  <c r="Q645" i="1"/>
  <c r="I650" i="1"/>
  <c r="O650" i="1" s="1"/>
  <c r="H651" i="1"/>
  <c r="B645" i="1" l="1"/>
  <c r="C647" i="1"/>
  <c r="Q646" i="1"/>
  <c r="B646" i="1" s="1"/>
  <c r="H652" i="1"/>
  <c r="I651" i="1"/>
  <c r="O651" i="1" s="1"/>
  <c r="Q647" i="1" l="1"/>
  <c r="C648" i="1"/>
  <c r="H653" i="1"/>
  <c r="I652" i="1"/>
  <c r="O652" i="1" s="1"/>
  <c r="B647" i="1" l="1"/>
  <c r="Q648" i="1"/>
  <c r="B648" i="1" s="1"/>
  <c r="C649" i="1"/>
  <c r="H654" i="1"/>
  <c r="I653" i="1"/>
  <c r="O653" i="1" s="1"/>
  <c r="C650" i="1" l="1"/>
  <c r="Q649" i="1"/>
  <c r="I654" i="1"/>
  <c r="O654" i="1" s="1"/>
  <c r="H655" i="1"/>
  <c r="B649" i="1" l="1"/>
  <c r="C651" i="1"/>
  <c r="Q650" i="1"/>
  <c r="B650" i="1" s="1"/>
  <c r="H656" i="1"/>
  <c r="I655" i="1"/>
  <c r="O655" i="1" s="1"/>
  <c r="Q651" i="1" l="1"/>
  <c r="C652" i="1"/>
  <c r="I656" i="1"/>
  <c r="O656" i="1" s="1"/>
  <c r="H657" i="1"/>
  <c r="B651" i="1" l="1"/>
  <c r="Q652" i="1"/>
  <c r="B652" i="1" s="1"/>
  <c r="C653" i="1"/>
  <c r="H658" i="1"/>
  <c r="I657" i="1"/>
  <c r="O657" i="1" s="1"/>
  <c r="C654" i="1" l="1"/>
  <c r="Q653" i="1"/>
  <c r="H659" i="1"/>
  <c r="I658" i="1"/>
  <c r="O658" i="1" s="1"/>
  <c r="B653" i="1" l="1"/>
  <c r="C655" i="1"/>
  <c r="Q654" i="1"/>
  <c r="B654" i="1" s="1"/>
  <c r="I659" i="1"/>
  <c r="O659" i="1" s="1"/>
  <c r="H660" i="1"/>
  <c r="Q655" i="1" l="1"/>
  <c r="B655" i="1" s="1"/>
  <c r="C656" i="1"/>
  <c r="H661" i="1"/>
  <c r="I660" i="1"/>
  <c r="O660" i="1" s="1"/>
  <c r="Q656" i="1" l="1"/>
  <c r="C657" i="1"/>
  <c r="H662" i="1"/>
  <c r="I661" i="1"/>
  <c r="O661" i="1" s="1"/>
  <c r="B656" i="1" l="1"/>
  <c r="C658" i="1"/>
  <c r="Q657" i="1"/>
  <c r="B657" i="1" s="1"/>
  <c r="H663" i="1"/>
  <c r="I662" i="1"/>
  <c r="O662" i="1" s="1"/>
  <c r="Q658" i="1" l="1"/>
  <c r="C659" i="1"/>
  <c r="H664" i="1"/>
  <c r="I663" i="1"/>
  <c r="O663" i="1" s="1"/>
  <c r="B658" i="1" l="1"/>
  <c r="Q659" i="1"/>
  <c r="B659" i="1" s="1"/>
  <c r="C660" i="1"/>
  <c r="H665" i="1"/>
  <c r="I664" i="1"/>
  <c r="O664" i="1" s="1"/>
  <c r="C661" i="1" l="1"/>
  <c r="Q660" i="1"/>
  <c r="H666" i="1"/>
  <c r="I665" i="1"/>
  <c r="O665" i="1" s="1"/>
  <c r="B660" i="1" l="1"/>
  <c r="Q661" i="1"/>
  <c r="B661" i="1" s="1"/>
  <c r="C662" i="1"/>
  <c r="I666" i="1"/>
  <c r="O666" i="1" s="1"/>
  <c r="H667" i="1"/>
  <c r="Q662" i="1" l="1"/>
  <c r="C663" i="1"/>
  <c r="H668" i="1"/>
  <c r="I667" i="1"/>
  <c r="O667" i="1" s="1"/>
  <c r="B662" i="1" l="1"/>
  <c r="C664" i="1"/>
  <c r="Q663" i="1"/>
  <c r="B663" i="1" s="1"/>
  <c r="I668" i="1"/>
  <c r="O668" i="1" s="1"/>
  <c r="H669" i="1"/>
  <c r="C665" i="1" l="1"/>
  <c r="Q664" i="1"/>
  <c r="H670" i="1"/>
  <c r="I669" i="1"/>
  <c r="O669" i="1" s="1"/>
  <c r="B664" i="1" l="1"/>
  <c r="Q665" i="1"/>
  <c r="B665" i="1" s="1"/>
  <c r="C666" i="1"/>
  <c r="H671" i="1"/>
  <c r="I670" i="1"/>
  <c r="O670" i="1" s="1"/>
  <c r="Q666" i="1" l="1"/>
  <c r="C667" i="1"/>
  <c r="H672" i="1"/>
  <c r="I671" i="1"/>
  <c r="O671" i="1" s="1"/>
  <c r="B666" i="1" l="1"/>
  <c r="C668" i="1"/>
  <c r="Q667" i="1"/>
  <c r="B667" i="1" s="1"/>
  <c r="I672" i="1"/>
  <c r="O672" i="1" s="1"/>
  <c r="H673" i="1"/>
  <c r="C669" i="1" l="1"/>
  <c r="Q668" i="1"/>
  <c r="H674" i="1"/>
  <c r="I673" i="1"/>
  <c r="O673" i="1" s="1"/>
  <c r="B668" i="1" l="1"/>
  <c r="Q669" i="1"/>
  <c r="B669" i="1" s="1"/>
  <c r="C670" i="1"/>
  <c r="H675" i="1"/>
  <c r="I674" i="1"/>
  <c r="O674" i="1" s="1"/>
  <c r="Q670" i="1" l="1"/>
  <c r="C671" i="1"/>
  <c r="I675" i="1"/>
  <c r="O675" i="1" s="1"/>
  <c r="H676" i="1"/>
  <c r="B670" i="1" l="1"/>
  <c r="C672" i="1"/>
  <c r="Q671" i="1"/>
  <c r="B671" i="1" s="1"/>
  <c r="H677" i="1"/>
  <c r="I676" i="1"/>
  <c r="O676" i="1" s="1"/>
  <c r="C673" i="1" l="1"/>
  <c r="Q672" i="1"/>
  <c r="I677" i="1"/>
  <c r="O677" i="1" s="1"/>
  <c r="H678" i="1"/>
  <c r="B672" i="1" l="1"/>
  <c r="Q673" i="1"/>
  <c r="B673" i="1" s="1"/>
  <c r="C674" i="1"/>
  <c r="H679" i="1"/>
  <c r="I678" i="1"/>
  <c r="O678" i="1" s="1"/>
  <c r="Q674" i="1" l="1"/>
  <c r="C675" i="1"/>
  <c r="H680" i="1"/>
  <c r="I679" i="1"/>
  <c r="O679" i="1" s="1"/>
  <c r="B674" i="1" l="1"/>
  <c r="C676" i="1"/>
  <c r="Q675" i="1"/>
  <c r="B675" i="1" s="1"/>
  <c r="H681" i="1"/>
  <c r="I680" i="1"/>
  <c r="O680" i="1" s="1"/>
  <c r="C677" i="1" l="1"/>
  <c r="Q676" i="1"/>
  <c r="H682" i="1"/>
  <c r="I681" i="1"/>
  <c r="O681" i="1" s="1"/>
  <c r="B676" i="1" l="1"/>
  <c r="Q677" i="1"/>
  <c r="B677" i="1" s="1"/>
  <c r="C678" i="1"/>
  <c r="I682" i="1"/>
  <c r="O682" i="1" s="1"/>
  <c r="H683" i="1"/>
  <c r="Q678" i="1" l="1"/>
  <c r="C679" i="1"/>
  <c r="H684" i="1"/>
  <c r="I683" i="1"/>
  <c r="O683" i="1" s="1"/>
  <c r="B678" i="1" l="1"/>
  <c r="C680" i="1"/>
  <c r="Q679" i="1"/>
  <c r="B679" i="1" s="1"/>
  <c r="H685" i="1"/>
  <c r="I684" i="1"/>
  <c r="O684" i="1" s="1"/>
  <c r="C681" i="1" l="1"/>
  <c r="Q680" i="1"/>
  <c r="I685" i="1"/>
  <c r="O685" i="1" s="1"/>
  <c r="H686" i="1"/>
  <c r="B680" i="1" l="1"/>
  <c r="Q681" i="1"/>
  <c r="B681" i="1" s="1"/>
  <c r="C682" i="1"/>
  <c r="H687" i="1"/>
  <c r="I686" i="1"/>
  <c r="O686" i="1" s="1"/>
  <c r="Q682" i="1" l="1"/>
  <c r="C683" i="1"/>
  <c r="I687" i="1"/>
  <c r="O687" i="1" s="1"/>
  <c r="H688" i="1"/>
  <c r="B682" i="1" l="1"/>
  <c r="C684" i="1"/>
  <c r="Q683" i="1"/>
  <c r="B683" i="1" s="1"/>
  <c r="H689" i="1"/>
  <c r="I688" i="1"/>
  <c r="O688" i="1" s="1"/>
  <c r="C685" i="1" l="1"/>
  <c r="Q684" i="1"/>
  <c r="I689" i="1"/>
  <c r="O689" i="1" s="1"/>
  <c r="H690" i="1"/>
  <c r="B684" i="1" l="1"/>
  <c r="Q685" i="1"/>
  <c r="B685" i="1" s="1"/>
  <c r="C686" i="1"/>
  <c r="H691" i="1"/>
  <c r="I690" i="1"/>
  <c r="O690" i="1" s="1"/>
  <c r="Q686" i="1" l="1"/>
  <c r="C687" i="1"/>
  <c r="H692" i="1"/>
  <c r="I691" i="1"/>
  <c r="O691" i="1" s="1"/>
  <c r="B686" i="1" l="1"/>
  <c r="Q687" i="1"/>
  <c r="B687" i="1" s="1"/>
  <c r="C688" i="1"/>
  <c r="H693" i="1"/>
  <c r="I692" i="1"/>
  <c r="O692" i="1" s="1"/>
  <c r="C689" i="1" l="1"/>
  <c r="Q688" i="1"/>
  <c r="H694" i="1"/>
  <c r="I693" i="1"/>
  <c r="O693" i="1" s="1"/>
  <c r="B688" i="1" l="1"/>
  <c r="C690" i="1"/>
  <c r="Q689" i="1"/>
  <c r="B689" i="1" s="1"/>
  <c r="H695" i="1"/>
  <c r="I694" i="1"/>
  <c r="O694" i="1" s="1"/>
  <c r="Q690" i="1" l="1"/>
  <c r="B690" i="1" s="1"/>
  <c r="C691" i="1"/>
  <c r="H696" i="1"/>
  <c r="I695" i="1"/>
  <c r="O695" i="1" s="1"/>
  <c r="Q691" i="1" l="1"/>
  <c r="C692" i="1"/>
  <c r="I696" i="1"/>
  <c r="O696" i="1" s="1"/>
  <c r="H697" i="1"/>
  <c r="B691" i="1" l="1"/>
  <c r="C693" i="1"/>
  <c r="Q692" i="1"/>
  <c r="B692" i="1" s="1"/>
  <c r="H698" i="1"/>
  <c r="I697" i="1"/>
  <c r="O697" i="1" s="1"/>
  <c r="C694" i="1" l="1"/>
  <c r="Q693" i="1"/>
  <c r="H699" i="1"/>
  <c r="I698" i="1"/>
  <c r="O698" i="1" s="1"/>
  <c r="B693" i="1" l="1"/>
  <c r="Q694" i="1"/>
  <c r="B694" i="1" s="1"/>
  <c r="C695" i="1"/>
  <c r="H700" i="1"/>
  <c r="I699" i="1"/>
  <c r="O699" i="1" s="1"/>
  <c r="Q695" i="1" l="1"/>
  <c r="C696" i="1"/>
  <c r="H701" i="1"/>
  <c r="I700" i="1"/>
  <c r="O700" i="1" s="1"/>
  <c r="B695" i="1" l="1"/>
  <c r="C697" i="1"/>
  <c r="Q696" i="1"/>
  <c r="B696" i="1" s="1"/>
  <c r="H702" i="1"/>
  <c r="I701" i="1"/>
  <c r="O701" i="1" s="1"/>
  <c r="Q697" i="1" l="1"/>
  <c r="C698" i="1"/>
  <c r="H703" i="1"/>
  <c r="I702" i="1"/>
  <c r="O702" i="1" s="1"/>
  <c r="B697" i="1" l="1"/>
  <c r="C699" i="1"/>
  <c r="Q698" i="1"/>
  <c r="B698" i="1" s="1"/>
  <c r="H704" i="1"/>
  <c r="I703" i="1"/>
  <c r="O703" i="1" s="1"/>
  <c r="C700" i="1" l="1"/>
  <c r="Q699" i="1"/>
  <c r="H705" i="1"/>
  <c r="I704" i="1"/>
  <c r="O704" i="1" s="1"/>
  <c r="B699" i="1" l="1"/>
  <c r="Q700" i="1"/>
  <c r="B700" i="1" s="1"/>
  <c r="C701" i="1"/>
  <c r="H706" i="1"/>
  <c r="I705" i="1"/>
  <c r="O705" i="1" s="1"/>
  <c r="Q701" i="1" l="1"/>
  <c r="C702" i="1"/>
  <c r="H707" i="1"/>
  <c r="I706" i="1"/>
  <c r="O706" i="1" s="1"/>
  <c r="B701" i="1" l="1"/>
  <c r="C703" i="1"/>
  <c r="Q702" i="1"/>
  <c r="B702" i="1" s="1"/>
  <c r="H708" i="1"/>
  <c r="I707" i="1"/>
  <c r="O707" i="1" s="1"/>
  <c r="C704" i="1" l="1"/>
  <c r="Q703" i="1"/>
  <c r="H709" i="1"/>
  <c r="I708" i="1"/>
  <c r="O708" i="1" s="1"/>
  <c r="B703" i="1" l="1"/>
  <c r="Q704" i="1"/>
  <c r="B704" i="1" s="1"/>
  <c r="C705" i="1"/>
  <c r="I709" i="1"/>
  <c r="O709" i="1" s="1"/>
  <c r="H710" i="1"/>
  <c r="Q705" i="1" l="1"/>
  <c r="C706" i="1"/>
  <c r="I710" i="1"/>
  <c r="O710" i="1" s="1"/>
  <c r="H711" i="1"/>
  <c r="B705" i="1" l="1"/>
  <c r="C707" i="1"/>
  <c r="Q706" i="1"/>
  <c r="B706" i="1" s="1"/>
  <c r="I711" i="1"/>
  <c r="O711" i="1" s="1"/>
  <c r="H712" i="1"/>
  <c r="C708" i="1" l="1"/>
  <c r="Q707" i="1"/>
  <c r="I712" i="1"/>
  <c r="O712" i="1" s="1"/>
  <c r="H713" i="1"/>
  <c r="B707" i="1" l="1"/>
  <c r="Q708" i="1"/>
  <c r="B708" i="1" s="1"/>
  <c r="C709" i="1"/>
  <c r="H714" i="1"/>
  <c r="I713" i="1"/>
  <c r="O713" i="1" s="1"/>
  <c r="Q709" i="1" l="1"/>
  <c r="C710" i="1"/>
  <c r="I714" i="1"/>
  <c r="O714" i="1" s="1"/>
  <c r="H715" i="1"/>
  <c r="B709" i="1" l="1"/>
  <c r="C711" i="1"/>
  <c r="Q710" i="1"/>
  <c r="B710" i="1" s="1"/>
  <c r="I715" i="1"/>
  <c r="O715" i="1" s="1"/>
  <c r="H716" i="1"/>
  <c r="C712" i="1" l="1"/>
  <c r="Q711" i="1"/>
  <c r="I716" i="1"/>
  <c r="O716" i="1" s="1"/>
  <c r="H717" i="1"/>
  <c r="B711" i="1" l="1"/>
  <c r="Q712" i="1"/>
  <c r="B712" i="1" s="1"/>
  <c r="C713" i="1"/>
  <c r="I717" i="1"/>
  <c r="O717" i="1" s="1"/>
  <c r="H718" i="1"/>
  <c r="Q713" i="1" l="1"/>
  <c r="C714" i="1"/>
  <c r="H719" i="1"/>
  <c r="I718" i="1"/>
  <c r="O718" i="1" s="1"/>
  <c r="B713" i="1" l="1"/>
  <c r="Q714" i="1"/>
  <c r="B714" i="1" s="1"/>
  <c r="C715" i="1"/>
  <c r="I719" i="1"/>
  <c r="O719" i="1" s="1"/>
  <c r="H720" i="1"/>
  <c r="C716" i="1" l="1"/>
  <c r="Q715" i="1"/>
  <c r="I720" i="1"/>
  <c r="O720" i="1" s="1"/>
  <c r="H721" i="1"/>
  <c r="B715" i="1" l="1"/>
  <c r="Q716" i="1"/>
  <c r="B716" i="1" s="1"/>
  <c r="C717" i="1"/>
  <c r="H722" i="1"/>
  <c r="I721" i="1"/>
  <c r="O721" i="1" s="1"/>
  <c r="Q717" i="1" l="1"/>
  <c r="C718" i="1"/>
  <c r="H723" i="1"/>
  <c r="I722" i="1"/>
  <c r="O722" i="1" s="1"/>
  <c r="B717" i="1" l="1"/>
  <c r="C719" i="1"/>
  <c r="Q718" i="1"/>
  <c r="B718" i="1" s="1"/>
  <c r="H724" i="1"/>
  <c r="I723" i="1"/>
  <c r="O723" i="1" s="1"/>
  <c r="Q719" i="1" l="1"/>
  <c r="C720" i="1"/>
  <c r="I724" i="1"/>
  <c r="O724" i="1" s="1"/>
  <c r="H725" i="1"/>
  <c r="B719" i="1" l="1"/>
  <c r="Q720" i="1"/>
  <c r="B720" i="1" s="1"/>
  <c r="C721" i="1"/>
  <c r="H726" i="1"/>
  <c r="I725" i="1"/>
  <c r="O725" i="1" s="1"/>
  <c r="Q721" i="1" l="1"/>
  <c r="C722" i="1"/>
  <c r="I726" i="1"/>
  <c r="O726" i="1" s="1"/>
  <c r="H727" i="1"/>
  <c r="B721" i="1" l="1"/>
  <c r="C723" i="1"/>
  <c r="Q722" i="1"/>
  <c r="B722" i="1" s="1"/>
  <c r="H728" i="1"/>
  <c r="I727" i="1"/>
  <c r="O727" i="1" s="1"/>
  <c r="Q723" i="1" l="1"/>
  <c r="C724" i="1"/>
  <c r="H729" i="1"/>
  <c r="I728" i="1"/>
  <c r="O728" i="1" s="1"/>
  <c r="B723" i="1" l="1"/>
  <c r="Q724" i="1"/>
  <c r="B724" i="1" s="1"/>
  <c r="C725" i="1"/>
  <c r="I729" i="1"/>
  <c r="O729" i="1" s="1"/>
  <c r="H730" i="1"/>
  <c r="C726" i="1" l="1"/>
  <c r="Q725" i="1"/>
  <c r="I730" i="1"/>
  <c r="O730" i="1" s="1"/>
  <c r="H731" i="1"/>
  <c r="B725" i="1" l="1"/>
  <c r="C727" i="1"/>
  <c r="Q726" i="1"/>
  <c r="B726" i="1" s="1"/>
  <c r="H732" i="1"/>
  <c r="I731" i="1"/>
  <c r="O731" i="1" s="1"/>
  <c r="Q727" i="1" l="1"/>
  <c r="C728" i="1"/>
  <c r="I732" i="1"/>
  <c r="O732" i="1" s="1"/>
  <c r="H733" i="1"/>
  <c r="B727" i="1" l="1"/>
  <c r="Q728" i="1"/>
  <c r="B728" i="1" s="1"/>
  <c r="C729" i="1"/>
  <c r="H734" i="1"/>
  <c r="I733" i="1"/>
  <c r="O733" i="1" s="1"/>
  <c r="C730" i="1" l="1"/>
  <c r="Q729" i="1"/>
  <c r="H735" i="1"/>
  <c r="I734" i="1"/>
  <c r="O734" i="1" s="1"/>
  <c r="B729" i="1" l="1"/>
  <c r="Q730" i="1"/>
  <c r="B730" i="1" s="1"/>
  <c r="C731" i="1"/>
  <c r="I735" i="1"/>
  <c r="O735" i="1" s="1"/>
  <c r="H736" i="1"/>
  <c r="Q731" i="1" l="1"/>
  <c r="C732" i="1"/>
  <c r="H737" i="1"/>
  <c r="I736" i="1"/>
  <c r="O736" i="1" s="1"/>
  <c r="B731" i="1" l="1"/>
  <c r="Q732" i="1"/>
  <c r="B732" i="1" s="1"/>
  <c r="C733" i="1"/>
  <c r="I737" i="1"/>
  <c r="O737" i="1" s="1"/>
  <c r="H738" i="1"/>
  <c r="Q733" i="1" l="1"/>
  <c r="C734" i="1"/>
  <c r="I738" i="1"/>
  <c r="O738" i="1" s="1"/>
  <c r="H739" i="1"/>
  <c r="B733" i="1" l="1"/>
  <c r="Q734" i="1"/>
  <c r="B734" i="1" s="1"/>
  <c r="C735" i="1"/>
  <c r="I739" i="1"/>
  <c r="O739" i="1" s="1"/>
  <c r="H740" i="1"/>
  <c r="C736" i="1" l="1"/>
  <c r="Q735" i="1"/>
  <c r="H741" i="1"/>
  <c r="I740" i="1"/>
  <c r="O740" i="1" s="1"/>
  <c r="B735" i="1" l="1"/>
  <c r="C737" i="1"/>
  <c r="Q736" i="1"/>
  <c r="B736" i="1" s="1"/>
  <c r="I741" i="1"/>
  <c r="O741" i="1" s="1"/>
  <c r="H742" i="1"/>
  <c r="Q737" i="1" l="1"/>
  <c r="C738" i="1"/>
  <c r="H743" i="1"/>
  <c r="I742" i="1"/>
  <c r="O742" i="1" s="1"/>
  <c r="B737" i="1" l="1"/>
  <c r="Q738" i="1"/>
  <c r="B738" i="1" s="1"/>
  <c r="C739" i="1"/>
  <c r="I743" i="1"/>
  <c r="O743" i="1" s="1"/>
  <c r="H744" i="1"/>
  <c r="Q739" i="1" l="1"/>
  <c r="C740" i="1"/>
  <c r="H745" i="1"/>
  <c r="I744" i="1"/>
  <c r="O744" i="1" s="1"/>
  <c r="B739" i="1" l="1"/>
  <c r="C741" i="1"/>
  <c r="Q740" i="1"/>
  <c r="B740" i="1" s="1"/>
  <c r="H746" i="1"/>
  <c r="I745" i="1"/>
  <c r="O745" i="1" s="1"/>
  <c r="C742" i="1" l="1"/>
  <c r="Q741" i="1"/>
  <c r="I746" i="1"/>
  <c r="O746" i="1" s="1"/>
  <c r="H747" i="1"/>
  <c r="B741" i="1" l="1"/>
  <c r="Q742" i="1"/>
  <c r="B742" i="1" s="1"/>
  <c r="C743" i="1"/>
  <c r="H748" i="1"/>
  <c r="I747" i="1"/>
  <c r="O747" i="1" s="1"/>
  <c r="Q743" i="1" l="1"/>
  <c r="C744" i="1"/>
  <c r="I748" i="1"/>
  <c r="O748" i="1" s="1"/>
  <c r="H749" i="1"/>
  <c r="B743" i="1" l="1"/>
  <c r="Q744" i="1"/>
  <c r="B744" i="1" s="1"/>
  <c r="C745" i="1"/>
  <c r="H750" i="1"/>
  <c r="I749" i="1"/>
  <c r="O749" i="1" s="1"/>
  <c r="C746" i="1" l="1"/>
  <c r="Q745" i="1"/>
  <c r="I750" i="1"/>
  <c r="O750" i="1" s="1"/>
  <c r="H751" i="1"/>
  <c r="B745" i="1" l="1"/>
  <c r="C747" i="1"/>
  <c r="Q746" i="1"/>
  <c r="B746" i="1" s="1"/>
  <c r="I751" i="1"/>
  <c r="O751" i="1" s="1"/>
  <c r="H752" i="1"/>
  <c r="Q747" i="1" l="1"/>
  <c r="C748" i="1"/>
  <c r="H753" i="1"/>
  <c r="I752" i="1"/>
  <c r="O752" i="1" s="1"/>
  <c r="B747" i="1" l="1"/>
  <c r="Q748" i="1"/>
  <c r="B748" i="1" s="1"/>
  <c r="C749" i="1"/>
  <c r="H754" i="1"/>
  <c r="I753" i="1"/>
  <c r="O753" i="1" s="1"/>
  <c r="Q749" i="1" l="1"/>
  <c r="C750" i="1"/>
  <c r="H755" i="1"/>
  <c r="I754" i="1"/>
  <c r="O754" i="1" s="1"/>
  <c r="B749" i="1" l="1"/>
  <c r="C751" i="1"/>
  <c r="Q750" i="1"/>
  <c r="B750" i="1" s="1"/>
  <c r="H756" i="1"/>
  <c r="I755" i="1"/>
  <c r="O755" i="1" s="1"/>
  <c r="C752" i="1" l="1"/>
  <c r="Q751" i="1"/>
  <c r="H757" i="1"/>
  <c r="I756" i="1"/>
  <c r="O756" i="1" s="1"/>
  <c r="B751" i="1" l="1"/>
  <c r="Q752" i="1"/>
  <c r="B752" i="1" s="1"/>
  <c r="C753" i="1"/>
  <c r="I757" i="1"/>
  <c r="O757" i="1" s="1"/>
  <c r="H758" i="1"/>
  <c r="Q753" i="1" l="1"/>
  <c r="C754" i="1"/>
  <c r="H759" i="1"/>
  <c r="I758" i="1"/>
  <c r="O758" i="1" s="1"/>
  <c r="B753" i="1" l="1"/>
  <c r="C755" i="1"/>
  <c r="Q754" i="1"/>
  <c r="B754" i="1" s="1"/>
  <c r="I759" i="1"/>
  <c r="O759" i="1" s="1"/>
  <c r="H760" i="1"/>
  <c r="Q755" i="1" l="1"/>
  <c r="C756" i="1"/>
  <c r="H761" i="1"/>
  <c r="I760" i="1"/>
  <c r="O760" i="1" s="1"/>
  <c r="B755" i="1" l="1"/>
  <c r="Q756" i="1"/>
  <c r="B756" i="1" s="1"/>
  <c r="C757" i="1"/>
  <c r="I761" i="1"/>
  <c r="O761" i="1" s="1"/>
  <c r="H762" i="1"/>
  <c r="C758" i="1" l="1"/>
  <c r="Q757" i="1"/>
  <c r="B757" i="1" s="1"/>
  <c r="H763" i="1"/>
  <c r="I762" i="1"/>
  <c r="O762" i="1" s="1"/>
  <c r="C759" i="1" l="1"/>
  <c r="Q758" i="1"/>
  <c r="H764" i="1"/>
  <c r="I763" i="1"/>
  <c r="O763" i="1" s="1"/>
  <c r="B758" i="1" l="1"/>
  <c r="Q759" i="1"/>
  <c r="B759" i="1" s="1"/>
  <c r="C760" i="1"/>
  <c r="I764" i="1"/>
  <c r="O764" i="1" s="1"/>
  <c r="H765" i="1"/>
  <c r="Q760" i="1" l="1"/>
  <c r="C761" i="1"/>
  <c r="I765" i="1"/>
  <c r="O765" i="1" s="1"/>
  <c r="H766" i="1"/>
  <c r="B760" i="1" l="1"/>
  <c r="C762" i="1"/>
  <c r="Q761" i="1"/>
  <c r="B761" i="1" s="1"/>
  <c r="H767" i="1"/>
  <c r="I766" i="1"/>
  <c r="O766" i="1" s="1"/>
  <c r="C763" i="1" l="1"/>
  <c r="Q762" i="1"/>
  <c r="H768" i="1"/>
  <c r="I767" i="1"/>
  <c r="O767" i="1" s="1"/>
  <c r="B762" i="1" l="1"/>
  <c r="Q763" i="1"/>
  <c r="B763" i="1" s="1"/>
  <c r="C764" i="1"/>
  <c r="H769" i="1"/>
  <c r="I768" i="1"/>
  <c r="O768" i="1" s="1"/>
  <c r="C765" i="1" l="1"/>
  <c r="Q764" i="1"/>
  <c r="H770" i="1"/>
  <c r="I769" i="1"/>
  <c r="O769" i="1" s="1"/>
  <c r="B764" i="1" l="1"/>
  <c r="C766" i="1"/>
  <c r="Q765" i="1"/>
  <c r="B765" i="1" s="1"/>
  <c r="H771" i="1"/>
  <c r="I770" i="1"/>
  <c r="O770" i="1" s="1"/>
  <c r="Q766" i="1" l="1"/>
  <c r="C767" i="1"/>
  <c r="I771" i="1"/>
  <c r="O771" i="1" s="1"/>
  <c r="H772" i="1"/>
  <c r="B766" i="1" l="1"/>
  <c r="Q767" i="1"/>
  <c r="B767" i="1" s="1"/>
  <c r="C768" i="1"/>
  <c r="I772" i="1"/>
  <c r="O772" i="1" s="1"/>
  <c r="H773" i="1"/>
  <c r="C769" i="1" l="1"/>
  <c r="Q768" i="1"/>
  <c r="I773" i="1"/>
  <c r="O773" i="1" s="1"/>
  <c r="H774" i="1"/>
  <c r="B768" i="1" l="1"/>
  <c r="C770" i="1"/>
  <c r="Q769" i="1"/>
  <c r="B769" i="1" s="1"/>
  <c r="H775" i="1"/>
  <c r="I774" i="1"/>
  <c r="O774" i="1" s="1"/>
  <c r="Q770" i="1" l="1"/>
  <c r="C771" i="1"/>
  <c r="I775" i="1"/>
  <c r="O775" i="1" s="1"/>
  <c r="H776" i="1"/>
  <c r="B770" i="1" l="1"/>
  <c r="Q771" i="1"/>
  <c r="B771" i="1" s="1"/>
  <c r="C772" i="1"/>
  <c r="H777" i="1"/>
  <c r="I776" i="1"/>
  <c r="O776" i="1" s="1"/>
  <c r="C773" i="1" l="1"/>
  <c r="Q772" i="1"/>
  <c r="H778" i="1"/>
  <c r="I777" i="1"/>
  <c r="O777" i="1" s="1"/>
  <c r="B772" i="1" l="1"/>
  <c r="C774" i="1"/>
  <c r="Q773" i="1"/>
  <c r="B773" i="1" s="1"/>
  <c r="I778" i="1"/>
  <c r="O778" i="1" s="1"/>
  <c r="H779" i="1"/>
  <c r="Q774" i="1" l="1"/>
  <c r="C775" i="1"/>
  <c r="H780" i="1"/>
  <c r="I779" i="1"/>
  <c r="O779" i="1" s="1"/>
  <c r="B774" i="1" l="1"/>
  <c r="Q775" i="1"/>
  <c r="B775" i="1" s="1"/>
  <c r="C776" i="1"/>
  <c r="I780" i="1"/>
  <c r="O780" i="1" s="1"/>
  <c r="H781" i="1"/>
  <c r="C777" i="1" l="1"/>
  <c r="Q776" i="1"/>
  <c r="I781" i="1"/>
  <c r="O781" i="1" s="1"/>
  <c r="H782" i="1"/>
  <c r="B776" i="1" l="1"/>
  <c r="C778" i="1"/>
  <c r="Q777" i="1"/>
  <c r="B777" i="1" s="1"/>
  <c r="H783" i="1"/>
  <c r="I782" i="1"/>
  <c r="O782" i="1" s="1"/>
  <c r="Q778" i="1" l="1"/>
  <c r="C779" i="1"/>
  <c r="H784" i="1"/>
  <c r="I783" i="1"/>
  <c r="O783" i="1" s="1"/>
  <c r="B778" i="1" l="1"/>
  <c r="Q779" i="1"/>
  <c r="B779" i="1" s="1"/>
  <c r="C780" i="1"/>
  <c r="I784" i="1"/>
  <c r="O784" i="1" s="1"/>
  <c r="H785" i="1"/>
  <c r="C781" i="1" l="1"/>
  <c r="Q780" i="1"/>
  <c r="H786" i="1"/>
  <c r="I785" i="1"/>
  <c r="O785" i="1" s="1"/>
  <c r="B780" i="1" l="1"/>
  <c r="Q781" i="1"/>
  <c r="B781" i="1" s="1"/>
  <c r="C782" i="1"/>
  <c r="I786" i="1"/>
  <c r="O786" i="1" s="1"/>
  <c r="H787" i="1"/>
  <c r="Q782" i="1" l="1"/>
  <c r="C783" i="1"/>
  <c r="H788" i="1"/>
  <c r="I787" i="1"/>
  <c r="O787" i="1" s="1"/>
  <c r="B782" i="1" l="1"/>
  <c r="C784" i="1"/>
  <c r="Q783" i="1"/>
  <c r="B783" i="1" s="1"/>
  <c r="H789" i="1"/>
  <c r="I788" i="1"/>
  <c r="O788" i="1" s="1"/>
  <c r="C785" i="1" l="1"/>
  <c r="Q784" i="1"/>
  <c r="H790" i="1"/>
  <c r="I789" i="1"/>
  <c r="O789" i="1" s="1"/>
  <c r="B784" i="1" l="1"/>
  <c r="Q785" i="1"/>
  <c r="B785" i="1" s="1"/>
  <c r="C786" i="1"/>
  <c r="I790" i="1"/>
  <c r="O790" i="1" s="1"/>
  <c r="H791" i="1"/>
  <c r="Q786" i="1" l="1"/>
  <c r="C787" i="1"/>
  <c r="I791" i="1"/>
  <c r="O791" i="1" s="1"/>
  <c r="H792" i="1"/>
  <c r="B786" i="1" l="1"/>
  <c r="C788" i="1"/>
  <c r="Q787" i="1"/>
  <c r="B787" i="1" s="1"/>
  <c r="H793" i="1"/>
  <c r="I792" i="1"/>
  <c r="O792" i="1" s="1"/>
  <c r="C789" i="1" l="1"/>
  <c r="Q788" i="1"/>
  <c r="B788" i="1" s="1"/>
  <c r="H794" i="1"/>
  <c r="I793" i="1"/>
  <c r="O793" i="1" s="1"/>
  <c r="C790" i="1" l="1"/>
  <c r="Q789" i="1"/>
  <c r="H795" i="1"/>
  <c r="I794" i="1"/>
  <c r="O794" i="1" s="1"/>
  <c r="B789" i="1" l="1"/>
  <c r="Q790" i="1"/>
  <c r="B790" i="1" s="1"/>
  <c r="C791" i="1"/>
  <c r="I795" i="1"/>
  <c r="O795" i="1" s="1"/>
  <c r="H796" i="1"/>
  <c r="Q791" i="1" l="1"/>
  <c r="C792" i="1"/>
  <c r="H797" i="1"/>
  <c r="I796" i="1"/>
  <c r="O796" i="1" s="1"/>
  <c r="B791" i="1" l="1"/>
  <c r="C793" i="1"/>
  <c r="Q792" i="1"/>
  <c r="B792" i="1" s="1"/>
  <c r="I797" i="1"/>
  <c r="O797" i="1" s="1"/>
  <c r="H798" i="1"/>
  <c r="C794" i="1" l="1"/>
  <c r="Q793" i="1"/>
  <c r="I798" i="1"/>
  <c r="O798" i="1" s="1"/>
  <c r="H799" i="1"/>
  <c r="B793" i="1" l="1"/>
  <c r="Q794" i="1"/>
  <c r="B794" i="1" s="1"/>
  <c r="C795" i="1"/>
  <c r="H800" i="1"/>
  <c r="I799" i="1"/>
  <c r="O799" i="1" s="1"/>
  <c r="Q795" i="1" l="1"/>
  <c r="C796" i="1"/>
  <c r="H801" i="1"/>
  <c r="I800" i="1"/>
  <c r="O800" i="1" s="1"/>
  <c r="B795" i="1" l="1"/>
  <c r="C797" i="1"/>
  <c r="Q796" i="1"/>
  <c r="B796" i="1" s="1"/>
  <c r="I801" i="1"/>
  <c r="O801" i="1" s="1"/>
  <c r="H802" i="1"/>
  <c r="C798" i="1" l="1"/>
  <c r="Q797" i="1"/>
  <c r="H803" i="1"/>
  <c r="I802" i="1"/>
  <c r="O802" i="1" s="1"/>
  <c r="B797" i="1" l="1"/>
  <c r="Q798" i="1"/>
  <c r="B798" i="1" s="1"/>
  <c r="C799" i="1"/>
  <c r="H804" i="1"/>
  <c r="I803" i="1"/>
  <c r="O803" i="1" s="1"/>
  <c r="Q799" i="1" l="1"/>
  <c r="C800" i="1"/>
  <c r="H805" i="1"/>
  <c r="I804" i="1"/>
  <c r="O804" i="1" s="1"/>
  <c r="B799" i="1" l="1"/>
  <c r="Q800" i="1"/>
  <c r="B800" i="1" s="1"/>
  <c r="C801" i="1"/>
  <c r="H806" i="1"/>
  <c r="I805" i="1"/>
  <c r="O805" i="1" s="1"/>
  <c r="C802" i="1" l="1"/>
  <c r="Q801" i="1"/>
  <c r="H807" i="1"/>
  <c r="I806" i="1"/>
  <c r="O806" i="1" s="1"/>
  <c r="B801" i="1" l="1"/>
  <c r="C803" i="1"/>
  <c r="Q802" i="1"/>
  <c r="B802" i="1" s="1"/>
  <c r="I807" i="1"/>
  <c r="O807" i="1" s="1"/>
  <c r="H808" i="1"/>
  <c r="Q803" i="1" l="1"/>
  <c r="C804" i="1"/>
  <c r="H809" i="1"/>
  <c r="I808" i="1"/>
  <c r="O808" i="1" s="1"/>
  <c r="B803" i="1" l="1"/>
  <c r="Q804" i="1"/>
  <c r="B804" i="1" s="1"/>
  <c r="C805" i="1"/>
  <c r="H810" i="1"/>
  <c r="I809" i="1"/>
  <c r="O809" i="1" s="1"/>
  <c r="C806" i="1" l="1"/>
  <c r="Q805" i="1"/>
  <c r="H811" i="1"/>
  <c r="I810" i="1"/>
  <c r="O810" i="1" s="1"/>
  <c r="B805" i="1" l="1"/>
  <c r="C807" i="1"/>
  <c r="Q806" i="1"/>
  <c r="B806" i="1" s="1"/>
  <c r="H812" i="1"/>
  <c r="I811" i="1"/>
  <c r="O811" i="1" s="1"/>
  <c r="Q807" i="1" l="1"/>
  <c r="C808" i="1"/>
  <c r="H813" i="1"/>
  <c r="I812" i="1"/>
  <c r="O812" i="1" s="1"/>
  <c r="B807" i="1" l="1"/>
  <c r="Q808" i="1"/>
  <c r="B808" i="1" s="1"/>
  <c r="C809" i="1"/>
  <c r="I813" i="1"/>
  <c r="O813" i="1" s="1"/>
  <c r="H814" i="1"/>
  <c r="C810" i="1" l="1"/>
  <c r="Q809" i="1"/>
  <c r="H815" i="1"/>
  <c r="I814" i="1"/>
  <c r="O814" i="1" s="1"/>
  <c r="B809" i="1" l="1"/>
  <c r="Q810" i="1"/>
  <c r="B810" i="1" s="1"/>
  <c r="C811" i="1"/>
  <c r="H816" i="1"/>
  <c r="I815" i="1"/>
  <c r="O815" i="1" s="1"/>
  <c r="Q811" i="1" l="1"/>
  <c r="C812" i="1"/>
  <c r="H817" i="1"/>
  <c r="I816" i="1"/>
  <c r="O816" i="1" s="1"/>
  <c r="B811" i="1" l="1"/>
  <c r="Q812" i="1"/>
  <c r="B812" i="1" s="1"/>
  <c r="C813" i="1"/>
  <c r="H818" i="1"/>
  <c r="I817" i="1"/>
  <c r="O817" i="1" s="1"/>
  <c r="Q813" i="1" l="1"/>
  <c r="C814" i="1"/>
  <c r="H819" i="1"/>
  <c r="I818" i="1"/>
  <c r="O818" i="1" s="1"/>
  <c r="B813" i="1" l="1"/>
  <c r="C815" i="1"/>
  <c r="Q814" i="1"/>
  <c r="B814" i="1" s="1"/>
  <c r="I819" i="1"/>
  <c r="O819" i="1" s="1"/>
  <c r="H820" i="1"/>
  <c r="C816" i="1" l="1"/>
  <c r="Q815" i="1"/>
  <c r="H821" i="1"/>
  <c r="I820" i="1"/>
  <c r="O820" i="1" s="1"/>
  <c r="B815" i="1" l="1"/>
  <c r="Q816" i="1"/>
  <c r="B816" i="1" s="1"/>
  <c r="C817" i="1"/>
  <c r="H822" i="1"/>
  <c r="I821" i="1"/>
  <c r="O821" i="1" s="1"/>
  <c r="Q817" i="1" l="1"/>
  <c r="C818" i="1"/>
  <c r="I822" i="1"/>
  <c r="O822" i="1" s="1"/>
  <c r="H823" i="1"/>
  <c r="B817" i="1" l="1"/>
  <c r="C819" i="1"/>
  <c r="Q818" i="1"/>
  <c r="B818" i="1" s="1"/>
  <c r="I823" i="1"/>
  <c r="O823" i="1" s="1"/>
  <c r="H824" i="1"/>
  <c r="Q819" i="1" l="1"/>
  <c r="C820" i="1"/>
  <c r="H825" i="1"/>
  <c r="I824" i="1"/>
  <c r="O824" i="1" s="1"/>
  <c r="B819" i="1" l="1"/>
  <c r="Q820" i="1"/>
  <c r="B820" i="1" s="1"/>
  <c r="C821" i="1"/>
  <c r="H826" i="1"/>
  <c r="I825" i="1"/>
  <c r="O825" i="1" s="1"/>
  <c r="C822" i="1" l="1"/>
  <c r="Q821" i="1"/>
  <c r="H827" i="1"/>
  <c r="I826" i="1"/>
  <c r="O826" i="1" s="1"/>
  <c r="B821" i="1" l="1"/>
  <c r="C823" i="1"/>
  <c r="Q822" i="1"/>
  <c r="B822" i="1" s="1"/>
  <c r="H828" i="1"/>
  <c r="I827" i="1"/>
  <c r="O827" i="1" s="1"/>
  <c r="Q823" i="1" l="1"/>
  <c r="C824" i="1"/>
  <c r="I828" i="1"/>
  <c r="O828" i="1" s="1"/>
  <c r="H829" i="1"/>
  <c r="B823" i="1" l="1"/>
  <c r="Q824" i="1"/>
  <c r="B824" i="1" s="1"/>
  <c r="C825" i="1"/>
  <c r="I829" i="1"/>
  <c r="O829" i="1" s="1"/>
  <c r="H830" i="1"/>
  <c r="C826" i="1" l="1"/>
  <c r="Q825" i="1"/>
  <c r="I830" i="1"/>
  <c r="O830" i="1" s="1"/>
  <c r="H831" i="1"/>
  <c r="B825" i="1" l="1"/>
  <c r="C827" i="1"/>
  <c r="Q826" i="1"/>
  <c r="B826" i="1" s="1"/>
  <c r="H832" i="1"/>
  <c r="I831" i="1"/>
  <c r="O831" i="1" s="1"/>
  <c r="C828" i="1" l="1"/>
  <c r="Q827" i="1"/>
  <c r="I832" i="1"/>
  <c r="O832" i="1" s="1"/>
  <c r="H833" i="1"/>
  <c r="B827" i="1" l="1"/>
  <c r="Q828" i="1"/>
  <c r="B828" i="1" s="1"/>
  <c r="C829" i="1"/>
  <c r="I833" i="1"/>
  <c r="O833" i="1" s="1"/>
  <c r="H834" i="1"/>
  <c r="Q829" i="1" l="1"/>
  <c r="C830" i="1"/>
  <c r="H835" i="1"/>
  <c r="I834" i="1"/>
  <c r="O834" i="1" s="1"/>
  <c r="B829" i="1" l="1"/>
  <c r="Q830" i="1"/>
  <c r="B830" i="1" s="1"/>
  <c r="C831" i="1"/>
  <c r="H836" i="1"/>
  <c r="I835" i="1"/>
  <c r="O835" i="1" s="1"/>
  <c r="C832" i="1" l="1"/>
  <c r="Q831" i="1"/>
  <c r="H837" i="1"/>
  <c r="I836" i="1"/>
  <c r="O836" i="1" s="1"/>
  <c r="B831" i="1" l="1"/>
  <c r="Q832" i="1"/>
  <c r="B832" i="1" s="1"/>
  <c r="C833" i="1"/>
  <c r="H838" i="1"/>
  <c r="I837" i="1"/>
  <c r="O837" i="1" s="1"/>
  <c r="Q833" i="1" l="1"/>
  <c r="C834" i="1"/>
  <c r="H839" i="1"/>
  <c r="I838" i="1"/>
  <c r="O838" i="1" s="1"/>
  <c r="B833" i="1" l="1"/>
  <c r="Q834" i="1"/>
  <c r="B834" i="1" s="1"/>
  <c r="C835" i="1"/>
  <c r="H840" i="1"/>
  <c r="I839" i="1"/>
  <c r="O839" i="1" s="1"/>
  <c r="C836" i="1" l="1"/>
  <c r="Q835" i="1"/>
  <c r="H841" i="1"/>
  <c r="I840" i="1"/>
  <c r="O840" i="1" s="1"/>
  <c r="B835" i="1" l="1"/>
  <c r="C837" i="1"/>
  <c r="Q836" i="1"/>
  <c r="B836" i="1" s="1"/>
  <c r="H842" i="1"/>
  <c r="I841" i="1"/>
  <c r="O841" i="1" s="1"/>
  <c r="Q837" i="1" l="1"/>
  <c r="C838" i="1"/>
  <c r="H843" i="1"/>
  <c r="I842" i="1"/>
  <c r="O842" i="1" s="1"/>
  <c r="B837" i="1" l="1"/>
  <c r="Q838" i="1"/>
  <c r="B838" i="1" s="1"/>
  <c r="C839" i="1"/>
  <c r="H844" i="1"/>
  <c r="I843" i="1"/>
  <c r="O843" i="1" s="1"/>
  <c r="C840" i="1" l="1"/>
  <c r="Q839" i="1"/>
  <c r="I844" i="1"/>
  <c r="O844" i="1" s="1"/>
  <c r="H845" i="1"/>
  <c r="B839" i="1" l="1"/>
  <c r="Q840" i="1"/>
  <c r="B840" i="1" s="1"/>
  <c r="C841" i="1"/>
  <c r="H846" i="1"/>
  <c r="I845" i="1"/>
  <c r="O845" i="1" s="1"/>
  <c r="Q841" i="1" l="1"/>
  <c r="C842" i="1"/>
  <c r="H847" i="1"/>
  <c r="I846" i="1"/>
  <c r="O846" i="1" s="1"/>
  <c r="B841" i="1" l="1"/>
  <c r="Q842" i="1"/>
  <c r="B842" i="1" s="1"/>
  <c r="C843" i="1"/>
  <c r="H848" i="1"/>
  <c r="I847" i="1"/>
  <c r="O847" i="1" s="1"/>
  <c r="Q843" i="1" l="1"/>
  <c r="C844" i="1"/>
  <c r="H849" i="1"/>
  <c r="I848" i="1"/>
  <c r="O848" i="1" s="1"/>
  <c r="B843" i="1" l="1"/>
  <c r="C845" i="1"/>
  <c r="Q844" i="1"/>
  <c r="B844" i="1" s="1"/>
  <c r="I849" i="1"/>
  <c r="O849" i="1" s="1"/>
  <c r="H850" i="1"/>
  <c r="C846" i="1" l="1"/>
  <c r="Q845" i="1"/>
  <c r="I850" i="1"/>
  <c r="O850" i="1" s="1"/>
  <c r="H851" i="1"/>
  <c r="B845" i="1" l="1"/>
  <c r="Q846" i="1"/>
  <c r="B846" i="1" s="1"/>
  <c r="C847" i="1"/>
  <c r="H852" i="1"/>
  <c r="I851" i="1"/>
  <c r="O851" i="1" s="1"/>
  <c r="Q847" i="1" l="1"/>
  <c r="C848" i="1"/>
  <c r="H853" i="1"/>
  <c r="I852" i="1"/>
  <c r="O852" i="1" s="1"/>
  <c r="B847" i="1" l="1"/>
  <c r="C849" i="1"/>
  <c r="Q848" i="1"/>
  <c r="B848" i="1" s="1"/>
  <c r="I853" i="1"/>
  <c r="O853" i="1" s="1"/>
  <c r="H854" i="1"/>
  <c r="C850" i="1" l="1"/>
  <c r="Q849" i="1"/>
  <c r="I854" i="1"/>
  <c r="O854" i="1" s="1"/>
  <c r="H855" i="1"/>
  <c r="B849" i="1" l="1"/>
  <c r="Q850" i="1"/>
  <c r="B850" i="1" s="1"/>
  <c r="C851" i="1"/>
  <c r="H856" i="1"/>
  <c r="I855" i="1"/>
  <c r="O855" i="1" s="1"/>
  <c r="Q851" i="1" l="1"/>
  <c r="C852" i="1"/>
  <c r="H857" i="1"/>
  <c r="I856" i="1"/>
  <c r="O856" i="1" s="1"/>
  <c r="B851" i="1" l="1"/>
  <c r="Q852" i="1"/>
  <c r="B852" i="1" s="1"/>
  <c r="C853" i="1"/>
  <c r="H858" i="1"/>
  <c r="I857" i="1"/>
  <c r="O857" i="1" s="1"/>
  <c r="C854" i="1" l="1"/>
  <c r="Q853" i="1"/>
  <c r="I858" i="1"/>
  <c r="O858" i="1" s="1"/>
  <c r="H859" i="1"/>
  <c r="B853" i="1" l="1"/>
  <c r="C855" i="1"/>
  <c r="Q854" i="1"/>
  <c r="B854" i="1" s="1"/>
  <c r="H860" i="1"/>
  <c r="I859" i="1"/>
  <c r="O859" i="1" s="1"/>
  <c r="Q855" i="1" l="1"/>
  <c r="C856" i="1"/>
  <c r="H861" i="1"/>
  <c r="I860" i="1"/>
  <c r="O860" i="1" s="1"/>
  <c r="B855" i="1" l="1"/>
  <c r="C857" i="1"/>
  <c r="Q856" i="1"/>
  <c r="B856" i="1" s="1"/>
  <c r="H862" i="1"/>
  <c r="I861" i="1"/>
  <c r="O861" i="1" s="1"/>
  <c r="C858" i="1" l="1"/>
  <c r="Q857" i="1"/>
  <c r="I862" i="1"/>
  <c r="O862" i="1" s="1"/>
  <c r="H863" i="1"/>
  <c r="B857" i="1" l="1"/>
  <c r="Q858" i="1"/>
  <c r="B858" i="1" s="1"/>
  <c r="C859" i="1"/>
  <c r="I863" i="1"/>
  <c r="O863" i="1" s="1"/>
  <c r="H864" i="1"/>
  <c r="Q859" i="1" l="1"/>
  <c r="C860" i="1"/>
  <c r="H865" i="1"/>
  <c r="I864" i="1"/>
  <c r="O864" i="1" s="1"/>
  <c r="B859" i="1" l="1"/>
  <c r="C861" i="1"/>
  <c r="Q860" i="1"/>
  <c r="B860" i="1" s="1"/>
  <c r="H866" i="1"/>
  <c r="I865" i="1"/>
  <c r="O865" i="1" s="1"/>
  <c r="C862" i="1" l="1"/>
  <c r="Q861" i="1"/>
  <c r="I866" i="1"/>
  <c r="O866" i="1" s="1"/>
  <c r="H867" i="1"/>
  <c r="B861" i="1" l="1"/>
  <c r="Q862" i="1"/>
  <c r="B862" i="1" s="1"/>
  <c r="C863" i="1"/>
  <c r="H868" i="1"/>
  <c r="I867" i="1"/>
  <c r="O867" i="1" s="1"/>
  <c r="Q863" i="1" l="1"/>
  <c r="C864" i="1"/>
  <c r="I868" i="1"/>
  <c r="O868" i="1" s="1"/>
  <c r="H869" i="1"/>
  <c r="H870" i="1" s="1"/>
  <c r="B863" i="1" l="1"/>
  <c r="C865" i="1"/>
  <c r="Q864" i="1"/>
  <c r="B864" i="1" s="1"/>
  <c r="H871" i="1"/>
  <c r="I870" i="1"/>
  <c r="O870" i="1" s="1"/>
  <c r="I869" i="1"/>
  <c r="O869" i="1" s="1"/>
  <c r="C866" i="1" l="1"/>
  <c r="Q865" i="1"/>
  <c r="H872" i="1"/>
  <c r="I871" i="1"/>
  <c r="O871" i="1" s="1"/>
  <c r="B865" i="1" l="1"/>
  <c r="Q866" i="1"/>
  <c r="B866" i="1" s="1"/>
  <c r="C867" i="1"/>
  <c r="H873" i="1"/>
  <c r="I872" i="1"/>
  <c r="O872" i="1" s="1"/>
  <c r="Q867" i="1" l="1"/>
  <c r="C868" i="1"/>
  <c r="H874" i="1"/>
  <c r="I873" i="1"/>
  <c r="O873" i="1" s="1"/>
  <c r="B867" i="1" l="1"/>
  <c r="Q868" i="1"/>
  <c r="B868" i="1" s="1"/>
  <c r="C869" i="1"/>
  <c r="H875" i="1"/>
  <c r="I874" i="1"/>
  <c r="O874" i="1" s="1"/>
  <c r="C870" i="1" l="1"/>
  <c r="Q869" i="1"/>
  <c r="H876" i="1"/>
  <c r="I875" i="1"/>
  <c r="O875" i="1" s="1"/>
  <c r="B869" i="1" l="1"/>
  <c r="C871" i="1"/>
  <c r="Q870" i="1"/>
  <c r="B870" i="1" s="1"/>
  <c r="H877" i="1"/>
  <c r="I876" i="1"/>
  <c r="O876" i="1" s="1"/>
  <c r="Q871" i="1" l="1"/>
  <c r="C872" i="1"/>
  <c r="H878" i="1"/>
  <c r="I877" i="1"/>
  <c r="O877" i="1" s="1"/>
  <c r="B871" i="1" l="1"/>
  <c r="Q872" i="1"/>
  <c r="B872" i="1" s="1"/>
  <c r="C873" i="1"/>
  <c r="H879" i="1"/>
  <c r="I878" i="1"/>
  <c r="O878" i="1" s="1"/>
  <c r="Q873" i="1" l="1"/>
  <c r="C874" i="1"/>
  <c r="H880" i="1"/>
  <c r="I879" i="1"/>
  <c r="O879" i="1" s="1"/>
  <c r="B873" i="1" l="1"/>
  <c r="C875" i="1"/>
  <c r="Q874" i="1"/>
  <c r="B874" i="1" s="1"/>
  <c r="H881" i="1"/>
  <c r="I880" i="1"/>
  <c r="O880" i="1" s="1"/>
  <c r="Q875" i="1" l="1"/>
  <c r="C876" i="1"/>
  <c r="H882" i="1"/>
  <c r="I881" i="1"/>
  <c r="O881" i="1" s="1"/>
  <c r="B875" i="1" l="1"/>
  <c r="Q876" i="1"/>
  <c r="B876" i="1" s="1"/>
  <c r="C877" i="1"/>
  <c r="H883" i="1"/>
  <c r="I882" i="1"/>
  <c r="O882" i="1" s="1"/>
  <c r="C878" i="1" l="1"/>
  <c r="Q877" i="1"/>
  <c r="H884" i="1"/>
  <c r="I883" i="1"/>
  <c r="O883" i="1" s="1"/>
  <c r="B877" i="1" l="1"/>
  <c r="C879" i="1"/>
  <c r="Q878" i="1"/>
  <c r="B878" i="1" s="1"/>
  <c r="H885" i="1"/>
  <c r="I884" i="1"/>
  <c r="O884" i="1" s="1"/>
  <c r="Q879" i="1" l="1"/>
  <c r="C880" i="1"/>
  <c r="H886" i="1"/>
  <c r="I885" i="1"/>
  <c r="O885" i="1" s="1"/>
  <c r="B879" i="1" l="1"/>
  <c r="Q880" i="1"/>
  <c r="B880" i="1" s="1"/>
  <c r="C881" i="1"/>
  <c r="H887" i="1"/>
  <c r="I886" i="1"/>
  <c r="O886" i="1" s="1"/>
  <c r="Q881" i="1" l="1"/>
  <c r="C882" i="1"/>
  <c r="H888" i="1"/>
  <c r="I887" i="1"/>
  <c r="O887" i="1" s="1"/>
  <c r="B881" i="1" l="1"/>
  <c r="C883" i="1"/>
  <c r="Q882" i="1"/>
  <c r="B882" i="1" s="1"/>
  <c r="H889" i="1"/>
  <c r="I888" i="1"/>
  <c r="O888" i="1" s="1"/>
  <c r="C884" i="1" l="1"/>
  <c r="Q883" i="1"/>
  <c r="H890" i="1"/>
  <c r="I889" i="1"/>
  <c r="O889" i="1" s="1"/>
  <c r="B883" i="1" l="1"/>
  <c r="Q884" i="1"/>
  <c r="B884" i="1" s="1"/>
  <c r="C885" i="1"/>
  <c r="H891" i="1"/>
  <c r="I890" i="1"/>
  <c r="O890" i="1" s="1"/>
  <c r="Q885" i="1" l="1"/>
  <c r="B885" i="1" s="1"/>
  <c r="C886" i="1"/>
  <c r="H892" i="1"/>
  <c r="I891" i="1"/>
  <c r="O891" i="1" s="1"/>
  <c r="Q886" i="1" l="1"/>
  <c r="C887" i="1"/>
  <c r="H893" i="1"/>
  <c r="I892" i="1"/>
  <c r="O892" i="1" s="1"/>
  <c r="B886" i="1" l="1"/>
  <c r="Q887" i="1"/>
  <c r="B887" i="1" s="1"/>
  <c r="C888" i="1"/>
  <c r="H894" i="1"/>
  <c r="I893" i="1"/>
  <c r="O893" i="1" s="1"/>
  <c r="C889" i="1" l="1"/>
  <c r="Q888" i="1"/>
  <c r="H895" i="1"/>
  <c r="I894" i="1"/>
  <c r="O894" i="1" s="1"/>
  <c r="B888" i="1" l="1"/>
  <c r="C890" i="1"/>
  <c r="Q889" i="1"/>
  <c r="B889" i="1" s="1"/>
  <c r="H896" i="1"/>
  <c r="I895" i="1"/>
  <c r="O895" i="1" s="1"/>
  <c r="Q890" i="1" l="1"/>
  <c r="C891" i="1"/>
  <c r="H897" i="1"/>
  <c r="I896" i="1"/>
  <c r="O896" i="1" s="1"/>
  <c r="B890" i="1" l="1"/>
  <c r="Q891" i="1"/>
  <c r="B891" i="1" s="1"/>
  <c r="C892" i="1"/>
  <c r="H898" i="1"/>
  <c r="I897" i="1"/>
  <c r="O897" i="1" s="1"/>
  <c r="C893" i="1" l="1"/>
  <c r="Q892" i="1"/>
  <c r="H899" i="1"/>
  <c r="I898" i="1"/>
  <c r="O898" i="1" s="1"/>
  <c r="B892" i="1" l="1"/>
  <c r="Q893" i="1"/>
  <c r="B893" i="1" s="1"/>
  <c r="C894" i="1"/>
  <c r="H900" i="1"/>
  <c r="I899" i="1"/>
  <c r="O899" i="1" s="1"/>
  <c r="Q894" i="1" l="1"/>
  <c r="C895" i="1"/>
  <c r="H901" i="1"/>
  <c r="I900" i="1"/>
  <c r="O900" i="1" s="1"/>
  <c r="B894" i="1" l="1"/>
  <c r="Q895" i="1"/>
  <c r="B895" i="1" s="1"/>
  <c r="C896" i="1"/>
  <c r="H902" i="1"/>
  <c r="I901" i="1"/>
  <c r="O901" i="1" s="1"/>
  <c r="C897" i="1" l="1"/>
  <c r="Q896" i="1"/>
  <c r="H903" i="1"/>
  <c r="I902" i="1"/>
  <c r="O902" i="1" s="1"/>
  <c r="B896" i="1" l="1"/>
  <c r="C898" i="1"/>
  <c r="Q897" i="1"/>
  <c r="B897" i="1" s="1"/>
  <c r="H904" i="1"/>
  <c r="I903" i="1"/>
  <c r="O903" i="1" s="1"/>
  <c r="Q898" i="1" l="1"/>
  <c r="C899" i="1"/>
  <c r="H905" i="1"/>
  <c r="I904" i="1"/>
  <c r="O904" i="1" s="1"/>
  <c r="B898" i="1" l="1"/>
  <c r="Q899" i="1"/>
  <c r="B899" i="1" s="1"/>
  <c r="C900" i="1"/>
  <c r="H906" i="1"/>
  <c r="I905" i="1"/>
  <c r="O905" i="1" s="1"/>
  <c r="C901" i="1" l="1"/>
  <c r="Q900" i="1"/>
  <c r="H907" i="1"/>
  <c r="I906" i="1"/>
  <c r="O906" i="1" s="1"/>
  <c r="B900" i="1" l="1"/>
  <c r="C902" i="1"/>
  <c r="Q901" i="1"/>
  <c r="B901" i="1" s="1"/>
  <c r="H908" i="1"/>
  <c r="I907" i="1"/>
  <c r="O907" i="1" s="1"/>
  <c r="Q902" i="1" l="1"/>
  <c r="C903" i="1"/>
  <c r="H909" i="1"/>
  <c r="I908" i="1"/>
  <c r="O908" i="1" s="1"/>
  <c r="B902" i="1" l="1"/>
  <c r="Q903" i="1"/>
  <c r="B903" i="1" s="1"/>
  <c r="C904" i="1"/>
  <c r="H910" i="1"/>
  <c r="I909" i="1"/>
  <c r="O909" i="1" s="1"/>
  <c r="Q904" i="1" l="1"/>
  <c r="C905" i="1"/>
  <c r="H911" i="1"/>
  <c r="I910" i="1"/>
  <c r="O910" i="1" s="1"/>
  <c r="B904" i="1" l="1"/>
  <c r="Q905" i="1"/>
  <c r="B905" i="1" s="1"/>
  <c r="C906" i="1"/>
  <c r="H912" i="1"/>
  <c r="I911" i="1"/>
  <c r="O911" i="1" s="1"/>
  <c r="C907" i="1" l="1"/>
  <c r="Q906" i="1"/>
  <c r="H913" i="1"/>
  <c r="I912" i="1"/>
  <c r="O912" i="1" s="1"/>
  <c r="B906" i="1" l="1"/>
  <c r="C908" i="1"/>
  <c r="Q907" i="1"/>
  <c r="B907" i="1" s="1"/>
  <c r="H914" i="1"/>
  <c r="I913" i="1"/>
  <c r="O913" i="1" s="1"/>
  <c r="Q908" i="1" l="1"/>
  <c r="C909" i="1"/>
  <c r="H915" i="1"/>
  <c r="I914" i="1"/>
  <c r="O914" i="1" s="1"/>
  <c r="B908" i="1" l="1"/>
  <c r="Q909" i="1"/>
  <c r="B909" i="1" s="1"/>
  <c r="C910" i="1"/>
  <c r="H916" i="1"/>
  <c r="I915" i="1"/>
  <c r="O915" i="1" s="1"/>
  <c r="W908" i="1" l="1"/>
  <c r="Q910" i="1"/>
  <c r="C911" i="1"/>
  <c r="H917" i="1"/>
  <c r="I916" i="1"/>
  <c r="O916" i="1" s="1"/>
  <c r="B910" i="1" l="1"/>
  <c r="C912" i="1"/>
  <c r="Q911" i="1"/>
  <c r="B911" i="1" s="1"/>
  <c r="H918" i="1"/>
  <c r="I917" i="1"/>
  <c r="O917" i="1" s="1"/>
  <c r="Q912" i="1" l="1"/>
  <c r="C913" i="1"/>
  <c r="H919" i="1"/>
  <c r="I918" i="1"/>
  <c r="O918" i="1" s="1"/>
  <c r="Y911" i="1" l="1"/>
  <c r="B912" i="1"/>
  <c r="Q913" i="1"/>
  <c r="B913" i="1" s="1"/>
  <c r="C914" i="1"/>
  <c r="H920" i="1"/>
  <c r="I919" i="1"/>
  <c r="O919" i="1" s="1"/>
  <c r="C915" i="1" l="1"/>
  <c r="Q914" i="1"/>
  <c r="H921" i="1"/>
  <c r="I920" i="1"/>
  <c r="O920" i="1" s="1"/>
  <c r="W909" i="1" l="1"/>
  <c r="W910" i="1" s="1"/>
  <c r="W911" i="1" s="1"/>
  <c r="B914" i="1"/>
  <c r="Q915" i="1"/>
  <c r="B915" i="1" s="1"/>
  <c r="H922" i="1"/>
  <c r="I921" i="1"/>
  <c r="O921" i="1" s="1"/>
  <c r="S915" i="1" l="1"/>
  <c r="R915" i="1" s="1"/>
  <c r="H923" i="1"/>
  <c r="I922" i="1"/>
  <c r="O922" i="1" s="1"/>
  <c r="W913" i="1" l="1"/>
  <c r="W915" i="1" s="1"/>
  <c r="C916" i="1"/>
  <c r="W912" i="1"/>
  <c r="H924" i="1"/>
  <c r="I923" i="1"/>
  <c r="O923" i="1" s="1"/>
  <c r="Q916" i="1" l="1"/>
  <c r="B916" i="1" s="1"/>
  <c r="C917" i="1"/>
  <c r="W914" i="1"/>
  <c r="H925" i="1"/>
  <c r="I924" i="1"/>
  <c r="O924" i="1" s="1"/>
  <c r="Q917" i="1" l="1"/>
  <c r="B917" i="1" s="1"/>
  <c r="C918" i="1"/>
  <c r="H926" i="1"/>
  <c r="I925" i="1"/>
  <c r="O925" i="1" s="1"/>
  <c r="Q918" i="1" l="1"/>
  <c r="B918" i="1" s="1"/>
  <c r="Y912" i="1"/>
  <c r="Y913" i="1" s="1"/>
  <c r="H927" i="1"/>
  <c r="I926" i="1"/>
  <c r="O926" i="1" s="1"/>
  <c r="W924" i="1" l="1"/>
  <c r="S918" i="1"/>
  <c r="Y914" i="1"/>
  <c r="Y915" i="1"/>
  <c r="H928" i="1"/>
  <c r="I927" i="1"/>
  <c r="O927" i="1" s="1"/>
  <c r="R918" i="1" l="1"/>
  <c r="C919" i="1"/>
  <c r="Y916" i="1"/>
  <c r="Y918" i="1" s="1"/>
  <c r="H929" i="1"/>
  <c r="I928" i="1"/>
  <c r="O928" i="1" s="1"/>
  <c r="Y917" i="1" l="1"/>
  <c r="C920" i="1"/>
  <c r="Q919" i="1"/>
  <c r="B919" i="1" s="1"/>
  <c r="H930" i="1"/>
  <c r="I929" i="1"/>
  <c r="O929" i="1" s="1"/>
  <c r="Q920" i="1" l="1"/>
  <c r="B920" i="1" s="1"/>
  <c r="C921" i="1"/>
  <c r="H931" i="1"/>
  <c r="I930" i="1"/>
  <c r="O930" i="1" s="1"/>
  <c r="Q921" i="1" l="1"/>
  <c r="B921" i="1" s="1"/>
  <c r="C922" i="1"/>
  <c r="H932" i="1"/>
  <c r="I931" i="1"/>
  <c r="O931" i="1" s="1"/>
  <c r="C923" i="1" l="1"/>
  <c r="Q922" i="1"/>
  <c r="B922" i="1"/>
  <c r="H933" i="1"/>
  <c r="I932" i="1"/>
  <c r="O932" i="1" s="1"/>
  <c r="Q923" i="1" l="1"/>
  <c r="B923" i="1" s="1"/>
  <c r="C924" i="1"/>
  <c r="H934" i="1"/>
  <c r="I933" i="1"/>
  <c r="O933" i="1" s="1"/>
  <c r="C925" i="1" l="1"/>
  <c r="Q924" i="1"/>
  <c r="H935" i="1"/>
  <c r="I934" i="1"/>
  <c r="O934" i="1" s="1"/>
  <c r="B924" i="1" l="1"/>
  <c r="Q925" i="1"/>
  <c r="B925" i="1" s="1"/>
  <c r="C926" i="1"/>
  <c r="W925" i="1" s="1"/>
  <c r="W926" i="1" s="1"/>
  <c r="H936" i="1"/>
  <c r="I935" i="1"/>
  <c r="O935" i="1" s="1"/>
  <c r="Q926" i="1" l="1"/>
  <c r="B926" i="1"/>
  <c r="H937" i="1"/>
  <c r="I936" i="1"/>
  <c r="O936" i="1" s="1"/>
  <c r="H938" i="1" l="1"/>
  <c r="I937" i="1"/>
  <c r="O937" i="1" s="1"/>
  <c r="H939" i="1" l="1"/>
  <c r="I938" i="1"/>
  <c r="O938" i="1" s="1"/>
  <c r="H940" i="1" l="1"/>
  <c r="I939" i="1"/>
  <c r="O939" i="1" s="1"/>
  <c r="I940" i="1" l="1"/>
  <c r="O940" i="1" s="1"/>
  <c r="W927" i="1"/>
  <c r="W928" i="1"/>
  <c r="S926" i="1"/>
  <c r="C927" i="1" s="1"/>
  <c r="W929" i="1"/>
  <c r="W931" i="1"/>
  <c r="C928" i="1" l="1"/>
  <c r="W930" i="1"/>
  <c r="Q927" i="1"/>
  <c r="R926" i="1"/>
  <c r="Q928" i="1" l="1"/>
  <c r="C929" i="1"/>
  <c r="C930" i="1" l="1"/>
  <c r="Q929" i="1"/>
  <c r="C931" i="1" l="1"/>
  <c r="Q930" i="1"/>
  <c r="C932" i="1" l="1"/>
  <c r="Q931" i="1"/>
  <c r="C933" i="1" l="1"/>
  <c r="Q932" i="1"/>
  <c r="C934" i="1" l="1"/>
  <c r="Q933" i="1"/>
  <c r="C935" i="1" l="1"/>
  <c r="Q934" i="1"/>
  <c r="Q935" i="1" l="1"/>
  <c r="C936" i="1"/>
  <c r="C937" i="1" l="1"/>
  <c r="Q936" i="1"/>
  <c r="Q937" i="1" l="1"/>
  <c r="C938" i="1"/>
  <c r="C939" i="1" l="1"/>
  <c r="Q938" i="1"/>
  <c r="C940" i="1" l="1"/>
  <c r="Q940" i="1" s="1"/>
  <c r="Q939" i="1"/>
</calcChain>
</file>

<file path=xl/sharedStrings.xml><?xml version="1.0" encoding="utf-8"?>
<sst xmlns="http://schemas.openxmlformats.org/spreadsheetml/2006/main" count="214" uniqueCount="100">
  <si>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</si>
  <si>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</si>
  <si>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</si>
  <si>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</si>
  <si>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</si>
  <si>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</si>
  <si>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</si>
  <si>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</si>
  <si>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</si>
  <si>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</si>
  <si>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</si>
  <si>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</si>
  <si>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</si>
  <si>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</si>
  <si>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</si>
  <si>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</si>
  <si>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</si>
  <si>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</si>
  <si>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</si>
  <si>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</si>
  <si>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</si>
  <si>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</si>
  <si>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</si>
  <si>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</si>
  <si>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</si>
  <si>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</si>
  <si>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</si>
  <si>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</si>
  <si>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</si>
  <si>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</si>
  <si>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</si>
  <si>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</si>
  <si>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</si>
  <si>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</si>
  <si>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</si>
  <si>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</si>
  <si>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</si>
  <si>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</si>
  <si>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</si>
  <si>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</si>
  <si>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</si>
  <si>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</si>
  <si>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</si>
  <si>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</si>
  <si>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</si>
  <si>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</si>
  <si>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</si>
  <si>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</si>
  <si>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</si>
  <si>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</si>
  <si>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</si>
  <si>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</si>
  <si>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</si>
  <si>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</si>
  <si>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</si>
  <si>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</si>
  <si>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</si>
  <si>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</si>
  <si>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</si>
  <si>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</si>
  <si>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</si>
  <si>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</si>
  <si>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</si>
  <si>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</si>
  <si>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</si>
  <si>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</si>
  <si>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</si>
  <si>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</si>
  <si>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</si>
  <si>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</si>
  <si>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</si>
  <si>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</si>
  <si>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</si>
  <si>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</si>
  <si>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</si>
  <si>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</si>
  <si>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</si>
  <si>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</si>
  <si>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</si>
  <si>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</si>
  <si>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</si>
  <si>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</si>
  <si>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PLANETA / SUPERBAC</t>
  </si>
  <si>
    <t>PLANETA SECURITIZADORA S.A. - 26ª EMISSÃO DE CRA - 2ª SÉRIE - SUB MEZANINO - R$ 5.254.000,00</t>
  </si>
  <si>
    <t>DI + 7,00% (base 252)</t>
  </si>
  <si>
    <t>26ª EMI / 2ª SER</t>
  </si>
  <si>
    <t>CRA021002SQ</t>
  </si>
  <si>
    <t>BRGAIACRA128</t>
  </si>
  <si>
    <t>AMEX</t>
  </si>
  <si>
    <t>AMEX %</t>
  </si>
  <si>
    <t>JUROS PROP</t>
  </si>
  <si>
    <t>PU APÓS EVENTOS</t>
  </si>
  <si>
    <t>VNOMINAL APÓS AMORT</t>
  </si>
  <si>
    <t>VALOR TOTAL DISP</t>
  </si>
  <si>
    <t>QUANTIDADE</t>
  </si>
  <si>
    <t>VALOR UNITÁRIO DISP</t>
  </si>
  <si>
    <t>Fator Juros</t>
  </si>
  <si>
    <t>% Amort Extraordinária</t>
  </si>
  <si>
    <t>VALOR TOTAL PAGTO</t>
  </si>
  <si>
    <t>SDEVEDOR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</si>
</sst>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  <numFmt numFmtId="179" formatCode="&quot;R$&quot;#,##0.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5" fillId="6" borderId="0" applyNumberFormat="0" applyBorder="0" applyAlignment="0" applyProtection="0"/>
    <xf numFmtId="0" fontId="18" fillId="7" borderId="0" applyNumberFormat="0" applyBorder="0" applyAlignment="0" applyProtection="0"/>
  </cellStyleXfs>
  <cellXfs count="20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14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center"/>
    </xf>
    <xf numFmtId="175" fontId="16" fillId="6" borderId="1" xfId="1" applyNumberFormat="1" applyFont="1" applyBorder="1" applyAlignment="1">
      <alignment horizontal="center"/>
    </xf>
    <xf numFmtId="0" fontId="16" fillId="6" borderId="0" xfId="1" applyFont="1" applyAlignment="1">
      <alignment horizontal="centerContinuous"/>
    </xf>
    <xf numFmtId="166" fontId="16" fillId="6" borderId="0" xfId="1" applyNumberFormat="1" applyFont="1" applyAlignment="1">
      <alignment horizontal="centerContinuous"/>
    </xf>
    <xf numFmtId="167" fontId="16" fillId="6" borderId="0" xfId="1" applyNumberFormat="1" applyFont="1" applyAlignment="1">
      <alignment horizontal="centerContinuous"/>
    </xf>
    <xf numFmtId="10" fontId="16" fillId="6" borderId="0" xfId="1" applyNumberFormat="1" applyFont="1" applyAlignment="1">
      <alignment horizontal="centerContinuous"/>
    </xf>
    <xf numFmtId="168" fontId="16" fillId="6" borderId="0" xfId="1" applyNumberFormat="1" applyFont="1" applyAlignment="1">
      <alignment horizontal="centerContinuous"/>
    </xf>
    <xf numFmtId="1" fontId="16" fillId="6" borderId="0" xfId="1" applyNumberFormat="1" applyFont="1" applyAlignment="1">
      <alignment horizontal="centerContinuous"/>
    </xf>
    <xf numFmtId="165" fontId="16" fillId="6" borderId="0" xfId="1" applyNumberFormat="1" applyFont="1" applyAlignment="1">
      <alignment horizontal="centerContinuous"/>
    </xf>
    <xf numFmtId="4" fontId="16" fillId="6" borderId="0" xfId="1" applyNumberFormat="1" applyFont="1" applyAlignment="1">
      <alignment horizontal="centerContinuous"/>
    </xf>
    <xf numFmtId="164" fontId="16" fillId="6" borderId="0" xfId="1" applyNumberFormat="1" applyFont="1" applyAlignment="1">
      <alignment horizontal="left"/>
    </xf>
    <xf numFmtId="0" fontId="17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8" fillId="7" borderId="4" xfId="2" applyNumberFormat="1" applyBorder="1" applyAlignment="1">
      <alignment horizontal="center"/>
    </xf>
    <xf numFmtId="166" fontId="18" fillId="7" borderId="0" xfId="2" applyNumberFormat="1" applyAlignment="1">
      <alignment horizontal="center" vertical="center"/>
    </xf>
    <xf numFmtId="166" fontId="18" fillId="7" borderId="0" xfId="2" applyNumberFormat="1" applyAlignment="1">
      <alignment horizontal="center"/>
    </xf>
    <xf numFmtId="14" fontId="18" fillId="7" borderId="0" xfId="2" applyNumberFormat="1" applyAlignment="1">
      <alignment horizontal="center"/>
    </xf>
    <xf numFmtId="10" fontId="18" fillId="7" borderId="0" xfId="2" applyNumberFormat="1" applyAlignment="1">
      <alignment horizontal="center"/>
    </xf>
    <xf numFmtId="0" fontId="18" fillId="7" borderId="0" xfId="2" applyAlignment="1">
      <alignment horizontal="center"/>
    </xf>
    <xf numFmtId="3" fontId="18" fillId="7" borderId="0" xfId="2" applyNumberFormat="1" applyAlignment="1">
      <alignment horizontal="center"/>
    </xf>
    <xf numFmtId="168" fontId="18" fillId="7" borderId="0" xfId="2" applyNumberFormat="1" applyAlignment="1">
      <alignment horizontal="center"/>
    </xf>
    <xf numFmtId="171" fontId="18" fillId="7" borderId="0" xfId="2" applyNumberFormat="1" applyAlignment="1">
      <alignment horizontal="center"/>
    </xf>
    <xf numFmtId="0" fontId="18" fillId="7" borderId="0" xfId="2" applyAlignment="1">
      <alignment horizontal="right"/>
    </xf>
    <xf numFmtId="4" fontId="15" fillId="6" borderId="0" xfId="1" applyNumberFormat="1" applyAlignment="1">
      <alignment horizontal="center"/>
    </xf>
    <xf numFmtId="0" fontId="15" fillId="6" borderId="0" xfId="1" applyAlignment="1">
      <alignment horizontal="center"/>
    </xf>
    <xf numFmtId="171" fontId="15" fillId="6" borderId="0" xfId="1" applyNumberFormat="1" applyAlignment="1">
      <alignment horizontal="center"/>
    </xf>
    <xf numFmtId="166" fontId="15" fillId="6" borderId="0" xfId="1" applyNumberFormat="1" applyAlignment="1">
      <alignment horizontal="center"/>
    </xf>
    <xf numFmtId="166" fontId="6" fillId="0" borderId="0" xfId="0" applyNumberFormat="1" applyFont="1" applyAlignment="1">
      <alignment horizontal="center"/>
    </xf>
    <xf numFmtId="177" fontId="15" fillId="6" borderId="0" xfId="1" applyNumberFormat="1" applyAlignment="1">
      <alignment horizontal="center"/>
    </xf>
    <xf numFmtId="3" fontId="15" fillId="6" borderId="0" xfId="1" applyNumberFormat="1" applyAlignment="1">
      <alignment horizontal="center"/>
    </xf>
    <xf numFmtId="178" fontId="15" fillId="6" borderId="0" xfId="1" applyNumberFormat="1" applyAlignment="1">
      <alignment horizontal="center"/>
    </xf>
    <xf numFmtId="168" fontId="15" fillId="6" borderId="0" xfId="1" applyNumberFormat="1" applyAlignment="1">
      <alignment horizontal="center"/>
    </xf>
    <xf numFmtId="4" fontId="18" fillId="7" borderId="0" xfId="2" applyNumberFormat="1" applyAlignment="1">
      <alignment horizontal="center"/>
    </xf>
    <xf numFmtId="177" fontId="18" fillId="7" borderId="0" xfId="2" applyNumberFormat="1" applyAlignment="1">
      <alignment horizontal="center"/>
    </xf>
    <xf numFmtId="178" fontId="18" fillId="7" borderId="0" xfId="2" applyNumberFormat="1" applyAlignment="1">
      <alignment horizontal="center"/>
    </xf>
    <xf numFmtId="4" fontId="18" fillId="7" borderId="0" xfId="2" applyNumberFormat="1" applyAlignment="1">
      <alignment horizontal="left"/>
    </xf>
    <xf numFmtId="0" fontId="18" fillId="7" borderId="0" xfId="2" applyAlignment="1">
      <alignment horizontal="left"/>
    </xf>
    <xf numFmtId="177" fontId="18" fillId="7" borderId="0" xfId="2" applyNumberFormat="1" applyAlignment="1">
      <alignment horizontal="left"/>
    </xf>
    <xf numFmtId="3" fontId="18" fillId="7" borderId="0" xfId="2" applyNumberFormat="1" applyAlignment="1">
      <alignment horizontal="left"/>
    </xf>
    <xf numFmtId="178" fontId="18" fillId="7" borderId="0" xfId="2" applyNumberFormat="1" applyAlignment="1">
      <alignment horizontal="left"/>
    </xf>
    <xf numFmtId="168" fontId="18" fillId="7" borderId="0" xfId="2" applyNumberFormat="1" applyAlignment="1">
      <alignment horizontal="left"/>
    </xf>
    <xf numFmtId="171" fontId="18" fillId="7" borderId="0" xfId="2" applyNumberFormat="1" applyAlignment="1">
      <alignment horizontal="left"/>
    </xf>
    <xf numFmtId="166" fontId="18" fillId="7" borderId="0" xfId="2" applyNumberFormat="1" applyAlignment="1">
      <alignment horizontal="left"/>
    </xf>
    <xf numFmtId="179" fontId="18" fillId="7" borderId="0" xfId="2" applyNumberFormat="1" applyAlignment="1">
      <alignment horizontal="left"/>
    </xf>
    <xf numFmtId="14" fontId="18" fillId="7" borderId="0" xfId="2" applyNumberFormat="1" applyAlignment="1">
      <alignment horizontal="left"/>
    </xf>
    <xf numFmtId="14" fontId="19" fillId="7" borderId="4" xfId="2" applyNumberFormat="1" applyFont="1" applyBorder="1" applyAlignment="1">
      <alignment horizontal="center"/>
    </xf>
    <xf numFmtId="166" fontId="19" fillId="7" borderId="0" xfId="2" applyNumberFormat="1" applyFont="1" applyAlignment="1">
      <alignment horizontal="center" vertical="center"/>
    </xf>
    <xf numFmtId="166" fontId="19" fillId="7" borderId="0" xfId="2" applyNumberFormat="1" applyFont="1" applyAlignment="1">
      <alignment horizontal="center"/>
    </xf>
    <xf numFmtId="14" fontId="19" fillId="7" borderId="0" xfId="2" applyNumberFormat="1" applyFont="1" applyAlignment="1">
      <alignment horizontal="center"/>
    </xf>
    <xf numFmtId="10" fontId="19" fillId="7" borderId="0" xfId="2" applyNumberFormat="1" applyFont="1" applyAlignment="1">
      <alignment horizontal="center"/>
    </xf>
    <xf numFmtId="0" fontId="19" fillId="7" borderId="0" xfId="2" applyFont="1" applyAlignment="1">
      <alignment horizontal="center"/>
    </xf>
    <xf numFmtId="3" fontId="19" fillId="7" borderId="0" xfId="2" applyNumberFormat="1" applyFont="1" applyAlignment="1">
      <alignment horizontal="center"/>
    </xf>
    <xf numFmtId="168" fontId="19" fillId="7" borderId="0" xfId="2" applyNumberFormat="1" applyFont="1" applyAlignment="1">
      <alignment horizontal="center"/>
    </xf>
    <xf numFmtId="0" fontId="19" fillId="7" borderId="0" xfId="2" applyFont="1" applyAlignment="1">
      <alignment horizontal="right"/>
    </xf>
  </cellXfs>
  <cellStyles count="3">
    <cellStyle name="Bom" xfId="2" builtinId="26"/>
    <cellStyle name="Neutro" xfId="1" builtinId="28"/>
    <cellStyle name="Normal" xfId="0" builtinId="0"/>
  </cellStyles>
  <dxfs count="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24.7109375" style="8" bestFit="1" customWidth="1"/>
    <col min="23" max="23" width="15.28515625" style="8" bestFit="1" customWidth="1"/>
    <col min="24" max="24" width="24.7109375" style="8" bestFit="1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8">
        <f ca="1">WORKDAY(TODAY(),1,$X$160:$X$544)+1</f>
        <v>45790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59" t="s">
        <v>0</v>
      </c>
      <c r="Y1" s="38"/>
      <c r="Z1" s="159" t="s">
        <v>81</v>
      </c>
      <c r="AA1" s="32"/>
      <c r="AB1" s="32"/>
      <c r="AC1" s="159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19" t="s">
        <v>83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84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7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4" t="str">
        <f>IF(A4="Sim",VLOOKUP($B$1,$A$12:$U$4692,16),"")</f>
        <v/>
      </c>
      <c r="B5" s="145" t="s">
        <v>60</v>
      </c>
      <c r="C5" s="145" t="s">
        <v>61</v>
      </c>
      <c r="D5" s="145" t="s">
        <v>62</v>
      </c>
      <c r="E5" s="145" t="s">
        <v>63</v>
      </c>
      <c r="F5" s="146" t="s">
        <v>64</v>
      </c>
      <c r="G5" s="147" t="s">
        <v>65</v>
      </c>
      <c r="H5" s="147" t="s">
        <v>66</v>
      </c>
      <c r="I5" s="147" t="s">
        <v>67</v>
      </c>
      <c r="J5" s="148" t="s">
        <v>68</v>
      </c>
      <c r="K5" s="148" t="s">
        <v>69</v>
      </c>
      <c r="L5" s="146" t="s">
        <v>70</v>
      </c>
      <c r="M5" s="146" t="s">
        <v>71</v>
      </c>
      <c r="N5" s="149" t="s">
        <v>72</v>
      </c>
      <c r="O5" s="149" t="s">
        <v>73</v>
      </c>
      <c r="P5" s="150" t="s">
        <v>74</v>
      </c>
      <c r="Q5" s="151" t="s">
        <v>75</v>
      </c>
      <c r="R5" s="151" t="s">
        <v>76</v>
      </c>
      <c r="S5" s="152" t="s">
        <v>77</v>
      </c>
      <c r="T5" s="145" t="s">
        <v>78</v>
      </c>
      <c r="U5" s="153" t="s">
        <v>79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4">
        <v>2</v>
      </c>
      <c r="C6" s="154">
        <f t="shared" ref="C6" si="0">(B6+1)</f>
        <v>3</v>
      </c>
      <c r="D6" s="154">
        <f t="shared" ref="D6" si="1">(C6+1)</f>
        <v>4</v>
      </c>
      <c r="E6" s="154">
        <f t="shared" ref="E6" si="2">(D6+1)</f>
        <v>5</v>
      </c>
      <c r="F6" s="154">
        <f t="shared" ref="F6" si="3">(E6+1)</f>
        <v>6</v>
      </c>
      <c r="G6" s="154">
        <f t="shared" ref="G6" si="4">(F6+1)</f>
        <v>7</v>
      </c>
      <c r="H6" s="154">
        <f t="shared" ref="H6" si="5">(G6+1)</f>
        <v>8</v>
      </c>
      <c r="I6" s="154">
        <f t="shared" ref="I6" si="6">(H6+1)</f>
        <v>9</v>
      </c>
      <c r="J6" s="154">
        <f t="shared" ref="J6" si="7">(I6+1)</f>
        <v>10</v>
      </c>
      <c r="K6" s="154">
        <f t="shared" ref="K6" si="8">(J6+1)</f>
        <v>11</v>
      </c>
      <c r="L6" s="154">
        <f t="shared" ref="L6" si="9">(K6+1)</f>
        <v>12</v>
      </c>
      <c r="M6" s="154">
        <f t="shared" ref="M6" si="10">(L6+1)</f>
        <v>13</v>
      </c>
      <c r="N6" s="154">
        <f t="shared" ref="N6" si="11">(M6+1)</f>
        <v>14</v>
      </c>
      <c r="O6" s="154">
        <f t="shared" ref="O6" si="12">(N6+1)</f>
        <v>15</v>
      </c>
      <c r="P6" s="154">
        <f t="shared" ref="P6" si="13">(O6+1)</f>
        <v>16</v>
      </c>
      <c r="Q6" s="154">
        <f t="shared" ref="Q6" si="14">(P6+1)</f>
        <v>17</v>
      </c>
      <c r="R6" s="154">
        <f t="shared" ref="R6" si="15">(Q6+1)</f>
        <v>18</v>
      </c>
      <c r="S6" s="154">
        <f t="shared" ref="S6" si="16">(R6+1)</f>
        <v>19</v>
      </c>
      <c r="T6" s="154">
        <f t="shared" ref="T6" si="17">(S6+1)</f>
        <v>20</v>
      </c>
      <c r="U6" s="154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2">
        <v>44454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85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2">
        <v>44456</v>
      </c>
      <c r="B9" s="155" t="s">
        <v>86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80</v>
      </c>
      <c r="B10" s="37" t="s">
        <v>82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3">
        <v>45807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7.0000000000000007E-2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6">
        <f>A9</f>
        <v>44456</v>
      </c>
      <c r="B12" s="116">
        <f ca="1">IF(D12&lt;=TODAY(),C12+Q12,IF(AND(D12&gt;TODAY(),A12&lt;=$B$1),IF(VLOOKUP(TODAY(),$A$10:$E$5000,4,FALSE)=0,"n.d",C12+Q12),"n.d"))</f>
        <v>1000</v>
      </c>
      <c r="C12" s="160">
        <v>1000</v>
      </c>
      <c r="D12" s="95">
        <f>WORKDAY($A12,-1,$X$160:$X$544)</f>
        <v>44455</v>
      </c>
      <c r="E12" s="13">
        <f ca="1">IF(D12&lt;$B$1,VLOOKUP(D12,[1]DI!$A$4:$B$15000,2,FALSE),0)</f>
        <v>5.1499999999999997E-2</v>
      </c>
      <c r="F12" s="14">
        <f t="shared" ref="F12:F13" ca="1" si="19">ROUND(((1+E12)^(1/252)),8)</f>
        <v>1.0001993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7">
        <v>7.0000000000000007E-2</v>
      </c>
      <c r="K12" s="158">
        <f>AE160</f>
        <v>44456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45807</v>
      </c>
      <c r="V12" s="3"/>
      <c r="W12" s="19"/>
      <c r="X12" s="120">
        <v>0</v>
      </c>
      <c r="Y12" s="121">
        <f t="shared" ref="Y12:Y13" si="26">AE160</f>
        <v>44456</v>
      </c>
      <c r="Z12" s="122">
        <f>C12</f>
        <v>1000</v>
      </c>
      <c r="AA12" s="123"/>
      <c r="AB12" s="124"/>
      <c r="AC12" s="123"/>
      <c r="AD12" s="125"/>
      <c r="AE12" s="124"/>
      <c r="AF12" s="120">
        <v>0</v>
      </c>
      <c r="AG12" s="126" t="s">
        <v>51</v>
      </c>
      <c r="AH12" s="121">
        <f t="shared" ref="AH12" si="27">Y13</f>
        <v>45807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44459</v>
      </c>
      <c r="B13" s="116">
        <f ca="1">IF(D13&lt;=TODAY(),C13+Q13,IF(AND(D13&gt;TODAY(),A13&lt;=$B$1),IF(VLOOKUP(TODAY(),$A$10:$E$5000,4,FALSE)=0,"n.d",C13+Q13),"n.d"))</f>
        <v>1000.46787699</v>
      </c>
      <c r="C13" s="14">
        <f t="shared" ref="C13:C76" si="29">(C12-S12)</f>
        <v>1000</v>
      </c>
      <c r="D13" s="95">
        <f t="shared" ref="D13:D76" si="30">WORKDAY($A13,-1,$X$160:$X$544)</f>
        <v>44456</v>
      </c>
      <c r="E13" s="93">
        <f ca="1">IF(D13&lt;$B$1,VLOOKUP(D13,[1]DI!$A$4:$B$15000,2,FALSE),0)</f>
        <v>5.1499999999999997E-2</v>
      </c>
      <c r="F13" s="14">
        <f t="shared" ca="1" si="19"/>
        <v>1.0001993</v>
      </c>
      <c r="G13" s="14">
        <f ca="1">(TRUNC(PRODUCT($F$12:$F12),16))</f>
        <v>1.0001993</v>
      </c>
      <c r="H13" s="14">
        <f t="shared" ref="H13" si="31">IF(P12&gt;0,G12,H12)</f>
        <v>1</v>
      </c>
      <c r="I13" s="14">
        <f t="shared" ca="1" si="20"/>
        <v>1.0001993</v>
      </c>
      <c r="J13" s="13">
        <f t="shared" ref="J13:J76" si="32">J12</f>
        <v>7.0000000000000007E-2</v>
      </c>
      <c r="K13" s="29">
        <f t="shared" ref="K13:K76" si="33">IF(P12&gt;0,VLOOKUP(P12,X$12:AH$150,2),K12)</f>
        <v>44456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1.0002685229999999</v>
      </c>
      <c r="O13" s="12">
        <f t="shared" ca="1" si="22"/>
        <v>1.0004678769999999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0.46787698999999999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45807</v>
      </c>
      <c r="V13" s="3"/>
      <c r="W13" s="4"/>
      <c r="X13" s="120">
        <f t="shared" ref="X13" si="39">X12+1</f>
        <v>1</v>
      </c>
      <c r="Y13" s="121">
        <f t="shared" si="26"/>
        <v>45807</v>
      </c>
      <c r="Z13" s="123">
        <f t="shared" ref="Z13" si="40">(Z12-AC13)</f>
        <v>1000</v>
      </c>
      <c r="AA13" s="124">
        <f t="shared" ref="AA13" si="41">NETWORKDAYS(Y12,Y13,X$160:X$444)-1</f>
        <v>927</v>
      </c>
      <c r="AB13" s="127">
        <f>TRUNC((ROUND(((1+AB$11)^(AA13/252)),9)-1)*Z12,8)</f>
        <v>282.59731099999999</v>
      </c>
      <c r="AC13" s="127">
        <f>TRUNC(Z$12*AD13,8)</f>
        <v>0</v>
      </c>
      <c r="AD13" s="125">
        <v>0</v>
      </c>
      <c r="AE13" s="127">
        <f t="shared" ref="AE13" si="42">(AB13+AC13)</f>
        <v>282.59731099999999</v>
      </c>
      <c r="AF13" s="120">
        <f t="shared" ref="AF13" si="43">AF12+1</f>
        <v>1</v>
      </c>
      <c r="AG13" s="126"/>
      <c r="AH13" s="121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44460</v>
      </c>
      <c r="B14" s="116">
        <f t="shared" ref="B14:B77" ca="1" si="44">IF(D14&lt;=TODAY(),C14+Q14,IF(AND(D14&gt;TODAY(),A14&lt;=$B$1),IF(VLOOKUP(TODAY(),$A$10:$E$5000,4,FALSE)=0,"n.d",C14+Q14),"n.d"))</f>
        <v>1000.93597199</v>
      </c>
      <c r="C14" s="14">
        <f t="shared" si="29"/>
        <v>1000</v>
      </c>
      <c r="D14" s="95">
        <f t="shared" si="30"/>
        <v>44459</v>
      </c>
      <c r="E14" s="9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ref="I14:I77" ca="1" si="47">ROUND(G14/H14,8)</f>
        <v>1.00039864</v>
      </c>
      <c r="J14" s="13">
        <f t="shared" si="32"/>
        <v>7.0000000000000007E-2</v>
      </c>
      <c r="K14" s="29">
        <f t="shared" si="33"/>
        <v>44456</v>
      </c>
      <c r="L14" s="2">
        <f t="shared" si="34"/>
        <v>2</v>
      </c>
      <c r="M14" s="17">
        <f t="shared" si="35"/>
        <v>2</v>
      </c>
      <c r="N14" s="12">
        <f t="shared" si="21"/>
        <v>1.000537118</v>
      </c>
      <c r="O14" s="12">
        <f t="shared" ca="1" si="22"/>
        <v>1.000935972</v>
      </c>
      <c r="P14" s="17">
        <f t="shared" si="36"/>
        <v>0</v>
      </c>
      <c r="Q14" s="14">
        <f t="shared" ca="1" si="23"/>
        <v>0.93597198999999998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45807</v>
      </c>
      <c r="V14" s="3"/>
      <c r="W14" s="4"/>
      <c r="X14" s="120"/>
      <c r="Y14" s="121"/>
      <c r="Z14" s="123"/>
      <c r="AA14" s="124"/>
      <c r="AB14" s="127"/>
      <c r="AC14" s="127"/>
      <c r="AD14" s="125"/>
      <c r="AE14" s="127"/>
      <c r="AF14" s="120"/>
      <c r="AG14" s="126"/>
      <c r="AH14" s="121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44461</v>
      </c>
      <c r="B15" s="116">
        <f t="shared" ca="1" si="44"/>
        <v>1001.4042869899999</v>
      </c>
      <c r="C15" s="14">
        <f t="shared" si="29"/>
        <v>1000</v>
      </c>
      <c r="D15" s="95">
        <f t="shared" si="30"/>
        <v>44460</v>
      </c>
      <c r="E15" s="93">
        <f ca="1">IF(D15&lt;$B$1,VLOOKUP(D15,[1]DI!$A$4:$B$15000,2,FALSE),0)</f>
        <v>5.1499999999999997E-2</v>
      </c>
      <c r="F15" s="14">
        <f t="shared" ca="1" si="45"/>
        <v>1.0001993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47"/>
        <v>1.00059802</v>
      </c>
      <c r="J15" s="13">
        <f t="shared" si="32"/>
        <v>7.0000000000000007E-2</v>
      </c>
      <c r="K15" s="29">
        <f t="shared" si="33"/>
        <v>44456</v>
      </c>
      <c r="L15" s="2">
        <f t="shared" si="34"/>
        <v>3</v>
      </c>
      <c r="M15" s="17">
        <f t="shared" si="35"/>
        <v>3</v>
      </c>
      <c r="N15" s="12">
        <f t="shared" si="21"/>
        <v>1.0008057850000001</v>
      </c>
      <c r="O15" s="12">
        <f t="shared" ca="1" si="22"/>
        <v>1.0014042869999999</v>
      </c>
      <c r="P15" s="17">
        <f t="shared" si="36"/>
        <v>0</v>
      </c>
      <c r="Q15" s="14">
        <f t="shared" ca="1" si="23"/>
        <v>1.4042869899999999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45807</v>
      </c>
      <c r="V15" s="3"/>
      <c r="W15" s="4"/>
      <c r="X15" s="120"/>
      <c r="Y15" s="121"/>
      <c r="Z15" s="123"/>
      <c r="AA15" s="124"/>
      <c r="AB15" s="127"/>
      <c r="AC15" s="127"/>
      <c r="AD15" s="125"/>
      <c r="AE15" s="127"/>
      <c r="AF15" s="120"/>
      <c r="AG15" s="126"/>
      <c r="AH15" s="121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44462</v>
      </c>
      <c r="B16" s="116">
        <f t="shared" ca="1" si="44"/>
        <v>1001.872821</v>
      </c>
      <c r="C16" s="14">
        <f t="shared" si="29"/>
        <v>1000</v>
      </c>
      <c r="D16" s="95">
        <f t="shared" si="30"/>
        <v>44461</v>
      </c>
      <c r="E16" s="93">
        <f ca="1">IF(D16&lt;$B$1,VLOOKUP(D16,[1]DI!$A$4:$B$15000,2,FALSE),0)</f>
        <v>5.1499999999999997E-2</v>
      </c>
      <c r="F16" s="14">
        <f t="shared" ca="1" si="45"/>
        <v>1.0001993</v>
      </c>
      <c r="G16" s="14">
        <f ca="1">(TRUNC(PRODUCT($F$12:$F15),16))</f>
        <v>1.0007974383546101</v>
      </c>
      <c r="H16" s="14">
        <f t="shared" si="46"/>
        <v>1</v>
      </c>
      <c r="I16" s="14">
        <f t="shared" ca="1" si="47"/>
        <v>1.0007974399999999</v>
      </c>
      <c r="J16" s="13">
        <f t="shared" si="32"/>
        <v>7.0000000000000007E-2</v>
      </c>
      <c r="K16" s="29">
        <f t="shared" si="33"/>
        <v>44456</v>
      </c>
      <c r="L16" s="2">
        <f t="shared" si="34"/>
        <v>4</v>
      </c>
      <c r="M16" s="17">
        <f t="shared" si="35"/>
        <v>4</v>
      </c>
      <c r="N16" s="12">
        <f t="shared" si="21"/>
        <v>1.0010745240000001</v>
      </c>
      <c r="O16" s="12">
        <f t="shared" ca="1" si="22"/>
        <v>1.0018728210000001</v>
      </c>
      <c r="P16" s="17">
        <f t="shared" si="36"/>
        <v>0</v>
      </c>
      <c r="Q16" s="14">
        <f t="shared" ca="1" si="23"/>
        <v>1.8728210000000001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45807</v>
      </c>
      <c r="V16" s="3"/>
      <c r="W16" s="4"/>
      <c r="X16" s="120"/>
      <c r="Y16" s="121"/>
      <c r="Z16" s="123"/>
      <c r="AA16" s="124"/>
      <c r="AB16" s="127"/>
      <c r="AC16" s="127"/>
      <c r="AD16" s="125"/>
      <c r="AE16" s="127"/>
      <c r="AF16" s="120"/>
      <c r="AG16" s="126"/>
      <c r="AH16" s="121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44463</v>
      </c>
      <c r="B17" s="116">
        <f t="shared" ca="1" si="44"/>
        <v>1002.34157399</v>
      </c>
      <c r="C17" s="14">
        <f t="shared" si="29"/>
        <v>1000</v>
      </c>
      <c r="D17" s="95">
        <f t="shared" si="30"/>
        <v>44462</v>
      </c>
      <c r="E17" s="9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1.0009968972840699</v>
      </c>
      <c r="H17" s="14">
        <f t="shared" si="46"/>
        <v>1</v>
      </c>
      <c r="I17" s="14">
        <f t="shared" ca="1" si="47"/>
        <v>1.0009969000000001</v>
      </c>
      <c r="J17" s="13">
        <f t="shared" si="32"/>
        <v>7.0000000000000007E-2</v>
      </c>
      <c r="K17" s="29">
        <f t="shared" si="33"/>
        <v>44456</v>
      </c>
      <c r="L17" s="2">
        <f t="shared" si="34"/>
        <v>5</v>
      </c>
      <c r="M17" s="17">
        <f t="shared" si="35"/>
        <v>5</v>
      </c>
      <c r="N17" s="12">
        <f t="shared" si="21"/>
        <v>1.0013433350000001</v>
      </c>
      <c r="O17" s="12">
        <f t="shared" ca="1" si="22"/>
        <v>1.0023415739999999</v>
      </c>
      <c r="P17" s="17">
        <f t="shared" si="36"/>
        <v>0</v>
      </c>
      <c r="Q17" s="14">
        <f t="shared" ca="1" si="23"/>
        <v>2.3415739900000001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45807</v>
      </c>
      <c r="V17" s="3"/>
      <c r="W17" s="4"/>
      <c r="X17" s="120"/>
      <c r="Y17" s="121"/>
      <c r="Z17" s="123"/>
      <c r="AA17" s="124"/>
      <c r="AB17" s="127"/>
      <c r="AC17" s="127"/>
      <c r="AD17" s="125"/>
      <c r="AE17" s="127"/>
      <c r="AF17" s="120"/>
      <c r="AG17" s="126"/>
      <c r="AH17" s="121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44466</v>
      </c>
      <c r="B18" s="116">
        <f t="shared" ca="1" si="44"/>
        <v>1002.84820699</v>
      </c>
      <c r="C18" s="14">
        <f t="shared" si="29"/>
        <v>1000</v>
      </c>
      <c r="D18" s="95">
        <f t="shared" si="30"/>
        <v>44463</v>
      </c>
      <c r="E18" s="9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1.00123400341913</v>
      </c>
      <c r="H18" s="14">
        <f t="shared" si="46"/>
        <v>1</v>
      </c>
      <c r="I18" s="14">
        <f t="shared" ca="1" si="47"/>
        <v>1.001234</v>
      </c>
      <c r="J18" s="13">
        <f t="shared" si="32"/>
        <v>7.0000000000000007E-2</v>
      </c>
      <c r="K18" s="29">
        <f t="shared" si="33"/>
        <v>44456</v>
      </c>
      <c r="L18" s="2">
        <f t="shared" si="34"/>
        <v>6</v>
      </c>
      <c r="M18" s="17">
        <f t="shared" si="35"/>
        <v>6</v>
      </c>
      <c r="N18" s="12">
        <f t="shared" si="21"/>
        <v>1.001612218</v>
      </c>
      <c r="O18" s="12">
        <f t="shared" ca="1" si="22"/>
        <v>1.002848207</v>
      </c>
      <c r="P18" s="17">
        <f t="shared" si="36"/>
        <v>0</v>
      </c>
      <c r="Q18" s="14">
        <f t="shared" ca="1" si="23"/>
        <v>2.84820699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45807</v>
      </c>
      <c r="V18" s="3"/>
      <c r="W18" s="4"/>
      <c r="X18" s="120"/>
      <c r="Y18" s="121"/>
      <c r="Z18" s="123"/>
      <c r="AA18" s="124"/>
      <c r="AB18" s="127"/>
      <c r="AC18" s="127"/>
      <c r="AD18" s="125"/>
      <c r="AE18" s="127"/>
      <c r="AF18" s="120"/>
      <c r="AG18" s="126"/>
      <c r="AH18" s="121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44467</v>
      </c>
      <c r="B19" s="116">
        <f t="shared" ca="1" si="44"/>
        <v>1003.35511199</v>
      </c>
      <c r="C19" s="14">
        <f t="shared" si="29"/>
        <v>1000</v>
      </c>
      <c r="D19" s="95">
        <f t="shared" si="30"/>
        <v>44466</v>
      </c>
      <c r="E19" s="9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1.0014711657175199</v>
      </c>
      <c r="H19" s="14">
        <f t="shared" si="46"/>
        <v>1</v>
      </c>
      <c r="I19" s="14">
        <f t="shared" ca="1" si="47"/>
        <v>1.0014711700000001</v>
      </c>
      <c r="J19" s="13">
        <f t="shared" si="32"/>
        <v>7.0000000000000007E-2</v>
      </c>
      <c r="K19" s="29">
        <f t="shared" si="33"/>
        <v>44456</v>
      </c>
      <c r="L19" s="2">
        <f t="shared" si="34"/>
        <v>7</v>
      </c>
      <c r="M19" s="17">
        <f t="shared" si="35"/>
        <v>7</v>
      </c>
      <c r="N19" s="12">
        <f t="shared" si="21"/>
        <v>1.001881174</v>
      </c>
      <c r="O19" s="12">
        <f t="shared" ca="1" si="22"/>
        <v>1.0033551119999999</v>
      </c>
      <c r="P19" s="17">
        <f t="shared" si="36"/>
        <v>0</v>
      </c>
      <c r="Q19" s="14">
        <f t="shared" ca="1" si="23"/>
        <v>3.3551119900000002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45807</v>
      </c>
      <c r="V19" s="3"/>
      <c r="W19" s="4"/>
      <c r="X19" s="120"/>
      <c r="Y19" s="121"/>
      <c r="Z19" s="123"/>
      <c r="AA19" s="124"/>
      <c r="AB19" s="127"/>
      <c r="AC19" s="127"/>
      <c r="AD19" s="125"/>
      <c r="AE19" s="127"/>
      <c r="AF19" s="120"/>
      <c r="AG19" s="126"/>
      <c r="AH19" s="121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44468</v>
      </c>
      <c r="B20" s="116">
        <f t="shared" ca="1" si="44"/>
        <v>1003.862255</v>
      </c>
      <c r="C20" s="14">
        <f t="shared" si="29"/>
        <v>1000</v>
      </c>
      <c r="D20" s="95">
        <f t="shared" si="30"/>
        <v>44467</v>
      </c>
      <c r="E20" s="9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1.00170838419254</v>
      </c>
      <c r="H20" s="14">
        <f t="shared" si="46"/>
        <v>1</v>
      </c>
      <c r="I20" s="14">
        <f t="shared" ca="1" si="47"/>
        <v>1.00170838</v>
      </c>
      <c r="J20" s="13">
        <f t="shared" si="32"/>
        <v>7.0000000000000007E-2</v>
      </c>
      <c r="K20" s="29">
        <f t="shared" si="33"/>
        <v>44456</v>
      </c>
      <c r="L20" s="2">
        <f t="shared" si="34"/>
        <v>8</v>
      </c>
      <c r="M20" s="17">
        <f t="shared" si="35"/>
        <v>8</v>
      </c>
      <c r="N20" s="12">
        <f t="shared" si="21"/>
        <v>1.0021502019999999</v>
      </c>
      <c r="O20" s="12">
        <f t="shared" ca="1" si="22"/>
        <v>1.003862255</v>
      </c>
      <c r="P20" s="17">
        <f t="shared" si="36"/>
        <v>0</v>
      </c>
      <c r="Q20" s="14">
        <f t="shared" ca="1" si="23"/>
        <v>3.8622550000000002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45807</v>
      </c>
      <c r="V20" s="3"/>
      <c r="W20" s="4"/>
      <c r="X20" s="120"/>
      <c r="Y20" s="121"/>
      <c r="Z20" s="123"/>
      <c r="AA20" s="124"/>
      <c r="AB20" s="127"/>
      <c r="AC20" s="127"/>
      <c r="AD20" s="125"/>
      <c r="AE20" s="127"/>
      <c r="AF20" s="120"/>
      <c r="AG20" s="126"/>
      <c r="AH20" s="121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44469</v>
      </c>
      <c r="B21" s="116">
        <f t="shared" ca="1" si="44"/>
        <v>1004.36966899</v>
      </c>
      <c r="C21" s="14">
        <f t="shared" si="29"/>
        <v>1000</v>
      </c>
      <c r="D21" s="95">
        <f t="shared" si="30"/>
        <v>44468</v>
      </c>
      <c r="E21" s="9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1.00194565885751</v>
      </c>
      <c r="H21" s="14">
        <f t="shared" si="46"/>
        <v>1</v>
      </c>
      <c r="I21" s="14">
        <f t="shared" ca="1" si="47"/>
        <v>1.0019456600000001</v>
      </c>
      <c r="J21" s="13">
        <f t="shared" si="32"/>
        <v>7.0000000000000007E-2</v>
      </c>
      <c r="K21" s="29">
        <f t="shared" si="33"/>
        <v>44456</v>
      </c>
      <c r="L21" s="2">
        <f t="shared" si="34"/>
        <v>9</v>
      </c>
      <c r="M21" s="17">
        <f t="shared" si="35"/>
        <v>9</v>
      </c>
      <c r="N21" s="12">
        <f t="shared" si="21"/>
        <v>1.0024193020000001</v>
      </c>
      <c r="O21" s="12">
        <f t="shared" ca="1" si="22"/>
        <v>1.0043696689999999</v>
      </c>
      <c r="P21" s="17">
        <f t="shared" si="36"/>
        <v>0</v>
      </c>
      <c r="Q21" s="14">
        <f t="shared" ca="1" si="23"/>
        <v>4.3696689900000001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45807</v>
      </c>
      <c r="V21" s="3"/>
      <c r="W21" s="4"/>
      <c r="X21" s="120"/>
      <c r="Y21" s="121"/>
      <c r="Z21" s="123"/>
      <c r="AA21" s="124"/>
      <c r="AB21" s="127"/>
      <c r="AC21" s="127"/>
      <c r="AD21" s="125"/>
      <c r="AE21" s="127"/>
      <c r="AF21" s="120"/>
      <c r="AG21" s="126"/>
      <c r="AH21" s="121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44470</v>
      </c>
      <c r="B22" s="116">
        <f t="shared" ca="1" si="44"/>
        <v>1004.877333</v>
      </c>
      <c r="C22" s="14">
        <f t="shared" si="29"/>
        <v>1000</v>
      </c>
      <c r="D22" s="95">
        <f t="shared" si="30"/>
        <v>44469</v>
      </c>
      <c r="E22" s="9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1.00218298972572</v>
      </c>
      <c r="H22" s="14">
        <f t="shared" si="46"/>
        <v>1</v>
      </c>
      <c r="I22" s="14">
        <f t="shared" ca="1" si="47"/>
        <v>1.0021829900000001</v>
      </c>
      <c r="J22" s="13">
        <f t="shared" si="32"/>
        <v>7.0000000000000007E-2</v>
      </c>
      <c r="K22" s="29">
        <f t="shared" si="33"/>
        <v>44456</v>
      </c>
      <c r="L22" s="2">
        <f t="shared" si="34"/>
        <v>10</v>
      </c>
      <c r="M22" s="17">
        <f t="shared" si="35"/>
        <v>10</v>
      </c>
      <c r="N22" s="12">
        <f t="shared" si="21"/>
        <v>1.0026884739999999</v>
      </c>
      <c r="O22" s="12">
        <f t="shared" ca="1" si="22"/>
        <v>1.004877333</v>
      </c>
      <c r="P22" s="17">
        <f t="shared" si="36"/>
        <v>0</v>
      </c>
      <c r="Q22" s="14">
        <f t="shared" ca="1" si="23"/>
        <v>4.8773330000000001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45807</v>
      </c>
      <c r="V22" s="3"/>
      <c r="W22" s="4"/>
      <c r="X22" s="120"/>
      <c r="Y22" s="121"/>
      <c r="Z22" s="123"/>
      <c r="AA22" s="124"/>
      <c r="AB22" s="127"/>
      <c r="AC22" s="127"/>
      <c r="AD22" s="125"/>
      <c r="AE22" s="127"/>
      <c r="AF22" s="120"/>
      <c r="AG22" s="126"/>
      <c r="AH22" s="121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44473</v>
      </c>
      <c r="B23" s="116">
        <f t="shared" ca="1" si="44"/>
        <v>1005.385258</v>
      </c>
      <c r="C23" s="14">
        <f t="shared" si="29"/>
        <v>1000</v>
      </c>
      <c r="D23" s="95">
        <f t="shared" si="30"/>
        <v>44470</v>
      </c>
      <c r="E23" s="9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1.0024203768105</v>
      </c>
      <c r="H23" s="14">
        <f t="shared" si="46"/>
        <v>1</v>
      </c>
      <c r="I23" s="14">
        <f t="shared" ca="1" si="47"/>
        <v>1.00242038</v>
      </c>
      <c r="J23" s="13">
        <f t="shared" si="32"/>
        <v>7.0000000000000007E-2</v>
      </c>
      <c r="K23" s="29">
        <f t="shared" si="33"/>
        <v>44456</v>
      </c>
      <c r="L23" s="2">
        <f t="shared" si="34"/>
        <v>11</v>
      </c>
      <c r="M23" s="17">
        <f t="shared" si="35"/>
        <v>11</v>
      </c>
      <c r="N23" s="12">
        <f t="shared" si="21"/>
        <v>1.0029577190000001</v>
      </c>
      <c r="O23" s="12">
        <f t="shared" ca="1" si="22"/>
        <v>1.005385258</v>
      </c>
      <c r="P23" s="17">
        <f t="shared" si="36"/>
        <v>0</v>
      </c>
      <c r="Q23" s="14">
        <f t="shared" ca="1" si="23"/>
        <v>5.3852580000000003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45807</v>
      </c>
      <c r="V23" s="3"/>
      <c r="W23" s="4"/>
      <c r="X23" s="120"/>
      <c r="Y23" s="121"/>
      <c r="Z23" s="123"/>
      <c r="AA23" s="124"/>
      <c r="AB23" s="127"/>
      <c r="AC23" s="127"/>
      <c r="AD23" s="125"/>
      <c r="AE23" s="127"/>
      <c r="AF23" s="120"/>
      <c r="AG23" s="126"/>
      <c r="AH23" s="121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44474</v>
      </c>
      <c r="B24" s="116">
        <f t="shared" ca="1" si="44"/>
        <v>1005.893433</v>
      </c>
      <c r="C24" s="14">
        <f t="shared" si="29"/>
        <v>1000</v>
      </c>
      <c r="D24" s="95">
        <f t="shared" si="30"/>
        <v>44473</v>
      </c>
      <c r="E24" s="9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1.0026578201251499</v>
      </c>
      <c r="H24" s="14">
        <f t="shared" si="46"/>
        <v>1</v>
      </c>
      <c r="I24" s="14">
        <f t="shared" ca="1" si="47"/>
        <v>1.00265782</v>
      </c>
      <c r="J24" s="13">
        <f t="shared" si="32"/>
        <v>7.0000000000000007E-2</v>
      </c>
      <c r="K24" s="29">
        <f t="shared" si="33"/>
        <v>44456</v>
      </c>
      <c r="L24" s="2">
        <f t="shared" si="34"/>
        <v>12</v>
      </c>
      <c r="M24" s="17">
        <f t="shared" si="35"/>
        <v>12</v>
      </c>
      <c r="N24" s="12">
        <f t="shared" si="21"/>
        <v>1.003227036</v>
      </c>
      <c r="O24" s="12">
        <f t="shared" ca="1" si="22"/>
        <v>1.005893433</v>
      </c>
      <c r="P24" s="17">
        <f t="shared" si="36"/>
        <v>0</v>
      </c>
      <c r="Q24" s="14">
        <f t="shared" ca="1" si="23"/>
        <v>5.8934329999999999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45807</v>
      </c>
      <c r="V24" s="3"/>
      <c r="W24" s="4"/>
      <c r="X24" s="120"/>
      <c r="Y24" s="121"/>
      <c r="Z24" s="123"/>
      <c r="AA24" s="124"/>
      <c r="AB24" s="127"/>
      <c r="AC24" s="127"/>
      <c r="AD24" s="125"/>
      <c r="AE24" s="127"/>
      <c r="AF24" s="120"/>
      <c r="AG24" s="126"/>
      <c r="AH24" s="121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44475</v>
      </c>
      <c r="B25" s="116">
        <f t="shared" ca="1" si="44"/>
        <v>1006.40186799</v>
      </c>
      <c r="C25" s="14">
        <f t="shared" si="29"/>
        <v>1000</v>
      </c>
      <c r="D25" s="95">
        <f t="shared" si="30"/>
        <v>44474</v>
      </c>
      <c r="E25" s="9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1.0028953196830099</v>
      </c>
      <c r="H25" s="14">
        <f t="shared" si="46"/>
        <v>1</v>
      </c>
      <c r="I25" s="14">
        <f t="shared" ca="1" si="47"/>
        <v>1.0028953199999999</v>
      </c>
      <c r="J25" s="13">
        <f t="shared" si="32"/>
        <v>7.0000000000000007E-2</v>
      </c>
      <c r="K25" s="29">
        <f t="shared" si="33"/>
        <v>44456</v>
      </c>
      <c r="L25" s="2">
        <f t="shared" si="34"/>
        <v>13</v>
      </c>
      <c r="M25" s="17">
        <f t="shared" si="35"/>
        <v>13</v>
      </c>
      <c r="N25" s="12">
        <f t="shared" si="21"/>
        <v>1.003496425</v>
      </c>
      <c r="O25" s="12">
        <f t="shared" ca="1" si="22"/>
        <v>1.006401868</v>
      </c>
      <c r="P25" s="17">
        <f t="shared" si="36"/>
        <v>0</v>
      </c>
      <c r="Q25" s="14">
        <f t="shared" ca="1" si="23"/>
        <v>6.4018679900000004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45807</v>
      </c>
      <c r="V25" s="3"/>
      <c r="W25" s="4"/>
      <c r="X25" s="120"/>
      <c r="Y25" s="121"/>
      <c r="Z25" s="123"/>
      <c r="AA25" s="124"/>
      <c r="AB25" s="127"/>
      <c r="AC25" s="127"/>
      <c r="AD25" s="125"/>
      <c r="AE25" s="127"/>
      <c r="AF25" s="120"/>
      <c r="AG25" s="126"/>
      <c r="AH25" s="121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44476</v>
      </c>
      <c r="B26" s="116">
        <f t="shared" ca="1" si="44"/>
        <v>1006.910565</v>
      </c>
      <c r="C26" s="14">
        <f t="shared" si="29"/>
        <v>1000</v>
      </c>
      <c r="D26" s="95">
        <f t="shared" si="30"/>
        <v>44475</v>
      </c>
      <c r="E26" s="9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1.0031328754973801</v>
      </c>
      <c r="H26" s="14">
        <f t="shared" si="46"/>
        <v>1</v>
      </c>
      <c r="I26" s="14">
        <f t="shared" ca="1" si="47"/>
        <v>1.0031328799999999</v>
      </c>
      <c r="J26" s="13">
        <f t="shared" si="32"/>
        <v>7.0000000000000007E-2</v>
      </c>
      <c r="K26" s="29">
        <f t="shared" si="33"/>
        <v>44456</v>
      </c>
      <c r="L26" s="2">
        <f t="shared" si="34"/>
        <v>14</v>
      </c>
      <c r="M26" s="17">
        <f t="shared" si="35"/>
        <v>14</v>
      </c>
      <c r="N26" s="12">
        <f t="shared" si="21"/>
        <v>1.0037658869999999</v>
      </c>
      <c r="O26" s="12">
        <f t="shared" ca="1" si="22"/>
        <v>1.0069105650000001</v>
      </c>
      <c r="P26" s="17">
        <f t="shared" si="36"/>
        <v>0</v>
      </c>
      <c r="Q26" s="14">
        <f t="shared" ca="1" si="23"/>
        <v>6.9105650000000001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45807</v>
      </c>
      <c r="V26" s="3"/>
      <c r="W26" s="4"/>
      <c r="X26" s="120"/>
      <c r="Y26" s="121"/>
      <c r="Z26" s="123"/>
      <c r="AA26" s="124"/>
      <c r="AB26" s="127"/>
      <c r="AC26" s="127"/>
      <c r="AD26" s="125"/>
      <c r="AE26" s="127"/>
      <c r="AF26" s="120"/>
      <c r="AG26" s="126"/>
      <c r="AH26" s="121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44477</v>
      </c>
      <c r="B27" s="116">
        <f t="shared" ca="1" si="44"/>
        <v>1007.4195120000001</v>
      </c>
      <c r="C27" s="14">
        <f t="shared" si="29"/>
        <v>1000</v>
      </c>
      <c r="D27" s="95">
        <f t="shared" si="30"/>
        <v>44476</v>
      </c>
      <c r="E27" s="9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1.0033704875816001</v>
      </c>
      <c r="H27" s="14">
        <f t="shared" si="46"/>
        <v>1</v>
      </c>
      <c r="I27" s="14">
        <f t="shared" ca="1" si="47"/>
        <v>1.00337049</v>
      </c>
      <c r="J27" s="13">
        <f t="shared" si="32"/>
        <v>7.0000000000000007E-2</v>
      </c>
      <c r="K27" s="29">
        <f t="shared" si="33"/>
        <v>44456</v>
      </c>
      <c r="L27" s="2">
        <f t="shared" si="34"/>
        <v>15</v>
      </c>
      <c r="M27" s="17">
        <f t="shared" si="35"/>
        <v>15</v>
      </c>
      <c r="N27" s="12">
        <f t="shared" si="21"/>
        <v>1.004035421</v>
      </c>
      <c r="O27" s="12">
        <f t="shared" ca="1" si="22"/>
        <v>1.007419512</v>
      </c>
      <c r="P27" s="17">
        <f t="shared" si="36"/>
        <v>0</v>
      </c>
      <c r="Q27" s="14">
        <f t="shared" ca="1" si="23"/>
        <v>7.4195120000000001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45807</v>
      </c>
      <c r="V27" s="3"/>
      <c r="W27" s="4"/>
      <c r="X27" s="120"/>
      <c r="Y27" s="121"/>
      <c r="Z27" s="123"/>
      <c r="AA27" s="124"/>
      <c r="AB27" s="127"/>
      <c r="AC27" s="127"/>
      <c r="AD27" s="125"/>
      <c r="AE27" s="127"/>
      <c r="AF27" s="120"/>
      <c r="AG27" s="126"/>
      <c r="AH27" s="121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44480</v>
      </c>
      <c r="B28" s="116">
        <f t="shared" ca="1" si="44"/>
        <v>1007.92872</v>
      </c>
      <c r="C28" s="14">
        <f t="shared" si="29"/>
        <v>1000</v>
      </c>
      <c r="D28" s="95">
        <f t="shared" si="30"/>
        <v>44477</v>
      </c>
      <c r="E28" s="9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1.00360815594899</v>
      </c>
      <c r="H28" s="14">
        <f t="shared" si="46"/>
        <v>1</v>
      </c>
      <c r="I28" s="14">
        <f t="shared" ca="1" si="47"/>
        <v>1.00360816</v>
      </c>
      <c r="J28" s="13">
        <f t="shared" si="32"/>
        <v>7.0000000000000007E-2</v>
      </c>
      <c r="K28" s="29">
        <f t="shared" si="33"/>
        <v>44456</v>
      </c>
      <c r="L28" s="2">
        <f t="shared" si="34"/>
        <v>16</v>
      </c>
      <c r="M28" s="17">
        <f t="shared" si="35"/>
        <v>16</v>
      </c>
      <c r="N28" s="12">
        <f t="shared" si="21"/>
        <v>1.004305027</v>
      </c>
      <c r="O28" s="12">
        <f t="shared" ca="1" si="22"/>
        <v>1.00792872</v>
      </c>
      <c r="P28" s="17">
        <f t="shared" si="36"/>
        <v>0</v>
      </c>
      <c r="Q28" s="14">
        <f t="shared" ca="1" si="23"/>
        <v>7.9287200000000002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45807</v>
      </c>
      <c r="V28" s="3"/>
      <c r="W28" s="4"/>
      <c r="X28" s="120"/>
      <c r="Y28" s="121"/>
      <c r="Z28" s="123"/>
      <c r="AA28" s="124"/>
      <c r="AB28" s="127"/>
      <c r="AC28" s="127"/>
      <c r="AD28" s="125"/>
      <c r="AE28" s="127"/>
      <c r="AF28" s="120"/>
      <c r="AG28" s="126"/>
      <c r="AH28" s="121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44482</v>
      </c>
      <c r="B29" s="116">
        <f t="shared" ca="1" si="44"/>
        <v>1008.43817999</v>
      </c>
      <c r="C29" s="14">
        <f t="shared" si="29"/>
        <v>1000</v>
      </c>
      <c r="D29" s="95">
        <f t="shared" si="30"/>
        <v>44480</v>
      </c>
      <c r="E29" s="9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1.00384588061289</v>
      </c>
      <c r="H29" s="14">
        <f t="shared" si="46"/>
        <v>1</v>
      </c>
      <c r="I29" s="14">
        <f t="shared" ca="1" si="47"/>
        <v>1.0038458800000001</v>
      </c>
      <c r="J29" s="13">
        <f t="shared" si="32"/>
        <v>7.0000000000000007E-2</v>
      </c>
      <c r="K29" s="29">
        <f t="shared" si="33"/>
        <v>44456</v>
      </c>
      <c r="L29" s="2">
        <f t="shared" si="34"/>
        <v>17</v>
      </c>
      <c r="M29" s="17">
        <f t="shared" si="35"/>
        <v>17</v>
      </c>
      <c r="N29" s="12">
        <f t="shared" si="21"/>
        <v>1.0045747060000001</v>
      </c>
      <c r="O29" s="12">
        <f t="shared" ca="1" si="22"/>
        <v>1.00843818</v>
      </c>
      <c r="P29" s="17">
        <f t="shared" si="36"/>
        <v>0</v>
      </c>
      <c r="Q29" s="14">
        <f t="shared" ca="1" si="23"/>
        <v>8.4381799900000001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45807</v>
      </c>
      <c r="V29" s="3"/>
      <c r="W29" s="4"/>
      <c r="X29" s="120"/>
      <c r="Y29" s="121"/>
      <c r="Z29" s="123"/>
      <c r="AA29" s="124"/>
      <c r="AB29" s="127"/>
      <c r="AC29" s="127"/>
      <c r="AD29" s="125"/>
      <c r="AE29" s="127"/>
      <c r="AF29" s="120"/>
      <c r="AG29" s="126"/>
      <c r="AH29" s="121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44483</v>
      </c>
      <c r="B30" s="116">
        <f t="shared" ca="1" si="44"/>
        <v>1008.94789999</v>
      </c>
      <c r="C30" s="14">
        <f t="shared" si="29"/>
        <v>1000</v>
      </c>
      <c r="D30" s="95">
        <f t="shared" si="30"/>
        <v>44482</v>
      </c>
      <c r="E30" s="9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1.00408366158663</v>
      </c>
      <c r="H30" s="14">
        <f t="shared" si="46"/>
        <v>1</v>
      </c>
      <c r="I30" s="14">
        <f t="shared" ca="1" si="47"/>
        <v>1.00408366</v>
      </c>
      <c r="J30" s="13">
        <f t="shared" si="32"/>
        <v>7.0000000000000007E-2</v>
      </c>
      <c r="K30" s="29">
        <f t="shared" si="33"/>
        <v>44456</v>
      </c>
      <c r="L30" s="2">
        <f t="shared" si="34"/>
        <v>18</v>
      </c>
      <c r="M30" s="17">
        <f t="shared" si="35"/>
        <v>18</v>
      </c>
      <c r="N30" s="12">
        <f t="shared" si="21"/>
        <v>1.0048444569999999</v>
      </c>
      <c r="O30" s="12">
        <f t="shared" ca="1" si="22"/>
        <v>1.0089478999999999</v>
      </c>
      <c r="P30" s="17">
        <f t="shared" si="36"/>
        <v>0</v>
      </c>
      <c r="Q30" s="14">
        <f t="shared" ca="1" si="23"/>
        <v>8.9478999899999998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45807</v>
      </c>
      <c r="V30" s="3"/>
      <c r="W30" s="4"/>
      <c r="X30" s="120"/>
      <c r="Y30" s="121"/>
      <c r="Z30" s="123"/>
      <c r="AA30" s="124"/>
      <c r="AB30" s="127"/>
      <c r="AC30" s="127"/>
      <c r="AD30" s="125"/>
      <c r="AE30" s="127"/>
      <c r="AF30" s="120"/>
      <c r="AG30" s="126"/>
      <c r="AH30" s="121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44484</v>
      </c>
      <c r="B31" s="116">
        <f t="shared" ca="1" si="44"/>
        <v>1009.45788199</v>
      </c>
      <c r="C31" s="14">
        <f t="shared" si="29"/>
        <v>1000</v>
      </c>
      <c r="D31" s="95">
        <f t="shared" si="30"/>
        <v>44483</v>
      </c>
      <c r="E31" s="9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1.00432149888355</v>
      </c>
      <c r="H31" s="14">
        <f t="shared" si="46"/>
        <v>1</v>
      </c>
      <c r="I31" s="14">
        <f t="shared" ca="1" si="47"/>
        <v>1.0043215000000001</v>
      </c>
      <c r="J31" s="13">
        <f t="shared" si="32"/>
        <v>7.0000000000000007E-2</v>
      </c>
      <c r="K31" s="29">
        <f t="shared" si="33"/>
        <v>44456</v>
      </c>
      <c r="L31" s="2">
        <f t="shared" si="34"/>
        <v>19</v>
      </c>
      <c r="M31" s="17">
        <f t="shared" si="35"/>
        <v>19</v>
      </c>
      <c r="N31" s="12">
        <f t="shared" si="21"/>
        <v>1.005114281</v>
      </c>
      <c r="O31" s="12">
        <f t="shared" ca="1" si="22"/>
        <v>1.009457882</v>
      </c>
      <c r="P31" s="17">
        <f t="shared" si="36"/>
        <v>0</v>
      </c>
      <c r="Q31" s="14">
        <f t="shared" ca="1" si="23"/>
        <v>9.4578819900000006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45807</v>
      </c>
      <c r="V31" s="3"/>
      <c r="W31" s="4"/>
      <c r="X31" s="120"/>
      <c r="Y31" s="121"/>
      <c r="Z31" s="123"/>
      <c r="AA31" s="124"/>
      <c r="AB31" s="127"/>
      <c r="AC31" s="127"/>
      <c r="AD31" s="125"/>
      <c r="AE31" s="127"/>
      <c r="AF31" s="120"/>
      <c r="AG31" s="126"/>
      <c r="AH31" s="121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44487</v>
      </c>
      <c r="B32" s="116">
        <f t="shared" ca="1" si="44"/>
        <v>1009.968116</v>
      </c>
      <c r="C32" s="14">
        <f t="shared" si="29"/>
        <v>1000</v>
      </c>
      <c r="D32" s="95">
        <f t="shared" si="30"/>
        <v>44484</v>
      </c>
      <c r="E32" s="9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1.00455939251699</v>
      </c>
      <c r="H32" s="14">
        <f t="shared" si="46"/>
        <v>1</v>
      </c>
      <c r="I32" s="14">
        <f t="shared" ca="1" si="47"/>
        <v>1.0045593900000001</v>
      </c>
      <c r="J32" s="13">
        <f t="shared" si="32"/>
        <v>7.0000000000000007E-2</v>
      </c>
      <c r="K32" s="29">
        <f t="shared" si="33"/>
        <v>44456</v>
      </c>
      <c r="L32" s="2">
        <f t="shared" si="34"/>
        <v>20</v>
      </c>
      <c r="M32" s="17">
        <f t="shared" si="35"/>
        <v>20</v>
      </c>
      <c r="N32" s="12">
        <f t="shared" si="21"/>
        <v>1.005384177</v>
      </c>
      <c r="O32" s="12">
        <f t="shared" ca="1" si="22"/>
        <v>1.009968116</v>
      </c>
      <c r="P32" s="17">
        <f t="shared" si="36"/>
        <v>0</v>
      </c>
      <c r="Q32" s="14">
        <f t="shared" ca="1" si="23"/>
        <v>9.9681160000000002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45807</v>
      </c>
      <c r="V32" s="3"/>
      <c r="W32" s="4"/>
      <c r="X32" s="120"/>
      <c r="Y32" s="121"/>
      <c r="Z32" s="123"/>
      <c r="AA32" s="124"/>
      <c r="AB32" s="127"/>
      <c r="AC32" s="127"/>
      <c r="AD32" s="125"/>
      <c r="AE32" s="127"/>
      <c r="AF32" s="120"/>
      <c r="AG32" s="126"/>
      <c r="AH32" s="121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44488</v>
      </c>
      <c r="B33" s="116">
        <f t="shared" ca="1" si="44"/>
        <v>1010.47861</v>
      </c>
      <c r="C33" s="14">
        <f t="shared" si="29"/>
        <v>1000</v>
      </c>
      <c r="D33" s="95">
        <f t="shared" si="30"/>
        <v>44487</v>
      </c>
      <c r="E33" s="9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1.0047973425003001</v>
      </c>
      <c r="H33" s="14">
        <f t="shared" si="46"/>
        <v>1</v>
      </c>
      <c r="I33" s="14">
        <f t="shared" ca="1" si="47"/>
        <v>1.0047973400000001</v>
      </c>
      <c r="J33" s="13">
        <f t="shared" si="32"/>
        <v>7.0000000000000007E-2</v>
      </c>
      <c r="K33" s="29">
        <f t="shared" si="33"/>
        <v>44456</v>
      </c>
      <c r="L33" s="2">
        <f t="shared" si="34"/>
        <v>21</v>
      </c>
      <c r="M33" s="17">
        <f t="shared" si="35"/>
        <v>21</v>
      </c>
      <c r="N33" s="12">
        <f t="shared" si="21"/>
        <v>1.0056541450000001</v>
      </c>
      <c r="O33" s="12">
        <f t="shared" ca="1" si="22"/>
        <v>1.0104786100000001</v>
      </c>
      <c r="P33" s="17">
        <f t="shared" si="36"/>
        <v>0</v>
      </c>
      <c r="Q33" s="14">
        <f t="shared" ca="1" si="23"/>
        <v>10.47861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45807</v>
      </c>
      <c r="V33" s="3"/>
      <c r="W33" s="4"/>
      <c r="X33" s="120"/>
      <c r="Y33" s="121"/>
      <c r="Z33" s="123"/>
      <c r="AA33" s="124"/>
      <c r="AB33" s="127"/>
      <c r="AC33" s="127"/>
      <c r="AD33" s="125"/>
      <c r="AE33" s="127"/>
      <c r="AF33" s="120"/>
      <c r="AG33" s="126"/>
      <c r="AH33" s="121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44489</v>
      </c>
      <c r="B34" s="116">
        <f t="shared" ca="1" si="44"/>
        <v>1010.989366</v>
      </c>
      <c r="C34" s="14">
        <f t="shared" si="29"/>
        <v>1000</v>
      </c>
      <c r="D34" s="95">
        <f t="shared" si="30"/>
        <v>44488</v>
      </c>
      <c r="E34" s="9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1.00503534884681</v>
      </c>
      <c r="H34" s="14">
        <f t="shared" si="46"/>
        <v>1</v>
      </c>
      <c r="I34" s="14">
        <f t="shared" ca="1" si="47"/>
        <v>1.00503535</v>
      </c>
      <c r="J34" s="13">
        <f t="shared" si="32"/>
        <v>7.0000000000000007E-2</v>
      </c>
      <c r="K34" s="29">
        <f t="shared" si="33"/>
        <v>44456</v>
      </c>
      <c r="L34" s="2">
        <f t="shared" si="34"/>
        <v>22</v>
      </c>
      <c r="M34" s="17">
        <f t="shared" si="35"/>
        <v>22</v>
      </c>
      <c r="N34" s="12">
        <f t="shared" si="21"/>
        <v>1.0059241860000001</v>
      </c>
      <c r="O34" s="12">
        <f t="shared" ca="1" si="22"/>
        <v>1.010989366</v>
      </c>
      <c r="P34" s="17">
        <f t="shared" si="36"/>
        <v>0</v>
      </c>
      <c r="Q34" s="14">
        <f t="shared" ca="1" si="23"/>
        <v>10.989366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45807</v>
      </c>
      <c r="V34" s="3"/>
      <c r="W34" s="4"/>
      <c r="X34" s="120"/>
      <c r="Y34" s="121"/>
      <c r="Z34" s="123"/>
      <c r="AA34" s="124"/>
      <c r="AB34" s="127"/>
      <c r="AC34" s="127"/>
      <c r="AD34" s="125"/>
      <c r="AE34" s="127"/>
      <c r="AF34" s="120"/>
      <c r="AG34" s="126"/>
      <c r="AH34" s="121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44490</v>
      </c>
      <c r="B35" s="116">
        <f t="shared" ca="1" si="44"/>
        <v>1011.500375</v>
      </c>
      <c r="C35" s="14">
        <f t="shared" si="29"/>
        <v>1000</v>
      </c>
      <c r="D35" s="95">
        <f t="shared" si="30"/>
        <v>44489</v>
      </c>
      <c r="E35" s="9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1.0052734115699</v>
      </c>
      <c r="H35" s="14">
        <f t="shared" si="46"/>
        <v>1</v>
      </c>
      <c r="I35" s="14">
        <f t="shared" ca="1" si="47"/>
        <v>1.00527341</v>
      </c>
      <c r="J35" s="13">
        <f t="shared" si="32"/>
        <v>7.0000000000000007E-2</v>
      </c>
      <c r="K35" s="29">
        <f t="shared" si="33"/>
        <v>44456</v>
      </c>
      <c r="L35" s="2">
        <f t="shared" si="34"/>
        <v>23</v>
      </c>
      <c r="M35" s="17">
        <f t="shared" si="35"/>
        <v>23</v>
      </c>
      <c r="N35" s="12">
        <f t="shared" si="21"/>
        <v>1.0061943</v>
      </c>
      <c r="O35" s="12">
        <f t="shared" ca="1" si="22"/>
        <v>1.011500375</v>
      </c>
      <c r="P35" s="17">
        <f t="shared" si="36"/>
        <v>0</v>
      </c>
      <c r="Q35" s="14">
        <f t="shared" ca="1" si="23"/>
        <v>11.500375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45807</v>
      </c>
      <c r="V35" s="3"/>
      <c r="W35" s="4"/>
      <c r="X35" s="120"/>
      <c r="Y35" s="121"/>
      <c r="Z35" s="123"/>
      <c r="AA35" s="124"/>
      <c r="AB35" s="127"/>
      <c r="AC35" s="127"/>
      <c r="AD35" s="125"/>
      <c r="AE35" s="127"/>
      <c r="AF35" s="120"/>
      <c r="AG35" s="126"/>
      <c r="AH35" s="121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44491</v>
      </c>
      <c r="B36" s="116">
        <f t="shared" ca="1" si="44"/>
        <v>1012.011645</v>
      </c>
      <c r="C36" s="14">
        <f t="shared" si="29"/>
        <v>1000</v>
      </c>
      <c r="D36" s="95">
        <f t="shared" si="30"/>
        <v>44490</v>
      </c>
      <c r="E36" s="9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1.0055115306828899</v>
      </c>
      <c r="H36" s="14">
        <f t="shared" si="46"/>
        <v>1</v>
      </c>
      <c r="I36" s="14">
        <f t="shared" ca="1" si="47"/>
        <v>1.0055115299999999</v>
      </c>
      <c r="J36" s="13">
        <f t="shared" si="32"/>
        <v>7.0000000000000007E-2</v>
      </c>
      <c r="K36" s="29">
        <f t="shared" si="33"/>
        <v>44456</v>
      </c>
      <c r="L36" s="2">
        <f t="shared" si="34"/>
        <v>24</v>
      </c>
      <c r="M36" s="17">
        <f t="shared" si="35"/>
        <v>24</v>
      </c>
      <c r="N36" s="12">
        <f t="shared" si="21"/>
        <v>1.006464486</v>
      </c>
      <c r="O36" s="12">
        <f t="shared" ca="1" si="22"/>
        <v>1.0120116450000001</v>
      </c>
      <c r="P36" s="17">
        <f t="shared" si="36"/>
        <v>0</v>
      </c>
      <c r="Q36" s="14">
        <f t="shared" ca="1" si="23"/>
        <v>12.011645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45807</v>
      </c>
      <c r="V36" s="3"/>
      <c r="W36" s="4"/>
      <c r="X36" s="120"/>
      <c r="Y36" s="121"/>
      <c r="Z36" s="123"/>
      <c r="AA36" s="124"/>
      <c r="AB36" s="127"/>
      <c r="AC36" s="127"/>
      <c r="AD36" s="125"/>
      <c r="AE36" s="127"/>
      <c r="AF36" s="120"/>
      <c r="AG36" s="126"/>
      <c r="AH36" s="121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44494</v>
      </c>
      <c r="B37" s="116">
        <f t="shared" ca="1" si="44"/>
        <v>1012.52317799</v>
      </c>
      <c r="C37" s="14">
        <f t="shared" si="29"/>
        <v>1000</v>
      </c>
      <c r="D37" s="95">
        <f t="shared" si="30"/>
        <v>44491</v>
      </c>
      <c r="E37" s="9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1.00574970619917</v>
      </c>
      <c r="H37" s="14">
        <f t="shared" si="46"/>
        <v>1</v>
      </c>
      <c r="I37" s="14">
        <f t="shared" ca="1" si="47"/>
        <v>1.0057497099999999</v>
      </c>
      <c r="J37" s="13">
        <f t="shared" si="32"/>
        <v>7.0000000000000007E-2</v>
      </c>
      <c r="K37" s="29">
        <f t="shared" si="33"/>
        <v>44456</v>
      </c>
      <c r="L37" s="2">
        <f t="shared" si="34"/>
        <v>25</v>
      </c>
      <c r="M37" s="17">
        <f t="shared" si="35"/>
        <v>25</v>
      </c>
      <c r="N37" s="12">
        <f t="shared" si="21"/>
        <v>1.0067347449999999</v>
      </c>
      <c r="O37" s="12">
        <f t="shared" ca="1" si="22"/>
        <v>1.0125231779999999</v>
      </c>
      <c r="P37" s="17">
        <f t="shared" si="36"/>
        <v>0</v>
      </c>
      <c r="Q37" s="14">
        <f t="shared" ca="1" si="23"/>
        <v>12.523177990000001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45807</v>
      </c>
      <c r="V37" s="3"/>
      <c r="W37" s="4"/>
      <c r="X37" s="120"/>
      <c r="Y37" s="121"/>
      <c r="Z37" s="123"/>
      <c r="AA37" s="124"/>
      <c r="AB37" s="127"/>
      <c r="AC37" s="127"/>
      <c r="AD37" s="125"/>
      <c r="AE37" s="127"/>
      <c r="AF37" s="120"/>
      <c r="AG37" s="126"/>
      <c r="AH37" s="121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44495</v>
      </c>
      <c r="B38" s="116">
        <f t="shared" ca="1" si="44"/>
        <v>1013.034962</v>
      </c>
      <c r="C38" s="14">
        <f t="shared" si="29"/>
        <v>1000</v>
      </c>
      <c r="D38" s="95">
        <f t="shared" si="30"/>
        <v>44494</v>
      </c>
      <c r="E38" s="9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1.00598793813207</v>
      </c>
      <c r="H38" s="14">
        <f t="shared" si="46"/>
        <v>1</v>
      </c>
      <c r="I38" s="14">
        <f t="shared" ca="1" si="47"/>
        <v>1.00598794</v>
      </c>
      <c r="J38" s="13">
        <f t="shared" si="32"/>
        <v>7.0000000000000007E-2</v>
      </c>
      <c r="K38" s="29">
        <f t="shared" si="33"/>
        <v>44456</v>
      </c>
      <c r="L38" s="2">
        <f t="shared" si="34"/>
        <v>26</v>
      </c>
      <c r="M38" s="17">
        <f t="shared" si="35"/>
        <v>26</v>
      </c>
      <c r="N38" s="12">
        <f t="shared" si="21"/>
        <v>1.007005076</v>
      </c>
      <c r="O38" s="12">
        <f t="shared" ca="1" si="22"/>
        <v>1.0130349620000001</v>
      </c>
      <c r="P38" s="17">
        <f t="shared" si="36"/>
        <v>0</v>
      </c>
      <c r="Q38" s="14">
        <f t="shared" ca="1" si="23"/>
        <v>13.034962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45807</v>
      </c>
      <c r="V38" s="3"/>
      <c r="W38" s="4"/>
      <c r="X38" s="120"/>
      <c r="Y38" s="121"/>
      <c r="Z38" s="123"/>
      <c r="AA38" s="124"/>
      <c r="AB38" s="127"/>
      <c r="AC38" s="127"/>
      <c r="AD38" s="125"/>
      <c r="AE38" s="127"/>
      <c r="AF38" s="120"/>
      <c r="AG38" s="126"/>
      <c r="AH38" s="121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44496</v>
      </c>
      <c r="B39" s="116">
        <f t="shared" ca="1" si="44"/>
        <v>1013.547009</v>
      </c>
      <c r="C39" s="14">
        <f t="shared" si="29"/>
        <v>1000</v>
      </c>
      <c r="D39" s="95">
        <f t="shared" si="30"/>
        <v>44495</v>
      </c>
      <c r="E39" s="93">
        <f ca="1">IF(D39&lt;$B$1,VLOOKUP(D39,[1]DI!$A$4:$B$15000,2,FALSE),0)</f>
        <v>6.1499999999999999E-2</v>
      </c>
      <c r="F39" s="14">
        <f t="shared" ca="1" si="45"/>
        <v>1.0002368699999999</v>
      </c>
      <c r="G39" s="14">
        <f ca="1">(TRUNC(PRODUCT($F$12:$F38),16))</f>
        <v>1.0062262264949799</v>
      </c>
      <c r="H39" s="14">
        <f t="shared" si="46"/>
        <v>1</v>
      </c>
      <c r="I39" s="14">
        <f t="shared" ca="1" si="47"/>
        <v>1.00622623</v>
      </c>
      <c r="J39" s="13">
        <f t="shared" si="32"/>
        <v>7.0000000000000007E-2</v>
      </c>
      <c r="K39" s="29">
        <f t="shared" si="33"/>
        <v>44456</v>
      </c>
      <c r="L39" s="2">
        <f t="shared" si="34"/>
        <v>27</v>
      </c>
      <c r="M39" s="17">
        <f t="shared" si="35"/>
        <v>27</v>
      </c>
      <c r="N39" s="12">
        <f t="shared" si="21"/>
        <v>1.0072754799999999</v>
      </c>
      <c r="O39" s="12">
        <f t="shared" ca="1" si="22"/>
        <v>1.0135470090000001</v>
      </c>
      <c r="P39" s="17">
        <f t="shared" si="36"/>
        <v>0</v>
      </c>
      <c r="Q39" s="14">
        <f t="shared" ca="1" si="23"/>
        <v>13.547008999999999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45807</v>
      </c>
      <c r="V39" s="3"/>
      <c r="W39" s="4"/>
      <c r="X39" s="120"/>
      <c r="Y39" s="121"/>
      <c r="Z39" s="123"/>
      <c r="AA39" s="124"/>
      <c r="AB39" s="127"/>
      <c r="AC39" s="127"/>
      <c r="AD39" s="125"/>
      <c r="AE39" s="127"/>
      <c r="AF39" s="120"/>
      <c r="AG39" s="126"/>
      <c r="AH39" s="121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44497</v>
      </c>
      <c r="B40" s="116">
        <f t="shared" ca="1" si="44"/>
        <v>1014.05930699</v>
      </c>
      <c r="C40" s="14">
        <f t="shared" si="29"/>
        <v>1000</v>
      </c>
      <c r="D40" s="95">
        <f t="shared" si="30"/>
        <v>44496</v>
      </c>
      <c r="E40" s="93">
        <f ca="1">IF(D40&lt;$B$1,VLOOKUP(D40,[1]DI!$A$4:$B$15000,2,FALSE),0)</f>
        <v>6.1499999999999999E-2</v>
      </c>
      <c r="F40" s="14">
        <f t="shared" ca="1" si="45"/>
        <v>1.0002368699999999</v>
      </c>
      <c r="G40" s="14">
        <f ca="1">(TRUNC(PRODUCT($F$12:$F39),16))</f>
        <v>1.0064645713012501</v>
      </c>
      <c r="H40" s="14">
        <f t="shared" si="46"/>
        <v>1</v>
      </c>
      <c r="I40" s="14">
        <f t="shared" ca="1" si="47"/>
        <v>1.0064645699999999</v>
      </c>
      <c r="J40" s="13">
        <f t="shared" si="32"/>
        <v>7.0000000000000007E-2</v>
      </c>
      <c r="K40" s="29">
        <f t="shared" si="33"/>
        <v>44456</v>
      </c>
      <c r="L40" s="2">
        <f t="shared" si="34"/>
        <v>28</v>
      </c>
      <c r="M40" s="17">
        <f t="shared" si="35"/>
        <v>28</v>
      </c>
      <c r="N40" s="12">
        <f t="shared" si="21"/>
        <v>1.007545956</v>
      </c>
      <c r="O40" s="12">
        <f t="shared" ca="1" si="22"/>
        <v>1.0140593069999999</v>
      </c>
      <c r="P40" s="17">
        <f t="shared" si="36"/>
        <v>0</v>
      </c>
      <c r="Q40" s="14">
        <f t="shared" ca="1" si="23"/>
        <v>14.05930699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45807</v>
      </c>
      <c r="V40" s="3"/>
      <c r="W40" s="4"/>
      <c r="X40" s="120"/>
      <c r="Y40" s="121"/>
      <c r="Z40" s="123"/>
      <c r="AA40" s="124"/>
      <c r="AB40" s="127"/>
      <c r="AC40" s="127"/>
      <c r="AD40" s="125"/>
      <c r="AE40" s="127"/>
      <c r="AF40" s="120"/>
      <c r="AG40" s="126"/>
      <c r="AH40" s="121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44498</v>
      </c>
      <c r="B41" s="116">
        <f t="shared" ca="1" si="44"/>
        <v>1014.571869</v>
      </c>
      <c r="C41" s="14">
        <f t="shared" si="29"/>
        <v>1000</v>
      </c>
      <c r="D41" s="95">
        <f t="shared" si="30"/>
        <v>44497</v>
      </c>
      <c r="E41" s="9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1.00670297256425</v>
      </c>
      <c r="H41" s="14">
        <f t="shared" si="46"/>
        <v>1</v>
      </c>
      <c r="I41" s="14">
        <f t="shared" ca="1" si="47"/>
        <v>1.0067029700000001</v>
      </c>
      <c r="J41" s="13">
        <f t="shared" si="32"/>
        <v>7.0000000000000007E-2</v>
      </c>
      <c r="K41" s="29">
        <f t="shared" si="33"/>
        <v>44456</v>
      </c>
      <c r="L41" s="2">
        <f t="shared" si="34"/>
        <v>29</v>
      </c>
      <c r="M41" s="17">
        <f t="shared" si="35"/>
        <v>29</v>
      </c>
      <c r="N41" s="12">
        <f t="shared" si="21"/>
        <v>1.0078165050000001</v>
      </c>
      <c r="O41" s="12">
        <f t="shared" ca="1" si="22"/>
        <v>1.0145718690000001</v>
      </c>
      <c r="P41" s="17">
        <f t="shared" si="36"/>
        <v>0</v>
      </c>
      <c r="Q41" s="14">
        <f t="shared" ca="1" si="23"/>
        <v>14.571869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45807</v>
      </c>
      <c r="V41" s="3"/>
      <c r="W41" s="4"/>
      <c r="X41" s="120"/>
      <c r="Y41" s="121"/>
      <c r="Z41" s="123"/>
      <c r="AA41" s="124"/>
      <c r="AB41" s="127"/>
      <c r="AC41" s="127"/>
      <c r="AD41" s="125"/>
      <c r="AE41" s="127"/>
      <c r="AF41" s="120"/>
      <c r="AG41" s="126"/>
      <c r="AH41" s="121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44501</v>
      </c>
      <c r="B42" s="116">
        <f t="shared" ca="1" si="44"/>
        <v>1015.141207</v>
      </c>
      <c r="C42" s="14">
        <f t="shared" si="29"/>
        <v>1000</v>
      </c>
      <c r="D42" s="95">
        <f t="shared" si="30"/>
        <v>44498</v>
      </c>
      <c r="E42" s="9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1.0069974935859101</v>
      </c>
      <c r="H42" s="14">
        <f t="shared" si="46"/>
        <v>1</v>
      </c>
      <c r="I42" s="14">
        <f t="shared" ca="1" si="47"/>
        <v>1.0069974900000001</v>
      </c>
      <c r="J42" s="13">
        <f t="shared" si="32"/>
        <v>7.0000000000000007E-2</v>
      </c>
      <c r="K42" s="29">
        <f t="shared" si="33"/>
        <v>44456</v>
      </c>
      <c r="L42" s="2">
        <f t="shared" si="34"/>
        <v>30</v>
      </c>
      <c r="M42" s="17">
        <f t="shared" si="35"/>
        <v>30</v>
      </c>
      <c r="N42" s="12">
        <f t="shared" si="21"/>
        <v>1.008087127</v>
      </c>
      <c r="O42" s="12">
        <f t="shared" ca="1" si="22"/>
        <v>1.0151412070000001</v>
      </c>
      <c r="P42" s="17">
        <f t="shared" si="36"/>
        <v>0</v>
      </c>
      <c r="Q42" s="14">
        <f t="shared" ca="1" si="23"/>
        <v>15.141207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45807</v>
      </c>
      <c r="V42" s="3"/>
      <c r="W42" s="4"/>
      <c r="X42" s="120"/>
      <c r="Y42" s="121"/>
      <c r="Z42" s="123"/>
      <c r="AA42" s="124"/>
      <c r="AB42" s="127"/>
      <c r="AC42" s="127"/>
      <c r="AD42" s="125"/>
      <c r="AE42" s="127"/>
      <c r="AF42" s="120"/>
      <c r="AG42" s="126"/>
      <c r="AH42" s="121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44503</v>
      </c>
      <c r="B43" s="116">
        <f t="shared" ca="1" si="44"/>
        <v>1015.71086699</v>
      </c>
      <c r="C43" s="14">
        <f t="shared" si="29"/>
        <v>1000</v>
      </c>
      <c r="D43" s="95">
        <f t="shared" si="30"/>
        <v>44501</v>
      </c>
      <c r="E43" s="9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1.0072921007726301</v>
      </c>
      <c r="H43" s="14">
        <f t="shared" si="46"/>
        <v>1</v>
      </c>
      <c r="I43" s="14">
        <f t="shared" ca="1" si="47"/>
        <v>1.0072920999999999</v>
      </c>
      <c r="J43" s="13">
        <f t="shared" si="32"/>
        <v>7.0000000000000007E-2</v>
      </c>
      <c r="K43" s="29">
        <f t="shared" si="33"/>
        <v>44456</v>
      </c>
      <c r="L43" s="2">
        <f t="shared" si="34"/>
        <v>31</v>
      </c>
      <c r="M43" s="17">
        <f t="shared" si="35"/>
        <v>31</v>
      </c>
      <c r="N43" s="12">
        <f t="shared" si="21"/>
        <v>1.0083578209999999</v>
      </c>
      <c r="O43" s="12">
        <f t="shared" ca="1" si="22"/>
        <v>1.0157108669999999</v>
      </c>
      <c r="P43" s="17">
        <f t="shared" si="36"/>
        <v>0</v>
      </c>
      <c r="Q43" s="14">
        <f t="shared" ca="1" si="23"/>
        <v>15.71086699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45807</v>
      </c>
      <c r="V43" s="3"/>
      <c r="W43" s="4"/>
      <c r="X43" s="120"/>
      <c r="Y43" s="121"/>
      <c r="Z43" s="123"/>
      <c r="AA43" s="124"/>
      <c r="AB43" s="127"/>
      <c r="AC43" s="127"/>
      <c r="AD43" s="125"/>
      <c r="AE43" s="127"/>
      <c r="AF43" s="120"/>
      <c r="AG43" s="126"/>
      <c r="AH43" s="121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44504</v>
      </c>
      <c r="B44" s="116">
        <f t="shared" ca="1" si="44"/>
        <v>1016.28084099</v>
      </c>
      <c r="C44" s="14">
        <f t="shared" si="29"/>
        <v>1000</v>
      </c>
      <c r="D44" s="95">
        <f t="shared" si="30"/>
        <v>44503</v>
      </c>
      <c r="E44" s="9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1.0075867941496299</v>
      </c>
      <c r="H44" s="14">
        <f t="shared" si="46"/>
        <v>1</v>
      </c>
      <c r="I44" s="14">
        <f t="shared" ca="1" si="47"/>
        <v>1.00758679</v>
      </c>
      <c r="J44" s="13">
        <f t="shared" si="32"/>
        <v>7.0000000000000007E-2</v>
      </c>
      <c r="K44" s="29">
        <f t="shared" si="33"/>
        <v>44456</v>
      </c>
      <c r="L44" s="2">
        <f t="shared" si="34"/>
        <v>32</v>
      </c>
      <c r="M44" s="17">
        <f t="shared" si="35"/>
        <v>32</v>
      </c>
      <c r="N44" s="12">
        <f t="shared" si="21"/>
        <v>1.0086285880000001</v>
      </c>
      <c r="O44" s="12">
        <f t="shared" ca="1" si="22"/>
        <v>1.0162808409999999</v>
      </c>
      <c r="P44" s="17">
        <f t="shared" si="36"/>
        <v>0</v>
      </c>
      <c r="Q44" s="14">
        <f t="shared" ca="1" si="23"/>
        <v>16.280840990000002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45807</v>
      </c>
      <c r="V44" s="3"/>
      <c r="W44" s="4"/>
      <c r="X44" s="120"/>
      <c r="Y44" s="121"/>
      <c r="Z44" s="123"/>
      <c r="AA44" s="124"/>
      <c r="AB44" s="127"/>
      <c r="AC44" s="127"/>
      <c r="AD44" s="125"/>
      <c r="AE44" s="127"/>
      <c r="AF44" s="120"/>
      <c r="AG44" s="126"/>
      <c r="AH44" s="121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44505</v>
      </c>
      <c r="B45" s="116">
        <f t="shared" ca="1" si="44"/>
        <v>1016.85113899</v>
      </c>
      <c r="C45" s="14">
        <f t="shared" si="29"/>
        <v>1000</v>
      </c>
      <c r="D45" s="95">
        <f t="shared" si="30"/>
        <v>44504</v>
      </c>
      <c r="E45" s="9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1.0078815737421301</v>
      </c>
      <c r="H45" s="14">
        <f t="shared" si="46"/>
        <v>1</v>
      </c>
      <c r="I45" s="14">
        <f t="shared" ca="1" si="47"/>
        <v>1.0078815699999999</v>
      </c>
      <c r="J45" s="13">
        <f t="shared" si="32"/>
        <v>7.0000000000000007E-2</v>
      </c>
      <c r="K45" s="29">
        <f t="shared" si="33"/>
        <v>44456</v>
      </c>
      <c r="L45" s="2">
        <f t="shared" si="34"/>
        <v>33</v>
      </c>
      <c r="M45" s="17">
        <f t="shared" si="35"/>
        <v>33</v>
      </c>
      <c r="N45" s="12">
        <f t="shared" si="21"/>
        <v>1.0088994280000001</v>
      </c>
      <c r="O45" s="12">
        <f t="shared" ca="1" si="22"/>
        <v>1.0168511389999999</v>
      </c>
      <c r="P45" s="17">
        <f t="shared" si="36"/>
        <v>0</v>
      </c>
      <c r="Q45" s="14">
        <f t="shared" ca="1" si="23"/>
        <v>16.851138989999999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45807</v>
      </c>
      <c r="V45" s="3"/>
      <c r="W45" s="4"/>
      <c r="X45" s="120"/>
      <c r="Y45" s="121"/>
      <c r="Z45" s="123"/>
      <c r="AA45" s="124"/>
      <c r="AB45" s="127"/>
      <c r="AC45" s="127"/>
      <c r="AD45" s="125"/>
      <c r="AE45" s="127"/>
      <c r="AF45" s="120"/>
      <c r="AG45" s="126"/>
      <c r="AH45" s="121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44508</v>
      </c>
      <c r="B46" s="116">
        <f t="shared" ca="1" si="44"/>
        <v>1017.4217609999999</v>
      </c>
      <c r="C46" s="14">
        <f t="shared" si="29"/>
        <v>1000</v>
      </c>
      <c r="D46" s="95">
        <f t="shared" si="30"/>
        <v>44505</v>
      </c>
      <c r="E46" s="9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1.0081764395753401</v>
      </c>
      <c r="H46" s="14">
        <f t="shared" si="46"/>
        <v>1</v>
      </c>
      <c r="I46" s="14">
        <f t="shared" ca="1" si="47"/>
        <v>1.00817644</v>
      </c>
      <c r="J46" s="13">
        <f t="shared" si="32"/>
        <v>7.0000000000000007E-2</v>
      </c>
      <c r="K46" s="29">
        <f t="shared" si="33"/>
        <v>44456</v>
      </c>
      <c r="L46" s="2">
        <f t="shared" si="34"/>
        <v>34</v>
      </c>
      <c r="M46" s="17">
        <f t="shared" si="35"/>
        <v>34</v>
      </c>
      <c r="N46" s="12">
        <f t="shared" si="21"/>
        <v>1.0091703400000001</v>
      </c>
      <c r="O46" s="12">
        <f t="shared" ca="1" si="22"/>
        <v>1.017421761</v>
      </c>
      <c r="P46" s="17">
        <f t="shared" si="36"/>
        <v>0</v>
      </c>
      <c r="Q46" s="14">
        <f t="shared" ca="1" si="23"/>
        <v>17.421761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45807</v>
      </c>
      <c r="V46" s="3"/>
      <c r="W46" s="4"/>
      <c r="X46" s="120"/>
      <c r="Y46" s="121"/>
      <c r="Z46" s="123"/>
      <c r="AA46" s="124"/>
      <c r="AB46" s="127"/>
      <c r="AC46" s="127"/>
      <c r="AD46" s="125"/>
      <c r="AE46" s="127"/>
      <c r="AF46" s="120"/>
      <c r="AG46" s="126"/>
      <c r="AH46" s="121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44509</v>
      </c>
      <c r="B47" s="116">
        <f t="shared" ca="1" si="44"/>
        <v>1017.992696</v>
      </c>
      <c r="C47" s="14">
        <f t="shared" si="29"/>
        <v>1000</v>
      </c>
      <c r="D47" s="95">
        <f t="shared" si="30"/>
        <v>44508</v>
      </c>
      <c r="E47" s="9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1.0084713916745101</v>
      </c>
      <c r="H47" s="14">
        <f t="shared" si="46"/>
        <v>1</v>
      </c>
      <c r="I47" s="14">
        <f t="shared" ca="1" si="47"/>
        <v>1.00847139</v>
      </c>
      <c r="J47" s="13">
        <f t="shared" si="32"/>
        <v>7.0000000000000007E-2</v>
      </c>
      <c r="K47" s="29">
        <f t="shared" si="33"/>
        <v>44456</v>
      </c>
      <c r="L47" s="2">
        <f t="shared" si="34"/>
        <v>35</v>
      </c>
      <c r="M47" s="17">
        <f t="shared" si="35"/>
        <v>35</v>
      </c>
      <c r="N47" s="12">
        <f t="shared" si="21"/>
        <v>1.0094413250000001</v>
      </c>
      <c r="O47" s="12">
        <f t="shared" ca="1" si="22"/>
        <v>1.0179926960000001</v>
      </c>
      <c r="P47" s="17">
        <f t="shared" si="36"/>
        <v>0</v>
      </c>
      <c r="Q47" s="14">
        <f t="shared" ca="1" si="23"/>
        <v>17.992695999999999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45807</v>
      </c>
      <c r="V47" s="3"/>
      <c r="W47" s="4"/>
      <c r="X47" s="120"/>
      <c r="Y47" s="121"/>
      <c r="Z47" s="123"/>
      <c r="AA47" s="124"/>
      <c r="AB47" s="127"/>
      <c r="AC47" s="127"/>
      <c r="AD47" s="125"/>
      <c r="AE47" s="127"/>
      <c r="AF47" s="120"/>
      <c r="AG47" s="126"/>
      <c r="AH47" s="121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44510</v>
      </c>
      <c r="B48" s="116">
        <f t="shared" ca="1" si="44"/>
        <v>1018.56395599</v>
      </c>
      <c r="C48" s="14">
        <f t="shared" si="29"/>
        <v>1000</v>
      </c>
      <c r="D48" s="95">
        <f t="shared" si="30"/>
        <v>44509</v>
      </c>
      <c r="E48" s="9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1.00876643006485</v>
      </c>
      <c r="H48" s="14">
        <f t="shared" si="46"/>
        <v>1</v>
      </c>
      <c r="I48" s="14">
        <f t="shared" ca="1" si="47"/>
        <v>1.0087664300000001</v>
      </c>
      <c r="J48" s="13">
        <f t="shared" si="32"/>
        <v>7.0000000000000007E-2</v>
      </c>
      <c r="K48" s="29">
        <f t="shared" si="33"/>
        <v>44456</v>
      </c>
      <c r="L48" s="2">
        <f t="shared" si="34"/>
        <v>36</v>
      </c>
      <c r="M48" s="17">
        <f t="shared" si="35"/>
        <v>36</v>
      </c>
      <c r="N48" s="12">
        <f t="shared" si="21"/>
        <v>1.0097123830000001</v>
      </c>
      <c r="O48" s="12">
        <f t="shared" ca="1" si="22"/>
        <v>1.0185639559999999</v>
      </c>
      <c r="P48" s="17">
        <f t="shared" si="36"/>
        <v>0</v>
      </c>
      <c r="Q48" s="14">
        <f t="shared" ca="1" si="23"/>
        <v>18.56395599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45807</v>
      </c>
      <c r="V48" s="3"/>
      <c r="W48" s="4"/>
      <c r="X48" s="120"/>
      <c r="Y48" s="121"/>
      <c r="Z48" s="123"/>
      <c r="AA48" s="124"/>
      <c r="AB48" s="127"/>
      <c r="AC48" s="127"/>
      <c r="AD48" s="125"/>
      <c r="AE48" s="127"/>
      <c r="AF48" s="120"/>
      <c r="AG48" s="126"/>
      <c r="AH48" s="121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44511</v>
      </c>
      <c r="B49" s="116">
        <f t="shared" ca="1" si="44"/>
        <v>1019.13553</v>
      </c>
      <c r="C49" s="14">
        <f t="shared" si="29"/>
        <v>1000</v>
      </c>
      <c r="D49" s="95">
        <f t="shared" si="30"/>
        <v>44510</v>
      </c>
      <c r="E49" s="9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1.00906155477163</v>
      </c>
      <c r="H49" s="14">
        <f t="shared" si="46"/>
        <v>1</v>
      </c>
      <c r="I49" s="14">
        <f t="shared" ca="1" si="47"/>
        <v>1.00906155</v>
      </c>
      <c r="J49" s="13">
        <f t="shared" si="32"/>
        <v>7.0000000000000007E-2</v>
      </c>
      <c r="K49" s="29">
        <f t="shared" si="33"/>
        <v>44456</v>
      </c>
      <c r="L49" s="2">
        <f t="shared" si="34"/>
        <v>37</v>
      </c>
      <c r="M49" s="17">
        <f t="shared" si="35"/>
        <v>37</v>
      </c>
      <c r="N49" s="12">
        <f t="shared" si="21"/>
        <v>1.009983514</v>
      </c>
      <c r="O49" s="12">
        <f t="shared" ca="1" si="22"/>
        <v>1.01913553</v>
      </c>
      <c r="P49" s="17">
        <f t="shared" si="36"/>
        <v>0</v>
      </c>
      <c r="Q49" s="14">
        <f t="shared" ca="1" si="23"/>
        <v>19.135529999999999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45807</v>
      </c>
      <c r="V49" s="3"/>
      <c r="W49" s="4"/>
      <c r="X49" s="120"/>
      <c r="Y49" s="121"/>
      <c r="Z49" s="123"/>
      <c r="AA49" s="124"/>
      <c r="AB49" s="127"/>
      <c r="AC49" s="127"/>
      <c r="AD49" s="125"/>
      <c r="AE49" s="127"/>
      <c r="AF49" s="120"/>
      <c r="AG49" s="126"/>
      <c r="AH49" s="121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44512</v>
      </c>
      <c r="B50" s="116">
        <f t="shared" ca="1" si="44"/>
        <v>1019.707439</v>
      </c>
      <c r="C50" s="14">
        <f t="shared" si="29"/>
        <v>1000</v>
      </c>
      <c r="D50" s="95">
        <f t="shared" si="30"/>
        <v>44511</v>
      </c>
      <c r="E50" s="9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1.0093567658200999</v>
      </c>
      <c r="H50" s="14">
        <f t="shared" si="46"/>
        <v>1</v>
      </c>
      <c r="I50" s="14">
        <f t="shared" ca="1" si="47"/>
        <v>1.0093567699999999</v>
      </c>
      <c r="J50" s="13">
        <f t="shared" si="32"/>
        <v>7.0000000000000007E-2</v>
      </c>
      <c r="K50" s="29">
        <f t="shared" si="33"/>
        <v>44456</v>
      </c>
      <c r="L50" s="2">
        <f t="shared" si="34"/>
        <v>38</v>
      </c>
      <c r="M50" s="17">
        <f t="shared" si="35"/>
        <v>38</v>
      </c>
      <c r="N50" s="12">
        <f t="shared" si="21"/>
        <v>1.0102547180000001</v>
      </c>
      <c r="O50" s="12">
        <f t="shared" ca="1" si="22"/>
        <v>1.019707439</v>
      </c>
      <c r="P50" s="17">
        <f t="shared" si="36"/>
        <v>0</v>
      </c>
      <c r="Q50" s="14">
        <f t="shared" ca="1" si="23"/>
        <v>19.707439000000001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45807</v>
      </c>
      <c r="V50" s="3"/>
      <c r="W50" s="4"/>
      <c r="X50" s="120"/>
      <c r="Y50" s="121"/>
      <c r="Z50" s="123"/>
      <c r="AA50" s="124"/>
      <c r="AB50" s="127"/>
      <c r="AC50" s="127"/>
      <c r="AD50" s="125"/>
      <c r="AE50" s="127"/>
      <c r="AF50" s="120"/>
      <c r="AG50" s="126"/>
      <c r="AH50" s="121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44516</v>
      </c>
      <c r="B51" s="116">
        <f t="shared" ca="1" si="44"/>
        <v>1020.27965199</v>
      </c>
      <c r="C51" s="14">
        <f t="shared" si="29"/>
        <v>1000</v>
      </c>
      <c r="D51" s="95">
        <f t="shared" si="30"/>
        <v>44512</v>
      </c>
      <c r="E51" s="9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1.0096520632355099</v>
      </c>
      <c r="H51" s="14">
        <f t="shared" si="46"/>
        <v>1</v>
      </c>
      <c r="I51" s="14">
        <f t="shared" ca="1" si="47"/>
        <v>1.0096520600000001</v>
      </c>
      <c r="J51" s="13">
        <f t="shared" si="32"/>
        <v>7.0000000000000007E-2</v>
      </c>
      <c r="K51" s="29">
        <f t="shared" si="33"/>
        <v>44456</v>
      </c>
      <c r="L51" s="2">
        <f t="shared" si="34"/>
        <v>39</v>
      </c>
      <c r="M51" s="17">
        <f t="shared" si="35"/>
        <v>39</v>
      </c>
      <c r="N51" s="12">
        <f t="shared" si="21"/>
        <v>1.010525994</v>
      </c>
      <c r="O51" s="12">
        <f t="shared" ca="1" si="22"/>
        <v>1.0202796519999999</v>
      </c>
      <c r="P51" s="17">
        <f t="shared" si="36"/>
        <v>0</v>
      </c>
      <c r="Q51" s="14">
        <f t="shared" ca="1" si="23"/>
        <v>20.279651990000001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45807</v>
      </c>
      <c r="V51" s="3"/>
      <c r="W51" s="4"/>
      <c r="X51" s="120"/>
      <c r="Y51" s="121"/>
      <c r="Z51" s="123"/>
      <c r="AA51" s="124"/>
      <c r="AB51" s="127"/>
      <c r="AC51" s="127"/>
      <c r="AD51" s="125"/>
      <c r="AE51" s="127"/>
      <c r="AF51" s="120"/>
      <c r="AG51" s="126"/>
      <c r="AH51" s="121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44517</v>
      </c>
      <c r="B52" s="116">
        <f t="shared" ca="1" si="44"/>
        <v>1020.85219899</v>
      </c>
      <c r="C52" s="14">
        <f t="shared" si="29"/>
        <v>1000</v>
      </c>
      <c r="D52" s="95">
        <f t="shared" si="30"/>
        <v>44516</v>
      </c>
      <c r="E52" s="9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1.00994744704313</v>
      </c>
      <c r="H52" s="14">
        <f t="shared" si="46"/>
        <v>1</v>
      </c>
      <c r="I52" s="14">
        <f t="shared" ca="1" si="47"/>
        <v>1.0099474500000001</v>
      </c>
      <c r="J52" s="13">
        <f t="shared" si="32"/>
        <v>7.0000000000000007E-2</v>
      </c>
      <c r="K52" s="29">
        <f t="shared" si="33"/>
        <v>44456</v>
      </c>
      <c r="L52" s="2">
        <f t="shared" si="34"/>
        <v>40</v>
      </c>
      <c r="M52" s="17">
        <f t="shared" si="35"/>
        <v>40</v>
      </c>
      <c r="N52" s="12">
        <f t="shared" si="21"/>
        <v>1.0107973429999999</v>
      </c>
      <c r="O52" s="12">
        <f t="shared" ca="1" si="22"/>
        <v>1.0208521989999999</v>
      </c>
      <c r="P52" s="17">
        <f t="shared" si="36"/>
        <v>0</v>
      </c>
      <c r="Q52" s="14">
        <f t="shared" ca="1" si="23"/>
        <v>20.852198990000002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45807</v>
      </c>
      <c r="V52" s="3"/>
      <c r="W52" s="4"/>
      <c r="X52" s="120"/>
      <c r="Y52" s="121"/>
      <c r="Z52" s="123"/>
      <c r="AA52" s="124"/>
      <c r="AB52" s="127"/>
      <c r="AC52" s="127"/>
      <c r="AD52" s="125"/>
      <c r="AE52" s="127"/>
      <c r="AF52" s="120"/>
      <c r="AG52" s="126"/>
      <c r="AH52" s="121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44518</v>
      </c>
      <c r="B53" s="116">
        <f t="shared" ca="1" si="44"/>
        <v>1021.425061</v>
      </c>
      <c r="C53" s="14">
        <f t="shared" si="29"/>
        <v>1000</v>
      </c>
      <c r="D53" s="95">
        <f t="shared" si="30"/>
        <v>44517</v>
      </c>
      <c r="E53" s="9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1.0102429172682299</v>
      </c>
      <c r="H53" s="14">
        <f t="shared" si="46"/>
        <v>1</v>
      </c>
      <c r="I53" s="14">
        <f t="shared" ca="1" si="47"/>
        <v>1.01024292</v>
      </c>
      <c r="J53" s="13">
        <f t="shared" si="32"/>
        <v>7.0000000000000007E-2</v>
      </c>
      <c r="K53" s="29">
        <f t="shared" si="33"/>
        <v>44456</v>
      </c>
      <c r="L53" s="2">
        <f t="shared" si="34"/>
        <v>41</v>
      </c>
      <c r="M53" s="17">
        <f t="shared" si="35"/>
        <v>41</v>
      </c>
      <c r="N53" s="12">
        <f t="shared" si="21"/>
        <v>1.0110687650000001</v>
      </c>
      <c r="O53" s="12">
        <f t="shared" ca="1" si="22"/>
        <v>1.021425061</v>
      </c>
      <c r="P53" s="17">
        <f t="shared" si="36"/>
        <v>0</v>
      </c>
      <c r="Q53" s="14">
        <f t="shared" ca="1" si="23"/>
        <v>21.425060999999999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45807</v>
      </c>
      <c r="V53" s="3"/>
      <c r="W53" s="4"/>
      <c r="X53" s="120"/>
      <c r="Y53" s="121"/>
      <c r="Z53" s="123"/>
      <c r="AA53" s="124"/>
      <c r="AB53" s="127"/>
      <c r="AC53" s="127"/>
      <c r="AD53" s="125"/>
      <c r="AE53" s="127"/>
      <c r="AF53" s="120"/>
      <c r="AG53" s="126"/>
      <c r="AH53" s="121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44519</v>
      </c>
      <c r="B54" s="116">
        <f t="shared" ca="1" si="44"/>
        <v>1021.998239</v>
      </c>
      <c r="C54" s="14">
        <f t="shared" si="29"/>
        <v>1000</v>
      </c>
      <c r="D54" s="95">
        <f t="shared" si="30"/>
        <v>44518</v>
      </c>
      <c r="E54" s="9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1.0105384739361101</v>
      </c>
      <c r="H54" s="14">
        <f t="shared" si="46"/>
        <v>1</v>
      </c>
      <c r="I54" s="14">
        <f t="shared" ca="1" si="47"/>
        <v>1.01053847</v>
      </c>
      <c r="J54" s="13">
        <f t="shared" si="32"/>
        <v>7.0000000000000007E-2</v>
      </c>
      <c r="K54" s="29">
        <f t="shared" si="33"/>
        <v>44456</v>
      </c>
      <c r="L54" s="2">
        <f t="shared" si="34"/>
        <v>42</v>
      </c>
      <c r="M54" s="17">
        <f t="shared" si="35"/>
        <v>42</v>
      </c>
      <c r="N54" s="12">
        <f t="shared" si="21"/>
        <v>1.0113402600000001</v>
      </c>
      <c r="O54" s="12">
        <f t="shared" ca="1" si="22"/>
        <v>1.021998239</v>
      </c>
      <c r="P54" s="17">
        <f t="shared" si="36"/>
        <v>0</v>
      </c>
      <c r="Q54" s="14">
        <f t="shared" ca="1" si="23"/>
        <v>21.998239000000002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45807</v>
      </c>
      <c r="V54" s="3"/>
      <c r="W54" s="4"/>
      <c r="X54" s="120"/>
      <c r="Y54" s="121"/>
      <c r="Z54" s="123"/>
      <c r="AA54" s="124"/>
      <c r="AB54" s="127"/>
      <c r="AC54" s="127"/>
      <c r="AD54" s="125"/>
      <c r="AE54" s="127"/>
      <c r="AF54" s="120"/>
      <c r="AG54" s="126"/>
      <c r="AH54" s="121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44522</v>
      </c>
      <c r="B55" s="116">
        <f t="shared" ca="1" si="44"/>
        <v>1022.5717519900001</v>
      </c>
      <c r="C55" s="14">
        <f t="shared" si="29"/>
        <v>1000</v>
      </c>
      <c r="D55" s="95">
        <f t="shared" si="30"/>
        <v>44519</v>
      </c>
      <c r="E55" s="9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1.0108341170720501</v>
      </c>
      <c r="H55" s="14">
        <f t="shared" si="46"/>
        <v>1</v>
      </c>
      <c r="I55" s="14">
        <f t="shared" ca="1" si="47"/>
        <v>1.0108341199999999</v>
      </c>
      <c r="J55" s="13">
        <f t="shared" si="32"/>
        <v>7.0000000000000007E-2</v>
      </c>
      <c r="K55" s="29">
        <f t="shared" si="33"/>
        <v>44456</v>
      </c>
      <c r="L55" s="2">
        <f t="shared" si="34"/>
        <v>43</v>
      </c>
      <c r="M55" s="17">
        <f t="shared" si="35"/>
        <v>43</v>
      </c>
      <c r="N55" s="12">
        <f t="shared" si="21"/>
        <v>1.0116118279999999</v>
      </c>
      <c r="O55" s="12">
        <f t="shared" ca="1" si="22"/>
        <v>1.0225717519999999</v>
      </c>
      <c r="P55" s="17">
        <f t="shared" si="36"/>
        <v>0</v>
      </c>
      <c r="Q55" s="14">
        <f t="shared" ca="1" si="23"/>
        <v>22.571751989999999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45807</v>
      </c>
      <c r="V55" s="3"/>
      <c r="W55" s="4"/>
      <c r="X55" s="120"/>
      <c r="Y55" s="121"/>
      <c r="Z55" s="123"/>
      <c r="AA55" s="124"/>
      <c r="AB55" s="127"/>
      <c r="AC55" s="127"/>
      <c r="AD55" s="125"/>
      <c r="AE55" s="127"/>
      <c r="AF55" s="120"/>
      <c r="AG55" s="126"/>
      <c r="AH55" s="121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44523</v>
      </c>
      <c r="B56" s="116">
        <f t="shared" ca="1" si="44"/>
        <v>1023.14558</v>
      </c>
      <c r="C56" s="14">
        <f t="shared" si="29"/>
        <v>1000</v>
      </c>
      <c r="D56" s="95">
        <f t="shared" si="30"/>
        <v>44522</v>
      </c>
      <c r="E56" s="9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1.0111298467013401</v>
      </c>
      <c r="H56" s="14">
        <f t="shared" si="46"/>
        <v>1</v>
      </c>
      <c r="I56" s="14">
        <f t="shared" ca="1" si="47"/>
        <v>1.0111298500000001</v>
      </c>
      <c r="J56" s="13">
        <f t="shared" si="32"/>
        <v>7.0000000000000007E-2</v>
      </c>
      <c r="K56" s="29">
        <f t="shared" si="33"/>
        <v>44456</v>
      </c>
      <c r="L56" s="2">
        <f t="shared" si="34"/>
        <v>44</v>
      </c>
      <c r="M56" s="17">
        <f t="shared" si="35"/>
        <v>44</v>
      </c>
      <c r="N56" s="12">
        <f t="shared" si="21"/>
        <v>1.011883469</v>
      </c>
      <c r="O56" s="12">
        <f t="shared" ca="1" si="22"/>
        <v>1.02314558</v>
      </c>
      <c r="P56" s="17">
        <f t="shared" si="36"/>
        <v>0</v>
      </c>
      <c r="Q56" s="14">
        <f t="shared" ca="1" si="23"/>
        <v>23.145579999999999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45807</v>
      </c>
      <c r="V56" s="3"/>
      <c r="W56" s="4"/>
      <c r="X56" s="120"/>
      <c r="Y56" s="121"/>
      <c r="Z56" s="123"/>
      <c r="AA56" s="124"/>
      <c r="AB56" s="127"/>
      <c r="AC56" s="127"/>
      <c r="AD56" s="125"/>
      <c r="AE56" s="127"/>
      <c r="AF56" s="120"/>
      <c r="AG56" s="126"/>
      <c r="AH56" s="121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44524</v>
      </c>
      <c r="B57" s="116">
        <f t="shared" ca="1" si="44"/>
        <v>1023.719724</v>
      </c>
      <c r="C57" s="14">
        <f t="shared" si="29"/>
        <v>1000</v>
      </c>
      <c r="D57" s="95">
        <f t="shared" si="30"/>
        <v>44523</v>
      </c>
      <c r="E57" s="9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1.0114256628492899</v>
      </c>
      <c r="H57" s="14">
        <f t="shared" si="46"/>
        <v>1</v>
      </c>
      <c r="I57" s="14">
        <f t="shared" ca="1" si="47"/>
        <v>1.01142566</v>
      </c>
      <c r="J57" s="13">
        <f t="shared" si="32"/>
        <v>7.0000000000000007E-2</v>
      </c>
      <c r="K57" s="29">
        <f t="shared" si="33"/>
        <v>44456</v>
      </c>
      <c r="L57" s="2">
        <f t="shared" si="34"/>
        <v>45</v>
      </c>
      <c r="M57" s="17">
        <f t="shared" si="35"/>
        <v>45</v>
      </c>
      <c r="N57" s="12">
        <f t="shared" si="21"/>
        <v>1.012155183</v>
      </c>
      <c r="O57" s="12">
        <f t="shared" ca="1" si="22"/>
        <v>1.023719724</v>
      </c>
      <c r="P57" s="17">
        <f t="shared" si="36"/>
        <v>0</v>
      </c>
      <c r="Q57" s="14">
        <f t="shared" ca="1" si="23"/>
        <v>23.719723999999999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45807</v>
      </c>
      <c r="V57" s="3"/>
      <c r="W57" s="4"/>
      <c r="X57" s="120"/>
      <c r="Y57" s="121"/>
      <c r="Z57" s="123"/>
      <c r="AA57" s="124"/>
      <c r="AB57" s="127"/>
      <c r="AC57" s="127"/>
      <c r="AD57" s="125"/>
      <c r="AE57" s="127"/>
      <c r="AF57" s="120"/>
      <c r="AG57" s="126"/>
      <c r="AH57" s="121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44525</v>
      </c>
      <c r="B58" s="116">
        <f t="shared" ca="1" si="44"/>
        <v>1024.2942029999999</v>
      </c>
      <c r="C58" s="14">
        <f t="shared" si="29"/>
        <v>1000</v>
      </c>
      <c r="D58" s="95">
        <f t="shared" si="30"/>
        <v>44524</v>
      </c>
      <c r="E58" s="9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1.01172156554121</v>
      </c>
      <c r="H58" s="14">
        <f t="shared" si="46"/>
        <v>1</v>
      </c>
      <c r="I58" s="14">
        <f t="shared" ca="1" si="47"/>
        <v>1.01172157</v>
      </c>
      <c r="J58" s="13">
        <f t="shared" si="32"/>
        <v>7.0000000000000007E-2</v>
      </c>
      <c r="K58" s="29">
        <f t="shared" si="33"/>
        <v>44456</v>
      </c>
      <c r="L58" s="2">
        <f t="shared" si="34"/>
        <v>46</v>
      </c>
      <c r="M58" s="17">
        <f t="shared" si="35"/>
        <v>46</v>
      </c>
      <c r="N58" s="12">
        <f t="shared" si="21"/>
        <v>1.0124269690000001</v>
      </c>
      <c r="O58" s="12">
        <f t="shared" ca="1" si="22"/>
        <v>1.024294203</v>
      </c>
      <c r="P58" s="17">
        <f t="shared" si="36"/>
        <v>0</v>
      </c>
      <c r="Q58" s="14">
        <f t="shared" ca="1" si="23"/>
        <v>24.294203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45807</v>
      </c>
      <c r="V58" s="3"/>
      <c r="W58" s="4"/>
      <c r="X58" s="120"/>
      <c r="Y58" s="121"/>
      <c r="Z58" s="123"/>
      <c r="AA58" s="124"/>
      <c r="AB58" s="127"/>
      <c r="AC58" s="127"/>
      <c r="AD58" s="125"/>
      <c r="AE58" s="127"/>
      <c r="AF58" s="120"/>
      <c r="AG58" s="126"/>
      <c r="AH58" s="121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44526</v>
      </c>
      <c r="B59" s="116">
        <f t="shared" ca="1" si="44"/>
        <v>1024.8689879900001</v>
      </c>
      <c r="C59" s="14">
        <f t="shared" si="29"/>
        <v>1000</v>
      </c>
      <c r="D59" s="95">
        <f t="shared" si="30"/>
        <v>44525</v>
      </c>
      <c r="E59" s="9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1.0120175548024299</v>
      </c>
      <c r="H59" s="14">
        <f t="shared" si="46"/>
        <v>1</v>
      </c>
      <c r="I59" s="14">
        <f t="shared" ca="1" si="47"/>
        <v>1.0120175499999999</v>
      </c>
      <c r="J59" s="13">
        <f t="shared" si="32"/>
        <v>7.0000000000000007E-2</v>
      </c>
      <c r="K59" s="29">
        <f t="shared" si="33"/>
        <v>44456</v>
      </c>
      <c r="L59" s="2">
        <f t="shared" si="34"/>
        <v>47</v>
      </c>
      <c r="M59" s="17">
        <f t="shared" si="35"/>
        <v>47</v>
      </c>
      <c r="N59" s="12">
        <f t="shared" si="21"/>
        <v>1.0126988290000001</v>
      </c>
      <c r="O59" s="12">
        <f t="shared" ca="1" si="22"/>
        <v>1.0248689879999999</v>
      </c>
      <c r="P59" s="17">
        <f t="shared" si="36"/>
        <v>0</v>
      </c>
      <c r="Q59" s="14">
        <f t="shared" ca="1" si="23"/>
        <v>24.868987990000001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45807</v>
      </c>
      <c r="V59" s="3"/>
      <c r="W59" s="4"/>
      <c r="X59" s="120"/>
      <c r="Y59" s="121"/>
      <c r="Z59" s="123"/>
      <c r="AA59" s="124"/>
      <c r="AB59" s="127"/>
      <c r="AC59" s="127"/>
      <c r="AD59" s="125"/>
      <c r="AE59" s="127"/>
      <c r="AF59" s="120"/>
      <c r="AG59" s="126"/>
      <c r="AH59" s="121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44529</v>
      </c>
      <c r="B60" s="116">
        <f t="shared" ca="1" si="44"/>
        <v>1025.4441089899999</v>
      </c>
      <c r="C60" s="14">
        <f t="shared" si="29"/>
        <v>1000</v>
      </c>
      <c r="D60" s="95">
        <f t="shared" si="30"/>
        <v>44526</v>
      </c>
      <c r="E60" s="9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1.0123136306582601</v>
      </c>
      <c r="H60" s="14">
        <f t="shared" si="46"/>
        <v>1</v>
      </c>
      <c r="I60" s="14">
        <f t="shared" ca="1" si="47"/>
        <v>1.01231363</v>
      </c>
      <c r="J60" s="13">
        <f t="shared" si="32"/>
        <v>7.0000000000000007E-2</v>
      </c>
      <c r="K60" s="29">
        <f t="shared" si="33"/>
        <v>44456</v>
      </c>
      <c r="L60" s="2">
        <f t="shared" si="34"/>
        <v>48</v>
      </c>
      <c r="M60" s="17">
        <f t="shared" si="35"/>
        <v>48</v>
      </c>
      <c r="N60" s="12">
        <f t="shared" si="21"/>
        <v>1.0129707619999999</v>
      </c>
      <c r="O60" s="12">
        <f t="shared" ca="1" si="22"/>
        <v>1.0254441089999999</v>
      </c>
      <c r="P60" s="17">
        <f t="shared" si="36"/>
        <v>0</v>
      </c>
      <c r="Q60" s="14">
        <f t="shared" ca="1" si="23"/>
        <v>25.44410899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45807</v>
      </c>
      <c r="V60" s="3"/>
      <c r="W60" s="4"/>
      <c r="X60" s="120"/>
      <c r="Y60" s="121"/>
      <c r="Z60" s="123"/>
      <c r="AA60" s="124"/>
      <c r="AB60" s="127"/>
      <c r="AC60" s="127"/>
      <c r="AD60" s="125"/>
      <c r="AE60" s="127"/>
      <c r="AF60" s="120"/>
      <c r="AG60" s="126"/>
      <c r="AH60" s="121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44530</v>
      </c>
      <c r="B61" s="116">
        <f t="shared" ca="1" si="44"/>
        <v>1026.0195459900001</v>
      </c>
      <c r="C61" s="14">
        <f t="shared" si="29"/>
        <v>1000</v>
      </c>
      <c r="D61" s="95">
        <f t="shared" si="30"/>
        <v>44529</v>
      </c>
      <c r="E61" s="9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1.0126097931340401</v>
      </c>
      <c r="H61" s="14">
        <f t="shared" si="46"/>
        <v>1</v>
      </c>
      <c r="I61" s="14">
        <f t="shared" ca="1" si="47"/>
        <v>1.01260979</v>
      </c>
      <c r="J61" s="13">
        <f t="shared" si="32"/>
        <v>7.0000000000000007E-2</v>
      </c>
      <c r="K61" s="29">
        <f t="shared" si="33"/>
        <v>44456</v>
      </c>
      <c r="L61" s="2">
        <f t="shared" si="34"/>
        <v>49</v>
      </c>
      <c r="M61" s="17">
        <f t="shared" si="35"/>
        <v>49</v>
      </c>
      <c r="N61" s="12">
        <f t="shared" si="21"/>
        <v>1.0132427669999999</v>
      </c>
      <c r="O61" s="12">
        <f t="shared" ca="1" si="22"/>
        <v>1.0260195459999999</v>
      </c>
      <c r="P61" s="17">
        <f t="shared" si="36"/>
        <v>0</v>
      </c>
      <c r="Q61" s="14">
        <f t="shared" ca="1" si="23"/>
        <v>26.019545990000001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45807</v>
      </c>
      <c r="V61" s="3"/>
      <c r="W61" s="4"/>
      <c r="X61" s="120"/>
      <c r="Y61" s="121"/>
      <c r="Z61" s="123"/>
      <c r="AA61" s="124"/>
      <c r="AB61" s="127"/>
      <c r="AC61" s="127"/>
      <c r="AD61" s="125"/>
      <c r="AE61" s="127"/>
      <c r="AF61" s="120"/>
      <c r="AG61" s="126"/>
      <c r="AH61" s="121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44531</v>
      </c>
      <c r="B62" s="116">
        <f t="shared" ca="1" si="44"/>
        <v>1026.595309</v>
      </c>
      <c r="C62" s="14">
        <f t="shared" si="29"/>
        <v>1000</v>
      </c>
      <c r="D62" s="95">
        <f t="shared" si="30"/>
        <v>44530</v>
      </c>
      <c r="E62" s="9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1.0129060422551199</v>
      </c>
      <c r="H62" s="14">
        <f t="shared" si="46"/>
        <v>1</v>
      </c>
      <c r="I62" s="14">
        <f t="shared" ca="1" si="47"/>
        <v>1.0129060400000001</v>
      </c>
      <c r="J62" s="13">
        <f t="shared" si="32"/>
        <v>7.0000000000000007E-2</v>
      </c>
      <c r="K62" s="29">
        <f t="shared" si="33"/>
        <v>44456</v>
      </c>
      <c r="L62" s="2">
        <f t="shared" si="34"/>
        <v>50</v>
      </c>
      <c r="M62" s="17">
        <f t="shared" si="35"/>
        <v>50</v>
      </c>
      <c r="N62" s="12">
        <f t="shared" si="21"/>
        <v>1.0135148460000001</v>
      </c>
      <c r="O62" s="12">
        <f t="shared" ca="1" si="22"/>
        <v>1.026595309</v>
      </c>
      <c r="P62" s="17">
        <f t="shared" si="36"/>
        <v>0</v>
      </c>
      <c r="Q62" s="14">
        <f t="shared" ca="1" si="23"/>
        <v>26.595309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45807</v>
      </c>
      <c r="V62" s="3"/>
      <c r="W62" s="4"/>
      <c r="X62" s="120"/>
      <c r="Y62" s="121"/>
      <c r="Z62" s="123"/>
      <c r="AA62" s="124"/>
      <c r="AB62" s="127"/>
      <c r="AC62" s="127"/>
      <c r="AD62" s="125"/>
      <c r="AE62" s="127"/>
      <c r="AF62" s="120"/>
      <c r="AG62" s="126"/>
      <c r="AH62" s="121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44532</v>
      </c>
      <c r="B63" s="116">
        <f t="shared" ca="1" si="44"/>
        <v>1027.1713990000001</v>
      </c>
      <c r="C63" s="14">
        <f t="shared" si="29"/>
        <v>1000</v>
      </c>
      <c r="D63" s="95">
        <f t="shared" si="30"/>
        <v>44531</v>
      </c>
      <c r="E63" s="9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1.01320237804685</v>
      </c>
      <c r="H63" s="14">
        <f t="shared" si="46"/>
        <v>1</v>
      </c>
      <c r="I63" s="14">
        <f t="shared" ca="1" si="47"/>
        <v>1.0132023800000001</v>
      </c>
      <c r="J63" s="13">
        <f t="shared" si="32"/>
        <v>7.0000000000000007E-2</v>
      </c>
      <c r="K63" s="29">
        <f t="shared" si="33"/>
        <v>44456</v>
      </c>
      <c r="L63" s="2">
        <f t="shared" si="34"/>
        <v>51</v>
      </c>
      <c r="M63" s="17">
        <f t="shared" si="35"/>
        <v>51</v>
      </c>
      <c r="N63" s="12">
        <f t="shared" si="21"/>
        <v>1.0137869980000001</v>
      </c>
      <c r="O63" s="12">
        <f t="shared" ca="1" si="22"/>
        <v>1.027171399</v>
      </c>
      <c r="P63" s="17">
        <f t="shared" si="36"/>
        <v>0</v>
      </c>
      <c r="Q63" s="14">
        <f t="shared" ca="1" si="23"/>
        <v>27.171399000000001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45807</v>
      </c>
      <c r="V63" s="3"/>
      <c r="W63" s="4"/>
      <c r="X63" s="120"/>
      <c r="Y63" s="121"/>
      <c r="Z63" s="123"/>
      <c r="AA63" s="124"/>
      <c r="AB63" s="127"/>
      <c r="AC63" s="127"/>
      <c r="AD63" s="125"/>
      <c r="AE63" s="127"/>
      <c r="AF63" s="120"/>
      <c r="AG63" s="126"/>
      <c r="AH63" s="121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44533</v>
      </c>
      <c r="B64" s="116">
        <f t="shared" ca="1" si="44"/>
        <v>1027.7478060000001</v>
      </c>
      <c r="C64" s="14">
        <f t="shared" si="29"/>
        <v>1000</v>
      </c>
      <c r="D64" s="95">
        <f t="shared" si="30"/>
        <v>44532</v>
      </c>
      <c r="E64" s="9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1.01349880053457</v>
      </c>
      <c r="H64" s="14">
        <f t="shared" si="46"/>
        <v>1</v>
      </c>
      <c r="I64" s="14">
        <f t="shared" ca="1" si="47"/>
        <v>1.0134988</v>
      </c>
      <c r="J64" s="13">
        <f t="shared" si="32"/>
        <v>7.0000000000000007E-2</v>
      </c>
      <c r="K64" s="29">
        <f t="shared" si="33"/>
        <v>44456</v>
      </c>
      <c r="L64" s="2">
        <f t="shared" si="34"/>
        <v>52</v>
      </c>
      <c r="M64" s="17">
        <f t="shared" si="35"/>
        <v>52</v>
      </c>
      <c r="N64" s="12">
        <f t="shared" si="21"/>
        <v>1.0140592230000001</v>
      </c>
      <c r="O64" s="12">
        <f t="shared" ca="1" si="22"/>
        <v>1.027747806</v>
      </c>
      <c r="P64" s="17">
        <f t="shared" si="36"/>
        <v>0</v>
      </c>
      <c r="Q64" s="14">
        <f t="shared" ca="1" si="23"/>
        <v>27.747806000000001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45807</v>
      </c>
      <c r="V64" s="3"/>
      <c r="W64" s="4"/>
      <c r="X64" s="120"/>
      <c r="Y64" s="121"/>
      <c r="Z64" s="123"/>
      <c r="AA64" s="124"/>
      <c r="AB64" s="127"/>
      <c r="AC64" s="127"/>
      <c r="AD64" s="125"/>
      <c r="AE64" s="127"/>
      <c r="AF64" s="120"/>
      <c r="AG64" s="126"/>
      <c r="AH64" s="121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44536</v>
      </c>
      <c r="B65" s="116">
        <f t="shared" ca="1" si="44"/>
        <v>1028.324539</v>
      </c>
      <c r="C65" s="14">
        <f t="shared" si="29"/>
        <v>1000</v>
      </c>
      <c r="D65" s="95">
        <f t="shared" si="30"/>
        <v>44533</v>
      </c>
      <c r="E65" s="9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1.0137953097436501</v>
      </c>
      <c r="H65" s="14">
        <f t="shared" si="46"/>
        <v>1</v>
      </c>
      <c r="I65" s="14">
        <f t="shared" ca="1" si="47"/>
        <v>1.0137953099999999</v>
      </c>
      <c r="J65" s="13">
        <f t="shared" si="32"/>
        <v>7.0000000000000007E-2</v>
      </c>
      <c r="K65" s="29">
        <f t="shared" si="33"/>
        <v>44456</v>
      </c>
      <c r="L65" s="2">
        <f t="shared" si="34"/>
        <v>53</v>
      </c>
      <c r="M65" s="17">
        <f t="shared" si="35"/>
        <v>53</v>
      </c>
      <c r="N65" s="12">
        <f t="shared" si="21"/>
        <v>1.0143315209999999</v>
      </c>
      <c r="O65" s="12">
        <f t="shared" ca="1" si="22"/>
        <v>1.028324539</v>
      </c>
      <c r="P65" s="17">
        <f t="shared" si="36"/>
        <v>0</v>
      </c>
      <c r="Q65" s="14">
        <f t="shared" ca="1" si="23"/>
        <v>28.324539000000001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45807</v>
      </c>
      <c r="V65" s="3"/>
      <c r="W65" s="4"/>
      <c r="X65" s="120"/>
      <c r="Y65" s="121"/>
      <c r="Z65" s="123"/>
      <c r="AA65" s="124"/>
      <c r="AB65" s="127"/>
      <c r="AC65" s="127"/>
      <c r="AD65" s="125"/>
      <c r="AE65" s="127"/>
      <c r="AF65" s="120"/>
      <c r="AG65" s="126"/>
      <c r="AH65" s="121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44537</v>
      </c>
      <c r="B66" s="116">
        <f t="shared" ca="1" si="44"/>
        <v>1028.9015989899999</v>
      </c>
      <c r="C66" s="14">
        <f t="shared" si="29"/>
        <v>1000</v>
      </c>
      <c r="D66" s="95">
        <f t="shared" si="30"/>
        <v>44536</v>
      </c>
      <c r="E66" s="9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1.0140919056994699</v>
      </c>
      <c r="H66" s="14">
        <f t="shared" si="46"/>
        <v>1</v>
      </c>
      <c r="I66" s="14">
        <f t="shared" ca="1" si="47"/>
        <v>1.0140919100000001</v>
      </c>
      <c r="J66" s="13">
        <f t="shared" si="32"/>
        <v>7.0000000000000007E-2</v>
      </c>
      <c r="K66" s="29">
        <f t="shared" si="33"/>
        <v>44456</v>
      </c>
      <c r="L66" s="2">
        <f t="shared" si="34"/>
        <v>54</v>
      </c>
      <c r="M66" s="17">
        <f t="shared" si="35"/>
        <v>54</v>
      </c>
      <c r="N66" s="12">
        <f t="shared" si="21"/>
        <v>1.014603892</v>
      </c>
      <c r="O66" s="12">
        <f t="shared" ca="1" si="22"/>
        <v>1.0289015989999999</v>
      </c>
      <c r="P66" s="17">
        <f t="shared" si="36"/>
        <v>0</v>
      </c>
      <c r="Q66" s="14">
        <f t="shared" ca="1" si="23"/>
        <v>28.90159899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45807</v>
      </c>
      <c r="V66" s="3"/>
      <c r="W66" s="4"/>
      <c r="X66" s="120"/>
      <c r="Y66" s="121"/>
      <c r="Z66" s="123"/>
      <c r="AA66" s="124"/>
      <c r="AB66" s="127"/>
      <c r="AC66" s="127"/>
      <c r="AD66" s="125"/>
      <c r="AE66" s="127"/>
      <c r="AF66" s="120"/>
      <c r="AG66" s="126"/>
      <c r="AH66" s="121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44538</v>
      </c>
      <c r="B67" s="116">
        <f t="shared" ca="1" si="44"/>
        <v>1029.478975</v>
      </c>
      <c r="C67" s="14">
        <f t="shared" si="29"/>
        <v>1000</v>
      </c>
      <c r="D67" s="95">
        <f t="shared" si="30"/>
        <v>44537</v>
      </c>
      <c r="E67" s="93">
        <f ca="1">IF(D67&lt;$B$1,VLOOKUP(D67,[1]DI!$A$4:$B$15000,2,FALSE),0)</f>
        <v>7.6499999999999999E-2</v>
      </c>
      <c r="F67" s="14">
        <f t="shared" ca="1" si="45"/>
        <v>1.0002925600000001</v>
      </c>
      <c r="G67" s="14">
        <f ca="1">(TRUNC(PRODUCT($F$12:$F66),16))</f>
        <v>1.0143885884274</v>
      </c>
      <c r="H67" s="14">
        <f t="shared" si="46"/>
        <v>1</v>
      </c>
      <c r="I67" s="14">
        <f t="shared" ca="1" si="47"/>
        <v>1.01438859</v>
      </c>
      <c r="J67" s="13">
        <f t="shared" si="32"/>
        <v>7.0000000000000007E-2</v>
      </c>
      <c r="K67" s="29">
        <f t="shared" si="33"/>
        <v>44456</v>
      </c>
      <c r="L67" s="2">
        <f t="shared" si="34"/>
        <v>55</v>
      </c>
      <c r="M67" s="17">
        <f t="shared" si="35"/>
        <v>55</v>
      </c>
      <c r="N67" s="12">
        <f t="shared" si="21"/>
        <v>1.0148763359999999</v>
      </c>
      <c r="O67" s="12">
        <f t="shared" ca="1" si="22"/>
        <v>1.029478975</v>
      </c>
      <c r="P67" s="17">
        <f t="shared" si="36"/>
        <v>0</v>
      </c>
      <c r="Q67" s="14">
        <f t="shared" ca="1" si="23"/>
        <v>29.478974999999998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45807</v>
      </c>
      <c r="V67" s="3"/>
      <c r="W67" s="4"/>
      <c r="X67" s="120"/>
      <c r="Y67" s="121"/>
      <c r="Z67" s="123"/>
      <c r="AA67" s="124"/>
      <c r="AB67" s="127"/>
      <c r="AC67" s="127"/>
      <c r="AD67" s="125"/>
      <c r="AE67" s="127"/>
      <c r="AF67" s="120"/>
      <c r="AG67" s="126"/>
      <c r="AH67" s="121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44539</v>
      </c>
      <c r="B68" s="116">
        <f t="shared" ca="1" si="44"/>
        <v>1030.056679</v>
      </c>
      <c r="C68" s="14">
        <f t="shared" si="29"/>
        <v>1000</v>
      </c>
      <c r="D68" s="95">
        <f t="shared" si="30"/>
        <v>44538</v>
      </c>
      <c r="E68" s="93">
        <f ca="1">IF(D68&lt;$B$1,VLOOKUP(D68,[1]DI!$A$4:$B$15000,2,FALSE),0)</f>
        <v>7.6499999999999999E-2</v>
      </c>
      <c r="F68" s="14">
        <f t="shared" ca="1" si="45"/>
        <v>1.0002925600000001</v>
      </c>
      <c r="G68" s="14">
        <f ca="1">(TRUNC(PRODUCT($F$12:$F67),16))</f>
        <v>1.0146853579528301</v>
      </c>
      <c r="H68" s="14">
        <f t="shared" si="46"/>
        <v>1</v>
      </c>
      <c r="I68" s="14">
        <f t="shared" ca="1" si="47"/>
        <v>1.0146853600000001</v>
      </c>
      <c r="J68" s="13">
        <f t="shared" si="32"/>
        <v>7.0000000000000007E-2</v>
      </c>
      <c r="K68" s="29">
        <f t="shared" si="33"/>
        <v>44456</v>
      </c>
      <c r="L68" s="2">
        <f t="shared" si="34"/>
        <v>56</v>
      </c>
      <c r="M68" s="17">
        <f t="shared" si="35"/>
        <v>56</v>
      </c>
      <c r="N68" s="12">
        <f t="shared" si="21"/>
        <v>1.0151488529999999</v>
      </c>
      <c r="O68" s="12">
        <f t="shared" ca="1" si="22"/>
        <v>1.0300566790000001</v>
      </c>
      <c r="P68" s="17">
        <f t="shared" si="36"/>
        <v>0</v>
      </c>
      <c r="Q68" s="14">
        <f t="shared" ca="1" si="23"/>
        <v>30.056678999999999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45807</v>
      </c>
      <c r="V68" s="3"/>
      <c r="W68" s="4"/>
      <c r="X68" s="120"/>
      <c r="Y68" s="121"/>
      <c r="Z68" s="123"/>
      <c r="AA68" s="124"/>
      <c r="AB68" s="127"/>
      <c r="AC68" s="127"/>
      <c r="AD68" s="125"/>
      <c r="AE68" s="127"/>
      <c r="AF68" s="120"/>
      <c r="AG68" s="126"/>
      <c r="AH68" s="121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44540</v>
      </c>
      <c r="B69" s="116">
        <f t="shared" ca="1" si="44"/>
        <v>1030.6347009999999</v>
      </c>
      <c r="C69" s="14">
        <f t="shared" si="29"/>
        <v>1000</v>
      </c>
      <c r="D69" s="95">
        <f t="shared" si="30"/>
        <v>44539</v>
      </c>
      <c r="E69" s="9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1.01498221430116</v>
      </c>
      <c r="H69" s="14">
        <f t="shared" si="46"/>
        <v>1</v>
      </c>
      <c r="I69" s="14">
        <f t="shared" ca="1" si="47"/>
        <v>1.0149822100000001</v>
      </c>
      <c r="J69" s="13">
        <f t="shared" si="32"/>
        <v>7.0000000000000007E-2</v>
      </c>
      <c r="K69" s="29">
        <f t="shared" si="33"/>
        <v>44456</v>
      </c>
      <c r="L69" s="2">
        <f t="shared" si="34"/>
        <v>57</v>
      </c>
      <c r="M69" s="17">
        <f t="shared" si="35"/>
        <v>57</v>
      </c>
      <c r="N69" s="12">
        <f t="shared" si="21"/>
        <v>1.015421444</v>
      </c>
      <c r="O69" s="12">
        <f t="shared" ca="1" si="22"/>
        <v>1.0306347010000001</v>
      </c>
      <c r="P69" s="17">
        <f t="shared" si="36"/>
        <v>0</v>
      </c>
      <c r="Q69" s="14">
        <f t="shared" ca="1" si="23"/>
        <v>30.634701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45807</v>
      </c>
      <c r="V69" s="3"/>
      <c r="W69" s="4"/>
      <c r="X69" s="120"/>
      <c r="Y69" s="121"/>
      <c r="Z69" s="123"/>
      <c r="AA69" s="124"/>
      <c r="AB69" s="127"/>
      <c r="AC69" s="127"/>
      <c r="AD69" s="125"/>
      <c r="AE69" s="127"/>
      <c r="AF69" s="120"/>
      <c r="AG69" s="126"/>
      <c r="AH69" s="121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44543</v>
      </c>
      <c r="B70" s="116">
        <f t="shared" ca="1" si="44"/>
        <v>1031.26968599</v>
      </c>
      <c r="C70" s="14">
        <f t="shared" si="29"/>
        <v>1000</v>
      </c>
      <c r="D70" s="95">
        <f t="shared" si="30"/>
        <v>44540</v>
      </c>
      <c r="E70" s="9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1.0153349104708</v>
      </c>
      <c r="H70" s="14">
        <f t="shared" si="46"/>
        <v>1</v>
      </c>
      <c r="I70" s="14">
        <f t="shared" ca="1" si="47"/>
        <v>1.01533491</v>
      </c>
      <c r="J70" s="13">
        <f t="shared" si="32"/>
        <v>7.0000000000000007E-2</v>
      </c>
      <c r="K70" s="29">
        <f t="shared" si="33"/>
        <v>44456</v>
      </c>
      <c r="L70" s="2">
        <f t="shared" si="34"/>
        <v>58</v>
      </c>
      <c r="M70" s="17">
        <f t="shared" si="35"/>
        <v>58</v>
      </c>
      <c r="N70" s="12">
        <f t="shared" si="21"/>
        <v>1.0156941079999999</v>
      </c>
      <c r="O70" s="12">
        <f t="shared" ca="1" si="22"/>
        <v>1.0312696859999999</v>
      </c>
      <c r="P70" s="17">
        <f t="shared" si="36"/>
        <v>0</v>
      </c>
      <c r="Q70" s="14">
        <f t="shared" ca="1" si="23"/>
        <v>31.269685989999999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45807</v>
      </c>
      <c r="V70" s="3"/>
      <c r="W70" s="4"/>
      <c r="X70" s="120"/>
      <c r="Y70" s="121"/>
      <c r="Z70" s="123"/>
      <c r="AA70" s="124"/>
      <c r="AB70" s="127"/>
      <c r="AC70" s="127"/>
      <c r="AD70" s="125"/>
      <c r="AE70" s="127"/>
      <c r="AF70" s="120"/>
      <c r="AG70" s="126"/>
      <c r="AH70" s="121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44544</v>
      </c>
      <c r="B71" s="116">
        <f t="shared" ca="1" si="44"/>
        <v>1031.9050589999999</v>
      </c>
      <c r="C71" s="14">
        <f t="shared" si="29"/>
        <v>1000</v>
      </c>
      <c r="D71" s="95">
        <f t="shared" si="30"/>
        <v>44543</v>
      </c>
      <c r="E71" s="9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1.01568772919884</v>
      </c>
      <c r="H71" s="14">
        <f t="shared" si="46"/>
        <v>1</v>
      </c>
      <c r="I71" s="14">
        <f t="shared" ca="1" si="47"/>
        <v>1.01568773</v>
      </c>
      <c r="J71" s="13">
        <f t="shared" si="32"/>
        <v>7.0000000000000007E-2</v>
      </c>
      <c r="K71" s="29">
        <f t="shared" si="33"/>
        <v>44456</v>
      </c>
      <c r="L71" s="2">
        <f t="shared" si="34"/>
        <v>59</v>
      </c>
      <c r="M71" s="17">
        <f t="shared" si="35"/>
        <v>59</v>
      </c>
      <c r="N71" s="12">
        <f t="shared" si="21"/>
        <v>1.0159668449999999</v>
      </c>
      <c r="O71" s="12">
        <f t="shared" ca="1" si="22"/>
        <v>1.0319050590000001</v>
      </c>
      <c r="P71" s="17">
        <f t="shared" si="36"/>
        <v>0</v>
      </c>
      <c r="Q71" s="14">
        <f t="shared" ca="1" si="23"/>
        <v>31.905059000000001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45807</v>
      </c>
      <c r="V71" s="3"/>
      <c r="W71" s="4"/>
      <c r="X71" s="120"/>
      <c r="Y71" s="121"/>
      <c r="Z71" s="123"/>
      <c r="AA71" s="124"/>
      <c r="AB71" s="127"/>
      <c r="AC71" s="127"/>
      <c r="AD71" s="125"/>
      <c r="AE71" s="127"/>
      <c r="AF71" s="120"/>
      <c r="AG71" s="126"/>
      <c r="AH71" s="121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44545</v>
      </c>
      <c r="B72" s="116">
        <f t="shared" ca="1" si="44"/>
        <v>1032.54081999</v>
      </c>
      <c r="C72" s="14">
        <f t="shared" si="29"/>
        <v>1000</v>
      </c>
      <c r="D72" s="95">
        <f t="shared" si="30"/>
        <v>44544</v>
      </c>
      <c r="E72" s="9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1.01604067052786</v>
      </c>
      <c r="H72" s="14">
        <f t="shared" si="46"/>
        <v>1</v>
      </c>
      <c r="I72" s="14">
        <f t="shared" ca="1" si="47"/>
        <v>1.01604067</v>
      </c>
      <c r="J72" s="13">
        <f t="shared" si="32"/>
        <v>7.0000000000000007E-2</v>
      </c>
      <c r="K72" s="29">
        <f t="shared" si="33"/>
        <v>44456</v>
      </c>
      <c r="L72" s="2">
        <f t="shared" si="34"/>
        <v>60</v>
      </c>
      <c r="M72" s="17">
        <f t="shared" si="35"/>
        <v>60</v>
      </c>
      <c r="N72" s="12">
        <f t="shared" si="21"/>
        <v>1.0162396549999999</v>
      </c>
      <c r="O72" s="12">
        <f t="shared" ca="1" si="22"/>
        <v>1.0325408199999999</v>
      </c>
      <c r="P72" s="17">
        <f t="shared" si="36"/>
        <v>0</v>
      </c>
      <c r="Q72" s="14">
        <f t="shared" ca="1" si="23"/>
        <v>32.540819990000003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45807</v>
      </c>
      <c r="V72" s="3"/>
      <c r="W72" s="4"/>
      <c r="X72" s="120"/>
      <c r="Y72" s="121"/>
      <c r="Z72" s="123"/>
      <c r="AA72" s="124"/>
      <c r="AB72" s="127"/>
      <c r="AC72" s="127"/>
      <c r="AD72" s="125"/>
      <c r="AE72" s="127"/>
      <c r="AF72" s="120"/>
      <c r="AG72" s="126"/>
      <c r="AH72" s="121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44546</v>
      </c>
      <c r="B73" s="116">
        <f t="shared" ca="1" si="44"/>
        <v>1033.17697</v>
      </c>
      <c r="C73" s="14">
        <f t="shared" si="29"/>
        <v>1000</v>
      </c>
      <c r="D73" s="95">
        <f t="shared" si="30"/>
        <v>44545</v>
      </c>
      <c r="E73" s="9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1.0163937345004601</v>
      </c>
      <c r="H73" s="14">
        <f t="shared" si="46"/>
        <v>1</v>
      </c>
      <c r="I73" s="14">
        <f t="shared" ca="1" si="47"/>
        <v>1.0163937300000001</v>
      </c>
      <c r="J73" s="13">
        <f t="shared" si="32"/>
        <v>7.0000000000000007E-2</v>
      </c>
      <c r="K73" s="29">
        <f t="shared" si="33"/>
        <v>44456</v>
      </c>
      <c r="L73" s="2">
        <f t="shared" si="34"/>
        <v>61</v>
      </c>
      <c r="M73" s="17">
        <f t="shared" si="35"/>
        <v>61</v>
      </c>
      <c r="N73" s="12">
        <f t="shared" si="21"/>
        <v>1.016512538</v>
      </c>
      <c r="O73" s="12">
        <f t="shared" ca="1" si="22"/>
        <v>1.03317697</v>
      </c>
      <c r="P73" s="17">
        <f t="shared" si="36"/>
        <v>0</v>
      </c>
      <c r="Q73" s="14">
        <f t="shared" ca="1" si="23"/>
        <v>33.176969999999997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45807</v>
      </c>
      <c r="V73" s="3"/>
      <c r="W73" s="4"/>
      <c r="X73" s="120"/>
      <c r="Y73" s="121"/>
      <c r="Z73" s="123"/>
      <c r="AA73" s="124"/>
      <c r="AB73" s="127"/>
      <c r="AC73" s="127"/>
      <c r="AD73" s="125"/>
      <c r="AE73" s="127"/>
      <c r="AF73" s="120"/>
      <c r="AG73" s="126"/>
      <c r="AH73" s="121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44547</v>
      </c>
      <c r="B74" s="116">
        <f t="shared" ca="1" si="44"/>
        <v>1033.8135199999999</v>
      </c>
      <c r="C74" s="14">
        <f t="shared" si="29"/>
        <v>1000</v>
      </c>
      <c r="D74" s="95">
        <f t="shared" si="30"/>
        <v>44546</v>
      </c>
      <c r="E74" s="9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1.0167469211592699</v>
      </c>
      <c r="H74" s="14">
        <f t="shared" si="46"/>
        <v>1</v>
      </c>
      <c r="I74" s="14">
        <f t="shared" ca="1" si="47"/>
        <v>1.0167469200000001</v>
      </c>
      <c r="J74" s="13">
        <f t="shared" si="32"/>
        <v>7.0000000000000007E-2</v>
      </c>
      <c r="K74" s="29">
        <f t="shared" si="33"/>
        <v>44456</v>
      </c>
      <c r="L74" s="2">
        <f t="shared" si="34"/>
        <v>62</v>
      </c>
      <c r="M74" s="17">
        <f t="shared" si="35"/>
        <v>62</v>
      </c>
      <c r="N74" s="12">
        <f t="shared" si="21"/>
        <v>1.0167854949999999</v>
      </c>
      <c r="O74" s="12">
        <f t="shared" ca="1" si="22"/>
        <v>1.03381352</v>
      </c>
      <c r="P74" s="17">
        <f t="shared" si="36"/>
        <v>0</v>
      </c>
      <c r="Q74" s="14">
        <f t="shared" ca="1" si="23"/>
        <v>33.813519999999997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45807</v>
      </c>
      <c r="V74" s="3"/>
      <c r="W74" s="4"/>
      <c r="X74" s="120"/>
      <c r="Y74" s="121"/>
      <c r="Z74" s="123"/>
      <c r="AA74" s="124"/>
      <c r="AB74" s="127"/>
      <c r="AC74" s="127"/>
      <c r="AD74" s="125"/>
      <c r="AE74" s="127"/>
      <c r="AF74" s="120"/>
      <c r="AG74" s="126"/>
      <c r="AH74" s="121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44550</v>
      </c>
      <c r="B75" s="116">
        <f t="shared" ca="1" si="44"/>
        <v>1034.45046</v>
      </c>
      <c r="C75" s="14">
        <f t="shared" si="29"/>
        <v>1000</v>
      </c>
      <c r="D75" s="95">
        <f t="shared" si="30"/>
        <v>44547</v>
      </c>
      <c r="E75" s="9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1.0171002305468999</v>
      </c>
      <c r="H75" s="14">
        <f t="shared" si="46"/>
        <v>1</v>
      </c>
      <c r="I75" s="14">
        <f t="shared" ca="1" si="47"/>
        <v>1.01710023</v>
      </c>
      <c r="J75" s="13">
        <f t="shared" si="32"/>
        <v>7.0000000000000007E-2</v>
      </c>
      <c r="K75" s="29">
        <f t="shared" si="33"/>
        <v>44456</v>
      </c>
      <c r="L75" s="2">
        <f t="shared" si="34"/>
        <v>63</v>
      </c>
      <c r="M75" s="17">
        <f t="shared" si="35"/>
        <v>63</v>
      </c>
      <c r="N75" s="12">
        <f t="shared" si="21"/>
        <v>1.0170585249999999</v>
      </c>
      <c r="O75" s="12">
        <f t="shared" ca="1" si="22"/>
        <v>1.03445046</v>
      </c>
      <c r="P75" s="17">
        <f t="shared" si="36"/>
        <v>0</v>
      </c>
      <c r="Q75" s="14">
        <f t="shared" ca="1" si="23"/>
        <v>34.45046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45807</v>
      </c>
      <c r="V75" s="3"/>
      <c r="W75" s="4"/>
      <c r="X75" s="120"/>
      <c r="Y75" s="121"/>
      <c r="Z75" s="123"/>
      <c r="AA75" s="124"/>
      <c r="AB75" s="127"/>
      <c r="AC75" s="127"/>
      <c r="AD75" s="125"/>
      <c r="AE75" s="127"/>
      <c r="AF75" s="120"/>
      <c r="AG75" s="126"/>
      <c r="AH75" s="121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44551</v>
      </c>
      <c r="B76" s="116">
        <f t="shared" ca="1" si="44"/>
        <v>1035.087788</v>
      </c>
      <c r="C76" s="14">
        <f t="shared" si="29"/>
        <v>1000</v>
      </c>
      <c r="D76" s="95">
        <f t="shared" si="30"/>
        <v>44550</v>
      </c>
      <c r="E76" s="9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1.01745366270601</v>
      </c>
      <c r="H76" s="14">
        <f t="shared" si="46"/>
        <v>1</v>
      </c>
      <c r="I76" s="14">
        <f t="shared" ca="1" si="47"/>
        <v>1.0174536599999999</v>
      </c>
      <c r="J76" s="13">
        <f t="shared" si="32"/>
        <v>7.0000000000000007E-2</v>
      </c>
      <c r="K76" s="29">
        <f t="shared" si="33"/>
        <v>44456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1.017331628</v>
      </c>
      <c r="O76" s="12">
        <f t="shared" ref="O76:O139" ca="1" si="49">ROUND(I76*N76,9)</f>
        <v>1.035087788</v>
      </c>
      <c r="P76" s="17">
        <f t="shared" si="36"/>
        <v>0</v>
      </c>
      <c r="Q76" s="14">
        <f t="shared" ref="Q76:Q139" ca="1" si="50">TRUNC(((O76-1)*C76),8)</f>
        <v>35.087788000000003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45807</v>
      </c>
      <c r="V76" s="3"/>
      <c r="W76" s="4"/>
      <c r="X76" s="120"/>
      <c r="Y76" s="121"/>
      <c r="Z76" s="123"/>
      <c r="AA76" s="124"/>
      <c r="AB76" s="127"/>
      <c r="AC76" s="127"/>
      <c r="AD76" s="125"/>
      <c r="AE76" s="127"/>
      <c r="AF76" s="120"/>
      <c r="AG76" s="126"/>
      <c r="AH76" s="121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44552</v>
      </c>
      <c r="B77" s="116">
        <f t="shared" ca="1" si="44"/>
        <v>1035.725518</v>
      </c>
      <c r="C77" s="14">
        <f t="shared" ref="C77:C140" si="54">(C76-S76)</f>
        <v>1000</v>
      </c>
      <c r="D77" s="95">
        <f t="shared" ref="D77:D140" si="55">WORKDAY($A77,-1,$X$160:$X$544)</f>
        <v>44551</v>
      </c>
      <c r="E77" s="9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1.0178072176792601</v>
      </c>
      <c r="H77" s="14">
        <f t="shared" si="46"/>
        <v>1</v>
      </c>
      <c r="I77" s="14">
        <f t="shared" ca="1" si="47"/>
        <v>1.0178072199999999</v>
      </c>
      <c r="J77" s="13">
        <f t="shared" ref="J77:J140" si="56">J76</f>
        <v>7.0000000000000007E-2</v>
      </c>
      <c r="K77" s="29">
        <f t="shared" ref="K77:K140" si="57">IF(P76&gt;0,VLOOKUP(P76,X$12:AH$150,2),K76)</f>
        <v>44456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1.0176048049999999</v>
      </c>
      <c r="O77" s="12">
        <f t="shared" ca="1" si="49"/>
        <v>1.035725518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35.725518000000001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45807</v>
      </c>
      <c r="V77" s="3"/>
      <c r="W77" s="4"/>
      <c r="X77" s="120"/>
      <c r="Y77" s="121"/>
      <c r="Z77" s="123"/>
      <c r="AA77" s="124"/>
      <c r="AB77" s="127"/>
      <c r="AC77" s="127"/>
      <c r="AD77" s="125"/>
      <c r="AE77" s="127"/>
      <c r="AF77" s="120"/>
      <c r="AG77" s="126"/>
      <c r="AH77" s="121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44553</v>
      </c>
      <c r="B78" s="116">
        <f t="shared" ref="B78:B141" ca="1" si="63">IF(D78&lt;=TODAY(),C78+Q78,IF(AND(D78&gt;TODAY(),A78&lt;=$B$1),IF(VLOOKUP(TODAY(),$A$10:$E$5000,4,FALSE)=0,"n.d",C78+Q78),"n.d"))</f>
        <v>1036.3636369999999</v>
      </c>
      <c r="C78" s="14">
        <f t="shared" si="54"/>
        <v>1000</v>
      </c>
      <c r="D78" s="95">
        <f t="shared" si="55"/>
        <v>44552</v>
      </c>
      <c r="E78" s="93">
        <f ca="1">IF(D78&lt;$B$1,VLOOKUP(D78,[1]DI!$A$4:$B$15000,2,FALSE),0)</f>
        <v>9.1499999999999998E-2</v>
      </c>
      <c r="F78" s="14">
        <f t="shared" ref="F78:F141" ca="1" si="64">ROUND(((1+E78)^(1/252)),8)</f>
        <v>1.00034749</v>
      </c>
      <c r="G78" s="14">
        <f ca="1">(TRUNC(PRODUCT($F$12:$F77),16))</f>
        <v>1.01816089550934</v>
      </c>
      <c r="H78" s="14">
        <f t="shared" ref="H78:H141" si="65">IF(P77&gt;0,G77,H77)</f>
        <v>1</v>
      </c>
      <c r="I78" s="14">
        <f t="shared" ref="I78:I141" ca="1" si="66">ROUND(G78/H78,8)</f>
        <v>1.0181609</v>
      </c>
      <c r="J78" s="13">
        <f t="shared" si="56"/>
        <v>7.0000000000000007E-2</v>
      </c>
      <c r="K78" s="29">
        <f t="shared" si="57"/>
        <v>44456</v>
      </c>
      <c r="L78" s="2">
        <f t="shared" si="58"/>
        <v>66</v>
      </c>
      <c r="M78" s="17">
        <f t="shared" si="59"/>
        <v>66</v>
      </c>
      <c r="N78" s="12">
        <f t="shared" si="48"/>
        <v>1.0178780549999999</v>
      </c>
      <c r="O78" s="12">
        <f t="shared" ca="1" si="49"/>
        <v>1.036363637</v>
      </c>
      <c r="P78" s="17">
        <f t="shared" si="60"/>
        <v>0</v>
      </c>
      <c r="Q78" s="14">
        <f t="shared" ca="1" si="50"/>
        <v>36.363636999999997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45807</v>
      </c>
      <c r="V78" s="3"/>
      <c r="W78" s="4"/>
      <c r="X78" s="120"/>
      <c r="Y78" s="121"/>
      <c r="Z78" s="123"/>
      <c r="AA78" s="124"/>
      <c r="AB78" s="127"/>
      <c r="AC78" s="127"/>
      <c r="AD78" s="125"/>
      <c r="AE78" s="127"/>
      <c r="AF78" s="120"/>
      <c r="AG78" s="126"/>
      <c r="AH78" s="121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44554</v>
      </c>
      <c r="B79" s="116">
        <f t="shared" ca="1" si="63"/>
        <v>1037.0021449999999</v>
      </c>
      <c r="C79" s="14">
        <f t="shared" si="54"/>
        <v>1000</v>
      </c>
      <c r="D79" s="95">
        <f t="shared" si="55"/>
        <v>44553</v>
      </c>
      <c r="E79" s="93">
        <f ca="1">IF(D79&lt;$B$1,VLOOKUP(D79,[1]DI!$A$4:$B$15000,2,FALSE),0)</f>
        <v>9.1499999999999998E-2</v>
      </c>
      <c r="F79" s="14">
        <f t="shared" ca="1" si="64"/>
        <v>1.00034749</v>
      </c>
      <c r="G79" s="14">
        <f ca="1">(TRUNC(PRODUCT($F$12:$F78),16))</f>
        <v>1.01851469623892</v>
      </c>
      <c r="H79" s="14">
        <f t="shared" si="65"/>
        <v>1</v>
      </c>
      <c r="I79" s="14">
        <f t="shared" ca="1" si="66"/>
        <v>1.0185147000000001</v>
      </c>
      <c r="J79" s="13">
        <f t="shared" si="56"/>
        <v>7.0000000000000007E-2</v>
      </c>
      <c r="K79" s="29">
        <f t="shared" si="57"/>
        <v>44456</v>
      </c>
      <c r="L79" s="2">
        <f t="shared" si="58"/>
        <v>67</v>
      </c>
      <c r="M79" s="17">
        <f t="shared" si="59"/>
        <v>67</v>
      </c>
      <c r="N79" s="12">
        <f t="shared" si="48"/>
        <v>1.018151378</v>
      </c>
      <c r="O79" s="12">
        <f t="shared" ca="1" si="49"/>
        <v>1.037002145</v>
      </c>
      <c r="P79" s="17">
        <f t="shared" si="60"/>
        <v>0</v>
      </c>
      <c r="Q79" s="14">
        <f t="shared" ca="1" si="50"/>
        <v>37.002144999999999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45807</v>
      </c>
      <c r="V79" s="3"/>
      <c r="W79" s="4"/>
      <c r="X79" s="120"/>
      <c r="Y79" s="121"/>
      <c r="Z79" s="123"/>
      <c r="AA79" s="124"/>
      <c r="AB79" s="127"/>
      <c r="AC79" s="127"/>
      <c r="AD79" s="125"/>
      <c r="AE79" s="127"/>
      <c r="AF79" s="120"/>
      <c r="AG79" s="126"/>
      <c r="AH79" s="121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44557</v>
      </c>
      <c r="B80" s="116">
        <f t="shared" ca="1" si="63"/>
        <v>1037.6410450000001</v>
      </c>
      <c r="C80" s="14">
        <f t="shared" si="54"/>
        <v>1000</v>
      </c>
      <c r="D80" s="95">
        <f t="shared" si="55"/>
        <v>44554</v>
      </c>
      <c r="E80" s="93">
        <f ca="1">IF(D80&lt;$B$1,VLOOKUP(D80,[1]DI!$A$4:$B$15000,2,FALSE),0)</f>
        <v>9.1499999999999998E-2</v>
      </c>
      <c r="F80" s="14">
        <f t="shared" ca="1" si="64"/>
        <v>1.00034749</v>
      </c>
      <c r="G80" s="14">
        <f ca="1">(TRUNC(PRODUCT($F$12:$F79),16))</f>
        <v>1.01886861991071</v>
      </c>
      <c r="H80" s="14">
        <f t="shared" si="65"/>
        <v>1</v>
      </c>
      <c r="I80" s="14">
        <f t="shared" ca="1" si="66"/>
        <v>1.0188686199999999</v>
      </c>
      <c r="J80" s="13">
        <f t="shared" si="56"/>
        <v>7.0000000000000007E-2</v>
      </c>
      <c r="K80" s="29">
        <f t="shared" si="57"/>
        <v>44456</v>
      </c>
      <c r="L80" s="2">
        <f t="shared" si="58"/>
        <v>68</v>
      </c>
      <c r="M80" s="17">
        <f t="shared" si="59"/>
        <v>68</v>
      </c>
      <c r="N80" s="12">
        <f t="shared" si="48"/>
        <v>1.0184247749999999</v>
      </c>
      <c r="O80" s="12">
        <f t="shared" ca="1" si="49"/>
        <v>1.037641045</v>
      </c>
      <c r="P80" s="17">
        <f t="shared" si="60"/>
        <v>0</v>
      </c>
      <c r="Q80" s="14">
        <f t="shared" ca="1" si="50"/>
        <v>37.641044999999998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45807</v>
      </c>
      <c r="V80" s="3"/>
      <c r="W80" s="4"/>
      <c r="X80" s="120"/>
      <c r="Y80" s="121"/>
      <c r="Z80" s="123"/>
      <c r="AA80" s="124"/>
      <c r="AB80" s="127"/>
      <c r="AC80" s="127"/>
      <c r="AD80" s="125"/>
      <c r="AE80" s="127"/>
      <c r="AF80" s="120"/>
      <c r="AG80" s="126"/>
      <c r="AH80" s="121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44558</v>
      </c>
      <c r="B81" s="116">
        <f t="shared" ca="1" si="63"/>
        <v>1038.280346</v>
      </c>
      <c r="C81" s="14">
        <f t="shared" si="54"/>
        <v>1000</v>
      </c>
      <c r="D81" s="95">
        <f t="shared" si="55"/>
        <v>44557</v>
      </c>
      <c r="E81" s="93">
        <f ca="1">IF(D81&lt;$B$1,VLOOKUP(D81,[1]DI!$A$4:$B$15000,2,FALSE),0)</f>
        <v>9.1499999999999998E-2</v>
      </c>
      <c r="F81" s="14">
        <f t="shared" ca="1" si="64"/>
        <v>1.00034749</v>
      </c>
      <c r="G81" s="14">
        <f ca="1">(TRUNC(PRODUCT($F$12:$F80),16))</f>
        <v>1.01922266656745</v>
      </c>
      <c r="H81" s="14">
        <f t="shared" si="65"/>
        <v>1</v>
      </c>
      <c r="I81" s="14">
        <f t="shared" ca="1" si="66"/>
        <v>1.01922267</v>
      </c>
      <c r="J81" s="13">
        <f t="shared" si="56"/>
        <v>7.0000000000000007E-2</v>
      </c>
      <c r="K81" s="29">
        <f t="shared" si="57"/>
        <v>44456</v>
      </c>
      <c r="L81" s="2">
        <f t="shared" si="58"/>
        <v>69</v>
      </c>
      <c r="M81" s="17">
        <f t="shared" si="59"/>
        <v>69</v>
      </c>
      <c r="N81" s="12">
        <f t="shared" si="48"/>
        <v>1.018698246</v>
      </c>
      <c r="O81" s="12">
        <f t="shared" ca="1" si="49"/>
        <v>1.0382803460000001</v>
      </c>
      <c r="P81" s="17">
        <f t="shared" si="60"/>
        <v>0</v>
      </c>
      <c r="Q81" s="14">
        <f t="shared" ca="1" si="50"/>
        <v>38.280346000000002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45807</v>
      </c>
      <c r="V81" s="3"/>
      <c r="W81" s="4"/>
      <c r="X81" s="120"/>
      <c r="Y81" s="121"/>
      <c r="Z81" s="123"/>
      <c r="AA81" s="124"/>
      <c r="AB81" s="127"/>
      <c r="AC81" s="127"/>
      <c r="AD81" s="125"/>
      <c r="AE81" s="127"/>
      <c r="AF81" s="120"/>
      <c r="AG81" s="126"/>
      <c r="AH81" s="121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44559</v>
      </c>
      <c r="B82" s="116">
        <f t="shared" ca="1" si="63"/>
        <v>1038.9200370000001</v>
      </c>
      <c r="C82" s="14">
        <f t="shared" si="54"/>
        <v>1000</v>
      </c>
      <c r="D82" s="95">
        <f t="shared" si="55"/>
        <v>44558</v>
      </c>
      <c r="E82" s="93">
        <f ca="1">IF(D82&lt;$B$1,VLOOKUP(D82,[1]DI!$A$4:$B$15000,2,FALSE),0)</f>
        <v>9.1499999999999998E-2</v>
      </c>
      <c r="F82" s="14">
        <f t="shared" ca="1" si="64"/>
        <v>1.00034749</v>
      </c>
      <c r="G82" s="14">
        <f ca="1">(TRUNC(PRODUCT($F$12:$F81),16))</f>
        <v>1.01957683625185</v>
      </c>
      <c r="H82" s="14">
        <f t="shared" si="65"/>
        <v>1</v>
      </c>
      <c r="I82" s="14">
        <f t="shared" ca="1" si="66"/>
        <v>1.01957684</v>
      </c>
      <c r="J82" s="13">
        <f t="shared" si="56"/>
        <v>7.0000000000000007E-2</v>
      </c>
      <c r="K82" s="29">
        <f t="shared" si="57"/>
        <v>44456</v>
      </c>
      <c r="L82" s="2">
        <f t="shared" si="58"/>
        <v>70</v>
      </c>
      <c r="M82" s="17">
        <f t="shared" si="59"/>
        <v>70</v>
      </c>
      <c r="N82" s="12">
        <f t="shared" si="48"/>
        <v>1.0189717890000001</v>
      </c>
      <c r="O82" s="12">
        <f t="shared" ca="1" si="49"/>
        <v>1.038920037</v>
      </c>
      <c r="P82" s="17">
        <f t="shared" si="60"/>
        <v>0</v>
      </c>
      <c r="Q82" s="14">
        <f t="shared" ca="1" si="50"/>
        <v>38.920037000000001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45807</v>
      </c>
      <c r="V82" s="3"/>
      <c r="W82" s="4"/>
      <c r="X82" s="120"/>
      <c r="Y82" s="121"/>
      <c r="Z82" s="123"/>
      <c r="AA82" s="124"/>
      <c r="AB82" s="127"/>
      <c r="AC82" s="127"/>
      <c r="AD82" s="125"/>
      <c r="AE82" s="127"/>
      <c r="AF82" s="120"/>
      <c r="AG82" s="126"/>
      <c r="AH82" s="121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44560</v>
      </c>
      <c r="B83" s="116">
        <f t="shared" ca="1" si="63"/>
        <v>1039.5601189900001</v>
      </c>
      <c r="C83" s="14">
        <f t="shared" si="54"/>
        <v>1000</v>
      </c>
      <c r="D83" s="95">
        <f t="shared" si="55"/>
        <v>44559</v>
      </c>
      <c r="E83" s="93">
        <f ca="1">IF(D83&lt;$B$1,VLOOKUP(D83,[1]DI!$A$4:$B$15000,2,FALSE),0)</f>
        <v>9.1499999999999998E-2</v>
      </c>
      <c r="F83" s="14">
        <f t="shared" ca="1" si="64"/>
        <v>1.00034749</v>
      </c>
      <c r="G83" s="14">
        <f ca="1">(TRUNC(PRODUCT($F$12:$F82),16))</f>
        <v>1.0199311290066799</v>
      </c>
      <c r="H83" s="14">
        <f t="shared" si="65"/>
        <v>1</v>
      </c>
      <c r="I83" s="14">
        <f t="shared" ca="1" si="66"/>
        <v>1.01993113</v>
      </c>
      <c r="J83" s="13">
        <f t="shared" si="56"/>
        <v>7.0000000000000007E-2</v>
      </c>
      <c r="K83" s="29">
        <f t="shared" si="57"/>
        <v>44456</v>
      </c>
      <c r="L83" s="2">
        <f t="shared" si="58"/>
        <v>71</v>
      </c>
      <c r="M83" s="17">
        <f t="shared" si="59"/>
        <v>71</v>
      </c>
      <c r="N83" s="12">
        <f t="shared" si="48"/>
        <v>1.019245406</v>
      </c>
      <c r="O83" s="12">
        <f t="shared" ca="1" si="49"/>
        <v>1.0395601189999999</v>
      </c>
      <c r="P83" s="17">
        <f t="shared" si="60"/>
        <v>0</v>
      </c>
      <c r="Q83" s="14">
        <f t="shared" ca="1" si="50"/>
        <v>39.560118989999999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45807</v>
      </c>
      <c r="V83" s="3"/>
      <c r="W83" s="4"/>
      <c r="X83" s="120"/>
      <c r="Y83" s="121"/>
      <c r="Z83" s="123"/>
      <c r="AA83" s="124"/>
      <c r="AB83" s="127"/>
      <c r="AC83" s="127"/>
      <c r="AD83" s="125"/>
      <c r="AE83" s="127"/>
      <c r="AF83" s="120"/>
      <c r="AG83" s="126"/>
      <c r="AH83" s="121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44561</v>
      </c>
      <c r="B84" s="116">
        <f t="shared" ca="1" si="63"/>
        <v>1040.20059199</v>
      </c>
      <c r="C84" s="14">
        <f t="shared" si="54"/>
        <v>1000</v>
      </c>
      <c r="D84" s="95">
        <f t="shared" si="55"/>
        <v>44560</v>
      </c>
      <c r="E84" s="93">
        <f ca="1">IF(D84&lt;$B$1,VLOOKUP(D84,[1]DI!$A$4:$B$15000,2,FALSE),0)</f>
        <v>9.1499999999999998E-2</v>
      </c>
      <c r="F84" s="14">
        <f t="shared" ca="1" si="64"/>
        <v>1.00034749</v>
      </c>
      <c r="G84" s="14">
        <f ca="1">(TRUNC(PRODUCT($F$12:$F83),16))</f>
        <v>1.0202855448746999</v>
      </c>
      <c r="H84" s="14">
        <f t="shared" si="65"/>
        <v>1</v>
      </c>
      <c r="I84" s="14">
        <f t="shared" ca="1" si="66"/>
        <v>1.0202855399999999</v>
      </c>
      <c r="J84" s="13">
        <f t="shared" si="56"/>
        <v>7.0000000000000007E-2</v>
      </c>
      <c r="K84" s="29">
        <f t="shared" si="57"/>
        <v>44456</v>
      </c>
      <c r="L84" s="2">
        <f t="shared" si="58"/>
        <v>72</v>
      </c>
      <c r="M84" s="17">
        <f t="shared" si="59"/>
        <v>72</v>
      </c>
      <c r="N84" s="12">
        <f t="shared" si="48"/>
        <v>1.0195190970000001</v>
      </c>
      <c r="O84" s="12">
        <f t="shared" ca="1" si="49"/>
        <v>1.0402005919999999</v>
      </c>
      <c r="P84" s="17">
        <f t="shared" si="60"/>
        <v>0</v>
      </c>
      <c r="Q84" s="14">
        <f t="shared" ca="1" si="50"/>
        <v>40.200591989999999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45807</v>
      </c>
      <c r="V84" s="3"/>
      <c r="W84" s="4"/>
      <c r="X84" s="120"/>
      <c r="Y84" s="121"/>
      <c r="Z84" s="123"/>
      <c r="AA84" s="124"/>
      <c r="AB84" s="127"/>
      <c r="AC84" s="127"/>
      <c r="AD84" s="125"/>
      <c r="AE84" s="127"/>
      <c r="AF84" s="120"/>
      <c r="AG84" s="126"/>
      <c r="AH84" s="121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44564</v>
      </c>
      <c r="B85" s="116">
        <f t="shared" ca="1" si="63"/>
        <v>1040.8414669900001</v>
      </c>
      <c r="C85" s="14">
        <f t="shared" si="54"/>
        <v>1000</v>
      </c>
      <c r="D85" s="95">
        <f t="shared" si="55"/>
        <v>44561</v>
      </c>
      <c r="E85" s="93">
        <f ca="1">IF(D85&lt;$B$1,VLOOKUP(D85,[1]DI!$A$4:$B$15000,2,FALSE),0)</f>
        <v>9.1499999999999998E-2</v>
      </c>
      <c r="F85" s="14">
        <f t="shared" ca="1" si="64"/>
        <v>1.00034749</v>
      </c>
      <c r="G85" s="14">
        <f ca="1">(TRUNC(PRODUCT($F$12:$F84),16))</f>
        <v>1.02064008389869</v>
      </c>
      <c r="H85" s="14">
        <f t="shared" si="65"/>
        <v>1</v>
      </c>
      <c r="I85" s="14">
        <f t="shared" ca="1" si="66"/>
        <v>1.0206400799999999</v>
      </c>
      <c r="J85" s="13">
        <f t="shared" si="56"/>
        <v>7.0000000000000007E-2</v>
      </c>
      <c r="K85" s="29">
        <f t="shared" si="57"/>
        <v>44456</v>
      </c>
      <c r="L85" s="2">
        <f t="shared" si="58"/>
        <v>73</v>
      </c>
      <c r="M85" s="17">
        <f t="shared" si="59"/>
        <v>73</v>
      </c>
      <c r="N85" s="12">
        <f t="shared" si="48"/>
        <v>1.019792861</v>
      </c>
      <c r="O85" s="12">
        <f t="shared" ca="1" si="49"/>
        <v>1.0408414669999999</v>
      </c>
      <c r="P85" s="17">
        <f t="shared" si="60"/>
        <v>0</v>
      </c>
      <c r="Q85" s="14">
        <f t="shared" ca="1" si="50"/>
        <v>40.841466990000001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45807</v>
      </c>
      <c r="V85" s="3"/>
      <c r="W85" s="4"/>
      <c r="X85" s="120"/>
      <c r="Y85" s="121"/>
      <c r="Z85" s="123"/>
      <c r="AA85" s="124"/>
      <c r="AB85" s="127"/>
      <c r="AC85" s="127"/>
      <c r="AD85" s="125"/>
      <c r="AE85" s="127"/>
      <c r="AF85" s="120"/>
      <c r="AG85" s="126"/>
      <c r="AH85" s="121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44565</v>
      </c>
      <c r="B86" s="116">
        <f t="shared" ca="1" si="63"/>
        <v>1041.482743</v>
      </c>
      <c r="C86" s="14">
        <f t="shared" si="54"/>
        <v>1000</v>
      </c>
      <c r="D86" s="95">
        <f t="shared" si="55"/>
        <v>44564</v>
      </c>
      <c r="E86" s="93">
        <f ca="1">IF(D86&lt;$B$1,VLOOKUP(D86,[1]DI!$A$4:$B$15000,2,FALSE),0)</f>
        <v>9.1499999999999998E-2</v>
      </c>
      <c r="F86" s="14">
        <f t="shared" ca="1" si="64"/>
        <v>1.00034749</v>
      </c>
      <c r="G86" s="14">
        <f ca="1">(TRUNC(PRODUCT($F$12:$F85),16))</f>
        <v>1.0209947461214399</v>
      </c>
      <c r="H86" s="14">
        <f t="shared" si="65"/>
        <v>1</v>
      </c>
      <c r="I86" s="14">
        <f t="shared" ca="1" si="66"/>
        <v>1.0209947500000001</v>
      </c>
      <c r="J86" s="13">
        <f t="shared" si="56"/>
        <v>7.0000000000000007E-2</v>
      </c>
      <c r="K86" s="29">
        <f t="shared" si="57"/>
        <v>44456</v>
      </c>
      <c r="L86" s="2">
        <f t="shared" si="58"/>
        <v>74</v>
      </c>
      <c r="M86" s="17">
        <f t="shared" si="59"/>
        <v>74</v>
      </c>
      <c r="N86" s="12">
        <f t="shared" si="48"/>
        <v>1.0200666979999999</v>
      </c>
      <c r="O86" s="12">
        <f t="shared" ca="1" si="49"/>
        <v>1.041482743</v>
      </c>
      <c r="P86" s="17">
        <f t="shared" si="60"/>
        <v>0</v>
      </c>
      <c r="Q86" s="14">
        <f t="shared" ca="1" si="50"/>
        <v>41.482742999999999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45807</v>
      </c>
      <c r="V86" s="3"/>
      <c r="W86" s="4"/>
      <c r="X86" s="120"/>
      <c r="Y86" s="121"/>
      <c r="Z86" s="123"/>
      <c r="AA86" s="124"/>
      <c r="AB86" s="127"/>
      <c r="AC86" s="127"/>
      <c r="AD86" s="125"/>
      <c r="AE86" s="127"/>
      <c r="AF86" s="120"/>
      <c r="AG86" s="126"/>
      <c r="AH86" s="121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44566</v>
      </c>
      <c r="B87" s="116">
        <f t="shared" ca="1" si="63"/>
        <v>1042.1244019999999</v>
      </c>
      <c r="C87" s="14">
        <f t="shared" si="54"/>
        <v>1000</v>
      </c>
      <c r="D87" s="95">
        <f t="shared" si="55"/>
        <v>44565</v>
      </c>
      <c r="E87" s="93">
        <f ca="1">IF(D87&lt;$B$1,VLOOKUP(D87,[1]DI!$A$4:$B$15000,2,FALSE),0)</f>
        <v>9.1499999999999998E-2</v>
      </c>
      <c r="F87" s="14">
        <f t="shared" ca="1" si="64"/>
        <v>1.00034749</v>
      </c>
      <c r="G87" s="14">
        <f ca="1">(TRUNC(PRODUCT($F$12:$F86),16))</f>
        <v>1.0213495315857699</v>
      </c>
      <c r="H87" s="14">
        <f t="shared" si="65"/>
        <v>1</v>
      </c>
      <c r="I87" s="14">
        <f t="shared" ca="1" si="66"/>
        <v>1.0213495299999999</v>
      </c>
      <c r="J87" s="13">
        <f t="shared" si="56"/>
        <v>7.0000000000000007E-2</v>
      </c>
      <c r="K87" s="29">
        <f t="shared" si="57"/>
        <v>44456</v>
      </c>
      <c r="L87" s="2">
        <f t="shared" si="58"/>
        <v>75</v>
      </c>
      <c r="M87" s="17">
        <f t="shared" si="59"/>
        <v>75</v>
      </c>
      <c r="N87" s="12">
        <f t="shared" si="48"/>
        <v>1.0203406100000001</v>
      </c>
      <c r="O87" s="12">
        <f t="shared" ca="1" si="49"/>
        <v>1.042124402</v>
      </c>
      <c r="P87" s="17">
        <f t="shared" si="60"/>
        <v>0</v>
      </c>
      <c r="Q87" s="14">
        <f t="shared" ca="1" si="50"/>
        <v>42.124402000000003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45807</v>
      </c>
      <c r="V87" s="3"/>
      <c r="W87" s="4"/>
      <c r="X87" s="120"/>
      <c r="Y87" s="121"/>
      <c r="Z87" s="123"/>
      <c r="AA87" s="124"/>
      <c r="AB87" s="127"/>
      <c r="AC87" s="127"/>
      <c r="AD87" s="125"/>
      <c r="AE87" s="127"/>
      <c r="AF87" s="120"/>
      <c r="AG87" s="126"/>
      <c r="AH87" s="121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44567</v>
      </c>
      <c r="B88" s="116">
        <f t="shared" ca="1" si="63"/>
        <v>1042.7664619899999</v>
      </c>
      <c r="C88" s="14">
        <f t="shared" si="54"/>
        <v>1000</v>
      </c>
      <c r="D88" s="95">
        <f t="shared" si="55"/>
        <v>44566</v>
      </c>
      <c r="E88" s="93">
        <f ca="1">IF(D88&lt;$B$1,VLOOKUP(D88,[1]DI!$A$4:$B$15000,2,FALSE),0)</f>
        <v>9.1499999999999998E-2</v>
      </c>
      <c r="F88" s="14">
        <f t="shared" ca="1" si="64"/>
        <v>1.00034749</v>
      </c>
      <c r="G88" s="14">
        <f ca="1">(TRUNC(PRODUCT($F$12:$F87),16))</f>
        <v>1.0217044403344999</v>
      </c>
      <c r="H88" s="14">
        <f t="shared" si="65"/>
        <v>1</v>
      </c>
      <c r="I88" s="14">
        <f t="shared" ca="1" si="66"/>
        <v>1.0217044399999999</v>
      </c>
      <c r="J88" s="13">
        <f t="shared" si="56"/>
        <v>7.0000000000000007E-2</v>
      </c>
      <c r="K88" s="29">
        <f t="shared" si="57"/>
        <v>44456</v>
      </c>
      <c r="L88" s="2">
        <f t="shared" si="58"/>
        <v>76</v>
      </c>
      <c r="M88" s="17">
        <f t="shared" si="59"/>
        <v>76</v>
      </c>
      <c r="N88" s="12">
        <f t="shared" si="48"/>
        <v>1.020614594</v>
      </c>
      <c r="O88" s="12">
        <f t="shared" ca="1" si="49"/>
        <v>1.0427664619999999</v>
      </c>
      <c r="P88" s="17">
        <f t="shared" si="60"/>
        <v>0</v>
      </c>
      <c r="Q88" s="14">
        <f t="shared" ca="1" si="50"/>
        <v>42.766461990000003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45807</v>
      </c>
      <c r="V88" s="3"/>
      <c r="W88" s="4"/>
      <c r="X88" s="120"/>
      <c r="Y88" s="121"/>
      <c r="Z88" s="123"/>
      <c r="AA88" s="124"/>
      <c r="AB88" s="127"/>
      <c r="AC88" s="127"/>
      <c r="AD88" s="125"/>
      <c r="AE88" s="127"/>
      <c r="AF88" s="120"/>
      <c r="AG88" s="126"/>
      <c r="AH88" s="121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44568</v>
      </c>
      <c r="B89" s="116">
        <f t="shared" ca="1" si="63"/>
        <v>1043.408915</v>
      </c>
      <c r="C89" s="14">
        <f t="shared" si="54"/>
        <v>1000</v>
      </c>
      <c r="D89" s="95">
        <f t="shared" si="55"/>
        <v>44567</v>
      </c>
      <c r="E89" s="93">
        <f ca="1">IF(D89&lt;$B$1,VLOOKUP(D89,[1]DI!$A$4:$B$15000,2,FALSE),0)</f>
        <v>9.1499999999999998E-2</v>
      </c>
      <c r="F89" s="14">
        <f t="shared" ca="1" si="64"/>
        <v>1.00034749</v>
      </c>
      <c r="G89" s="14">
        <f ca="1">(TRUNC(PRODUCT($F$12:$F88),16))</f>
        <v>1.0220594724104699</v>
      </c>
      <c r="H89" s="14">
        <f t="shared" si="65"/>
        <v>1</v>
      </c>
      <c r="I89" s="14">
        <f t="shared" ca="1" si="66"/>
        <v>1.0220594700000001</v>
      </c>
      <c r="J89" s="13">
        <f t="shared" si="56"/>
        <v>7.0000000000000007E-2</v>
      </c>
      <c r="K89" s="29">
        <f t="shared" si="57"/>
        <v>44456</v>
      </c>
      <c r="L89" s="2">
        <f t="shared" si="58"/>
        <v>77</v>
      </c>
      <c r="M89" s="17">
        <f t="shared" si="59"/>
        <v>77</v>
      </c>
      <c r="N89" s="12">
        <f t="shared" si="48"/>
        <v>1.020888652</v>
      </c>
      <c r="O89" s="12">
        <f t="shared" ca="1" si="49"/>
        <v>1.0434089150000001</v>
      </c>
      <c r="P89" s="17">
        <f t="shared" si="60"/>
        <v>0</v>
      </c>
      <c r="Q89" s="14">
        <f t="shared" ca="1" si="50"/>
        <v>43.408915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45807</v>
      </c>
      <c r="V89" s="3"/>
      <c r="W89" s="4"/>
      <c r="X89" s="120"/>
      <c r="Y89" s="121"/>
      <c r="Z89" s="123"/>
      <c r="AA89" s="124"/>
      <c r="AB89" s="127"/>
      <c r="AC89" s="127"/>
      <c r="AD89" s="125"/>
      <c r="AE89" s="127"/>
      <c r="AF89" s="120"/>
      <c r="AG89" s="126"/>
      <c r="AH89" s="121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44571</v>
      </c>
      <c r="B90" s="116">
        <f t="shared" ca="1" si="63"/>
        <v>1044.05177</v>
      </c>
      <c r="C90" s="14">
        <f t="shared" si="54"/>
        <v>1000</v>
      </c>
      <c r="D90" s="95">
        <f t="shared" si="55"/>
        <v>44568</v>
      </c>
      <c r="E90" s="93">
        <f ca="1">IF(D90&lt;$B$1,VLOOKUP(D90,[1]DI!$A$4:$B$15000,2,FALSE),0)</f>
        <v>9.1499999999999998E-2</v>
      </c>
      <c r="F90" s="14">
        <f t="shared" ca="1" si="64"/>
        <v>1.00034749</v>
      </c>
      <c r="G90" s="14">
        <f ca="1">(TRUNC(PRODUCT($F$12:$F89),16))</f>
        <v>1.02241462785654</v>
      </c>
      <c r="H90" s="14">
        <f t="shared" si="65"/>
        <v>1</v>
      </c>
      <c r="I90" s="14">
        <f t="shared" ca="1" si="66"/>
        <v>1.0224146300000001</v>
      </c>
      <c r="J90" s="13">
        <f t="shared" si="56"/>
        <v>7.0000000000000007E-2</v>
      </c>
      <c r="K90" s="29">
        <f t="shared" si="57"/>
        <v>44456</v>
      </c>
      <c r="L90" s="2">
        <f t="shared" si="58"/>
        <v>78</v>
      </c>
      <c r="M90" s="17">
        <f t="shared" si="59"/>
        <v>78</v>
      </c>
      <c r="N90" s="12">
        <f t="shared" si="48"/>
        <v>1.0211627839999999</v>
      </c>
      <c r="O90" s="12">
        <f t="shared" ca="1" si="49"/>
        <v>1.04405177</v>
      </c>
      <c r="P90" s="17">
        <f t="shared" si="60"/>
        <v>0</v>
      </c>
      <c r="Q90" s="14">
        <f t="shared" ca="1" si="50"/>
        <v>44.051769999999998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45807</v>
      </c>
      <c r="V90" s="3"/>
      <c r="W90" s="4"/>
      <c r="X90" s="120"/>
      <c r="Y90" s="121"/>
      <c r="Z90" s="123"/>
      <c r="AA90" s="124"/>
      <c r="AB90" s="127"/>
      <c r="AC90" s="127"/>
      <c r="AD90" s="125"/>
      <c r="AE90" s="127"/>
      <c r="AF90" s="120"/>
      <c r="AG90" s="126"/>
      <c r="AH90" s="121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44572</v>
      </c>
      <c r="B91" s="116">
        <f t="shared" ca="1" si="63"/>
        <v>1044.6950179999999</v>
      </c>
      <c r="C91" s="14">
        <f t="shared" si="54"/>
        <v>1000</v>
      </c>
      <c r="D91" s="95">
        <f t="shared" si="55"/>
        <v>44571</v>
      </c>
      <c r="E91" s="93">
        <f ca="1">IF(D91&lt;$B$1,VLOOKUP(D91,[1]DI!$A$4:$B$15000,2,FALSE),0)</f>
        <v>9.1499999999999998E-2</v>
      </c>
      <c r="F91" s="14">
        <f t="shared" ca="1" si="64"/>
        <v>1.00034749</v>
      </c>
      <c r="G91" s="14">
        <f ca="1">(TRUNC(PRODUCT($F$12:$F90),16))</f>
        <v>1.02276990671558</v>
      </c>
      <c r="H91" s="14">
        <f t="shared" si="65"/>
        <v>1</v>
      </c>
      <c r="I91" s="14">
        <f t="shared" ca="1" si="66"/>
        <v>1.0227699100000001</v>
      </c>
      <c r="J91" s="13">
        <f t="shared" si="56"/>
        <v>7.0000000000000007E-2</v>
      </c>
      <c r="K91" s="29">
        <f t="shared" si="57"/>
        <v>44456</v>
      </c>
      <c r="L91" s="2">
        <f t="shared" si="58"/>
        <v>79</v>
      </c>
      <c r="M91" s="17">
        <f t="shared" si="59"/>
        <v>79</v>
      </c>
      <c r="N91" s="12">
        <f t="shared" si="48"/>
        <v>1.02143699</v>
      </c>
      <c r="O91" s="12">
        <f t="shared" ca="1" si="49"/>
        <v>1.0446950180000001</v>
      </c>
      <c r="P91" s="17">
        <f t="shared" si="60"/>
        <v>0</v>
      </c>
      <c r="Q91" s="14">
        <f t="shared" ca="1" si="50"/>
        <v>44.695017999999997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45807</v>
      </c>
      <c r="V91" s="3"/>
      <c r="W91" s="4"/>
      <c r="X91" s="120"/>
      <c r="Y91" s="121"/>
      <c r="Z91" s="123"/>
      <c r="AA91" s="124"/>
      <c r="AB91" s="127"/>
      <c r="AC91" s="127"/>
      <c r="AD91" s="125"/>
      <c r="AE91" s="127"/>
      <c r="AF91" s="120"/>
      <c r="AG91" s="126"/>
      <c r="AH91" s="121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44573</v>
      </c>
      <c r="B92" s="116">
        <f t="shared" ca="1" si="63"/>
        <v>1045.338659</v>
      </c>
      <c r="C92" s="14">
        <f t="shared" si="54"/>
        <v>1000</v>
      </c>
      <c r="D92" s="95">
        <f t="shared" si="55"/>
        <v>44572</v>
      </c>
      <c r="E92" s="93">
        <f ca="1">IF(D92&lt;$B$1,VLOOKUP(D92,[1]DI!$A$4:$B$15000,2,FALSE),0)</f>
        <v>9.1499999999999998E-2</v>
      </c>
      <c r="F92" s="14">
        <f t="shared" ca="1" si="64"/>
        <v>1.00034749</v>
      </c>
      <c r="G92" s="14">
        <f ca="1">(TRUNC(PRODUCT($F$12:$F91),16))</f>
        <v>1.02312530903046</v>
      </c>
      <c r="H92" s="14">
        <f t="shared" si="65"/>
        <v>1</v>
      </c>
      <c r="I92" s="14">
        <f t="shared" ca="1" si="66"/>
        <v>1.02312531</v>
      </c>
      <c r="J92" s="13">
        <f t="shared" si="56"/>
        <v>7.0000000000000007E-2</v>
      </c>
      <c r="K92" s="29">
        <f t="shared" si="57"/>
        <v>44456</v>
      </c>
      <c r="L92" s="2">
        <f t="shared" si="58"/>
        <v>80</v>
      </c>
      <c r="M92" s="17">
        <f t="shared" si="59"/>
        <v>80</v>
      </c>
      <c r="N92" s="12">
        <f t="shared" si="48"/>
        <v>1.0217112690000001</v>
      </c>
      <c r="O92" s="12">
        <f t="shared" ca="1" si="49"/>
        <v>1.045338659</v>
      </c>
      <c r="P92" s="17">
        <f t="shared" si="60"/>
        <v>0</v>
      </c>
      <c r="Q92" s="14">
        <f t="shared" ca="1" si="50"/>
        <v>45.338659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45807</v>
      </c>
      <c r="V92" s="3"/>
      <c r="W92" s="4"/>
      <c r="X92" s="120"/>
      <c r="Y92" s="121"/>
      <c r="Z92" s="123"/>
      <c r="AA92" s="124"/>
      <c r="AB92" s="127"/>
      <c r="AC92" s="127"/>
      <c r="AD92" s="125"/>
      <c r="AE92" s="127"/>
      <c r="AF92" s="120"/>
      <c r="AG92" s="126"/>
      <c r="AH92" s="121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44574</v>
      </c>
      <c r="B93" s="116">
        <f t="shared" ca="1" si="63"/>
        <v>1045.9826929999999</v>
      </c>
      <c r="C93" s="14">
        <f t="shared" si="54"/>
        <v>1000</v>
      </c>
      <c r="D93" s="95">
        <f t="shared" si="55"/>
        <v>44573</v>
      </c>
      <c r="E93" s="93">
        <f ca="1">IF(D93&lt;$B$1,VLOOKUP(D93,[1]DI!$A$4:$B$15000,2,FALSE),0)</f>
        <v>9.1499999999999998E-2</v>
      </c>
      <c r="F93" s="14">
        <f t="shared" ca="1" si="64"/>
        <v>1.00034749</v>
      </c>
      <c r="G93" s="14">
        <f ca="1">(TRUNC(PRODUCT($F$12:$F92),16))</f>
        <v>1.0234808348441</v>
      </c>
      <c r="H93" s="14">
        <f t="shared" si="65"/>
        <v>1</v>
      </c>
      <c r="I93" s="14">
        <f t="shared" ca="1" si="66"/>
        <v>1.02348083</v>
      </c>
      <c r="J93" s="13">
        <f t="shared" si="56"/>
        <v>7.0000000000000007E-2</v>
      </c>
      <c r="K93" s="29">
        <f t="shared" si="57"/>
        <v>44456</v>
      </c>
      <c r="L93" s="2">
        <f t="shared" si="58"/>
        <v>81</v>
      </c>
      <c r="M93" s="17">
        <f t="shared" si="59"/>
        <v>81</v>
      </c>
      <c r="N93" s="12">
        <f t="shared" si="48"/>
        <v>1.0219856220000001</v>
      </c>
      <c r="O93" s="12">
        <f t="shared" ca="1" si="49"/>
        <v>1.045982693</v>
      </c>
      <c r="P93" s="17">
        <f t="shared" si="60"/>
        <v>0</v>
      </c>
      <c r="Q93" s="14">
        <f t="shared" ca="1" si="50"/>
        <v>45.982692999999998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45807</v>
      </c>
      <c r="V93" s="3"/>
      <c r="W93" s="4"/>
      <c r="X93" s="120"/>
      <c r="Y93" s="121"/>
      <c r="Z93" s="123"/>
      <c r="AA93" s="124"/>
      <c r="AB93" s="127"/>
      <c r="AC93" s="127"/>
      <c r="AD93" s="125"/>
      <c r="AE93" s="127"/>
      <c r="AF93" s="120"/>
      <c r="AG93" s="126"/>
      <c r="AH93" s="121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44575</v>
      </c>
      <c r="B94" s="116">
        <f t="shared" ca="1" si="63"/>
        <v>1046.627129</v>
      </c>
      <c r="C94" s="14">
        <f t="shared" si="54"/>
        <v>1000</v>
      </c>
      <c r="D94" s="95">
        <f t="shared" si="55"/>
        <v>44574</v>
      </c>
      <c r="E94" s="93">
        <f ca="1">IF(D94&lt;$B$1,VLOOKUP(D94,[1]DI!$A$4:$B$15000,2,FALSE),0)</f>
        <v>9.1499999999999998E-2</v>
      </c>
      <c r="F94" s="14">
        <f t="shared" ca="1" si="64"/>
        <v>1.00034749</v>
      </c>
      <c r="G94" s="14">
        <f ca="1">(TRUNC(PRODUCT($F$12:$F93),16))</f>
        <v>1.0238364841994001</v>
      </c>
      <c r="H94" s="14">
        <f t="shared" si="65"/>
        <v>1</v>
      </c>
      <c r="I94" s="14">
        <f t="shared" ca="1" si="66"/>
        <v>1.0238364799999999</v>
      </c>
      <c r="J94" s="13">
        <f t="shared" si="56"/>
        <v>7.0000000000000007E-2</v>
      </c>
      <c r="K94" s="29">
        <f t="shared" si="57"/>
        <v>44456</v>
      </c>
      <c r="L94" s="2">
        <f t="shared" si="58"/>
        <v>82</v>
      </c>
      <c r="M94" s="17">
        <f t="shared" si="59"/>
        <v>82</v>
      </c>
      <c r="N94" s="12">
        <f t="shared" si="48"/>
        <v>1.0222600479999999</v>
      </c>
      <c r="O94" s="12">
        <f t="shared" ca="1" si="49"/>
        <v>1.046627129</v>
      </c>
      <c r="P94" s="17">
        <f t="shared" si="60"/>
        <v>0</v>
      </c>
      <c r="Q94" s="14">
        <f t="shared" ca="1" si="50"/>
        <v>46.627128999999996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45807</v>
      </c>
      <c r="V94" s="3"/>
      <c r="W94" s="4"/>
      <c r="X94" s="120"/>
      <c r="Y94" s="121"/>
      <c r="Z94" s="123"/>
      <c r="AA94" s="124"/>
      <c r="AB94" s="127"/>
      <c r="AC94" s="127"/>
      <c r="AD94" s="125"/>
      <c r="AE94" s="127"/>
      <c r="AF94" s="120"/>
      <c r="AG94" s="126"/>
      <c r="AH94" s="121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44578</v>
      </c>
      <c r="B95" s="116">
        <f t="shared" ca="1" si="63"/>
        <v>1047.2719699899999</v>
      </c>
      <c r="C95" s="14">
        <f t="shared" si="54"/>
        <v>1000</v>
      </c>
      <c r="D95" s="95">
        <f t="shared" si="55"/>
        <v>44575</v>
      </c>
      <c r="E95" s="93">
        <f ca="1">IF(D95&lt;$B$1,VLOOKUP(D95,[1]DI!$A$4:$B$15000,2,FALSE),0)</f>
        <v>9.1499999999999998E-2</v>
      </c>
      <c r="F95" s="14">
        <f t="shared" ca="1" si="64"/>
        <v>1.00034749</v>
      </c>
      <c r="G95" s="14">
        <f ca="1">(TRUNC(PRODUCT($F$12:$F94),16))</f>
        <v>1.0241922571392901</v>
      </c>
      <c r="H95" s="14">
        <f t="shared" si="65"/>
        <v>1</v>
      </c>
      <c r="I95" s="14">
        <f t="shared" ca="1" si="66"/>
        <v>1.02419226</v>
      </c>
      <c r="J95" s="13">
        <f t="shared" si="56"/>
        <v>7.0000000000000007E-2</v>
      </c>
      <c r="K95" s="29">
        <f t="shared" si="57"/>
        <v>44456</v>
      </c>
      <c r="L95" s="2">
        <f t="shared" si="58"/>
        <v>83</v>
      </c>
      <c r="M95" s="17">
        <f t="shared" si="59"/>
        <v>83</v>
      </c>
      <c r="N95" s="12">
        <f t="shared" si="48"/>
        <v>1.0225345480000001</v>
      </c>
      <c r="O95" s="12">
        <f t="shared" ca="1" si="49"/>
        <v>1.0472719699999999</v>
      </c>
      <c r="P95" s="17">
        <f t="shared" si="60"/>
        <v>0</v>
      </c>
      <c r="Q95" s="14">
        <f t="shared" ca="1" si="50"/>
        <v>47.271969990000002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45807</v>
      </c>
      <c r="V95" s="3"/>
      <c r="W95" s="4"/>
      <c r="X95" s="120"/>
      <c r="Y95" s="121"/>
      <c r="Z95" s="123"/>
      <c r="AA95" s="124"/>
      <c r="AB95" s="127"/>
      <c r="AC95" s="127"/>
      <c r="AD95" s="125"/>
      <c r="AE95" s="127"/>
      <c r="AF95" s="120"/>
      <c r="AG95" s="126"/>
      <c r="AH95" s="121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44579</v>
      </c>
      <c r="B96" s="116">
        <f t="shared" ca="1" si="63"/>
        <v>1047.9171940000001</v>
      </c>
      <c r="C96" s="14">
        <f t="shared" si="54"/>
        <v>1000</v>
      </c>
      <c r="D96" s="95">
        <f t="shared" si="55"/>
        <v>44578</v>
      </c>
      <c r="E96" s="93">
        <f ca="1">IF(D96&lt;$B$1,VLOOKUP(D96,[1]DI!$A$4:$B$15000,2,FALSE),0)</f>
        <v>9.1499999999999998E-2</v>
      </c>
      <c r="F96" s="14">
        <f t="shared" ca="1" si="64"/>
        <v>1.00034749</v>
      </c>
      <c r="G96" s="14">
        <f ca="1">(TRUNC(PRODUCT($F$12:$F95),16))</f>
        <v>1.02454815370672</v>
      </c>
      <c r="H96" s="14">
        <f t="shared" si="65"/>
        <v>1</v>
      </c>
      <c r="I96" s="14">
        <f t="shared" ca="1" si="66"/>
        <v>1.02454815</v>
      </c>
      <c r="J96" s="13">
        <f t="shared" si="56"/>
        <v>7.0000000000000007E-2</v>
      </c>
      <c r="K96" s="29">
        <f t="shared" si="57"/>
        <v>44456</v>
      </c>
      <c r="L96" s="2">
        <f t="shared" si="58"/>
        <v>84</v>
      </c>
      <c r="M96" s="17">
        <f t="shared" si="59"/>
        <v>84</v>
      </c>
      <c r="N96" s="12">
        <f t="shared" si="48"/>
        <v>1.022809122</v>
      </c>
      <c r="O96" s="12">
        <f t="shared" ca="1" si="49"/>
        <v>1.0479171940000001</v>
      </c>
      <c r="P96" s="17">
        <f t="shared" si="60"/>
        <v>0</v>
      </c>
      <c r="Q96" s="14">
        <f t="shared" ca="1" si="50"/>
        <v>47.917194000000002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45807</v>
      </c>
      <c r="V96" s="3"/>
      <c r="W96" s="4"/>
      <c r="X96" s="120"/>
      <c r="Y96" s="121"/>
      <c r="Z96" s="123"/>
      <c r="AA96" s="124"/>
      <c r="AB96" s="127"/>
      <c r="AC96" s="127"/>
      <c r="AD96" s="125"/>
      <c r="AE96" s="127"/>
      <c r="AF96" s="120"/>
      <c r="AG96" s="126"/>
      <c r="AH96" s="121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44580</v>
      </c>
      <c r="B97" s="116">
        <f t="shared" ca="1" si="63"/>
        <v>1048.562821</v>
      </c>
      <c r="C97" s="14">
        <f t="shared" si="54"/>
        <v>1000</v>
      </c>
      <c r="D97" s="95">
        <f t="shared" si="55"/>
        <v>44579</v>
      </c>
      <c r="E97" s="93">
        <f ca="1">IF(D97&lt;$B$1,VLOOKUP(D97,[1]DI!$A$4:$B$15000,2,FALSE),0)</f>
        <v>9.1499999999999998E-2</v>
      </c>
      <c r="F97" s="14">
        <f t="shared" ca="1" si="64"/>
        <v>1.00034749</v>
      </c>
      <c r="G97" s="14">
        <f ca="1">(TRUNC(PRODUCT($F$12:$F96),16))</f>
        <v>1.0249041739446501</v>
      </c>
      <c r="H97" s="14">
        <f t="shared" si="65"/>
        <v>1</v>
      </c>
      <c r="I97" s="14">
        <f t="shared" ca="1" si="66"/>
        <v>1.0249041699999999</v>
      </c>
      <c r="J97" s="13">
        <f t="shared" si="56"/>
        <v>7.0000000000000007E-2</v>
      </c>
      <c r="K97" s="29">
        <f t="shared" si="57"/>
        <v>44456</v>
      </c>
      <c r="L97" s="2">
        <f t="shared" si="58"/>
        <v>85</v>
      </c>
      <c r="M97" s="17">
        <f t="shared" si="59"/>
        <v>85</v>
      </c>
      <c r="N97" s="12">
        <f t="shared" si="48"/>
        <v>1.0230837690000001</v>
      </c>
      <c r="O97" s="12">
        <f t="shared" ca="1" si="49"/>
        <v>1.048562821</v>
      </c>
      <c r="P97" s="17">
        <f t="shared" si="60"/>
        <v>0</v>
      </c>
      <c r="Q97" s="14">
        <f t="shared" ca="1" si="50"/>
        <v>48.562821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45807</v>
      </c>
      <c r="V97" s="3"/>
      <c r="W97" s="4"/>
      <c r="X97" s="120"/>
      <c r="Y97" s="121"/>
      <c r="Z97" s="123"/>
      <c r="AA97" s="124"/>
      <c r="AB97" s="123"/>
      <c r="AC97" s="128"/>
      <c r="AD97" s="129"/>
      <c r="AE97" s="123"/>
      <c r="AF97" s="120"/>
      <c r="AG97" s="126"/>
      <c r="AH97" s="130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44581</v>
      </c>
      <c r="B98" s="116">
        <f t="shared" ca="1" si="63"/>
        <v>1049.208854</v>
      </c>
      <c r="C98" s="14">
        <f t="shared" si="54"/>
        <v>1000</v>
      </c>
      <c r="D98" s="95">
        <f t="shared" si="55"/>
        <v>44580</v>
      </c>
      <c r="E98" s="93">
        <f ca="1">IF(D98&lt;$B$1,VLOOKUP(D98,[1]DI!$A$4:$B$15000,2,FALSE),0)</f>
        <v>9.1499999999999998E-2</v>
      </c>
      <c r="F98" s="14">
        <f t="shared" ca="1" si="64"/>
        <v>1.00034749</v>
      </c>
      <c r="G98" s="14">
        <f ca="1">(TRUNC(PRODUCT($F$12:$F97),16))</f>
        <v>1.02526031789606</v>
      </c>
      <c r="H98" s="14">
        <f t="shared" si="65"/>
        <v>1</v>
      </c>
      <c r="I98" s="14">
        <f t="shared" ca="1" si="66"/>
        <v>1.0252603199999999</v>
      </c>
      <c r="J98" s="13">
        <f t="shared" si="56"/>
        <v>7.0000000000000007E-2</v>
      </c>
      <c r="K98" s="29">
        <f t="shared" si="57"/>
        <v>44456</v>
      </c>
      <c r="L98" s="2">
        <f t="shared" si="58"/>
        <v>86</v>
      </c>
      <c r="M98" s="17">
        <f t="shared" si="59"/>
        <v>86</v>
      </c>
      <c r="N98" s="12">
        <f t="shared" si="48"/>
        <v>1.023358491</v>
      </c>
      <c r="O98" s="12">
        <f t="shared" ca="1" si="49"/>
        <v>1.049208854</v>
      </c>
      <c r="P98" s="17">
        <f t="shared" si="60"/>
        <v>0</v>
      </c>
      <c r="Q98" s="14">
        <f t="shared" ca="1" si="50"/>
        <v>49.208854000000002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45807</v>
      </c>
      <c r="V98" s="3"/>
      <c r="W98" s="4"/>
      <c r="X98" s="120"/>
      <c r="Y98" s="121"/>
      <c r="Z98" s="123"/>
      <c r="AA98" s="124"/>
      <c r="AB98" s="123"/>
      <c r="AC98" s="128"/>
      <c r="AD98" s="129"/>
      <c r="AE98" s="123"/>
      <c r="AF98" s="120"/>
      <c r="AG98" s="126"/>
      <c r="AH98" s="130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44582</v>
      </c>
      <c r="B99" s="116">
        <f t="shared" ca="1" si="63"/>
        <v>1049.85528</v>
      </c>
      <c r="C99" s="14">
        <f t="shared" si="54"/>
        <v>1000</v>
      </c>
      <c r="D99" s="95">
        <f t="shared" si="55"/>
        <v>44581</v>
      </c>
      <c r="E99" s="93">
        <f ca="1">IF(D99&lt;$B$1,VLOOKUP(D99,[1]DI!$A$4:$B$15000,2,FALSE),0)</f>
        <v>9.1499999999999998E-2</v>
      </c>
      <c r="F99" s="14">
        <f t="shared" ca="1" si="64"/>
        <v>1.00034749</v>
      </c>
      <c r="G99" s="14">
        <f ca="1">(TRUNC(PRODUCT($F$12:$F98),16))</f>
        <v>1.0256165856039201</v>
      </c>
      <c r="H99" s="14">
        <f t="shared" si="65"/>
        <v>1</v>
      </c>
      <c r="I99" s="14">
        <f t="shared" ca="1" si="66"/>
        <v>1.0256165900000001</v>
      </c>
      <c r="J99" s="13">
        <f t="shared" si="56"/>
        <v>7.0000000000000007E-2</v>
      </c>
      <c r="K99" s="29">
        <f t="shared" si="57"/>
        <v>44456</v>
      </c>
      <c r="L99" s="2">
        <f t="shared" si="58"/>
        <v>87</v>
      </c>
      <c r="M99" s="17">
        <f t="shared" si="59"/>
        <v>87</v>
      </c>
      <c r="N99" s="12">
        <f t="shared" si="48"/>
        <v>1.0236332859999999</v>
      </c>
      <c r="O99" s="12">
        <f t="shared" ca="1" si="49"/>
        <v>1.0498552800000001</v>
      </c>
      <c r="P99" s="17">
        <f t="shared" si="60"/>
        <v>0</v>
      </c>
      <c r="Q99" s="14">
        <f t="shared" ca="1" si="50"/>
        <v>49.85528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45807</v>
      </c>
      <c r="V99" s="3"/>
      <c r="W99" s="4"/>
      <c r="X99" s="120"/>
      <c r="Y99" s="121"/>
      <c r="Z99" s="123"/>
      <c r="AA99" s="124"/>
      <c r="AB99" s="123"/>
      <c r="AC99" s="128"/>
      <c r="AD99" s="129"/>
      <c r="AE99" s="123"/>
      <c r="AF99" s="120"/>
      <c r="AG99" s="126"/>
      <c r="AH99" s="130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44585</v>
      </c>
      <c r="B100" s="116">
        <f t="shared" ca="1" si="63"/>
        <v>1050.5020999999999</v>
      </c>
      <c r="C100" s="14">
        <f t="shared" si="54"/>
        <v>1000</v>
      </c>
      <c r="D100" s="95">
        <f t="shared" si="55"/>
        <v>44582</v>
      </c>
      <c r="E100" s="93">
        <f ca="1">IF(D100&lt;$B$1,VLOOKUP(D100,[1]DI!$A$4:$B$15000,2,FALSE),0)</f>
        <v>9.1499999999999998E-2</v>
      </c>
      <c r="F100" s="14">
        <f t="shared" ca="1" si="64"/>
        <v>1.00034749</v>
      </c>
      <c r="G100" s="14">
        <f ca="1">(TRUNC(PRODUCT($F$12:$F99),16))</f>
        <v>1.02597297711126</v>
      </c>
      <c r="H100" s="14">
        <f t="shared" si="65"/>
        <v>1</v>
      </c>
      <c r="I100" s="14">
        <f t="shared" ca="1" si="66"/>
        <v>1.0259729799999999</v>
      </c>
      <c r="J100" s="13">
        <f t="shared" si="56"/>
        <v>7.0000000000000007E-2</v>
      </c>
      <c r="K100" s="29">
        <f t="shared" si="57"/>
        <v>44456</v>
      </c>
      <c r="L100" s="2">
        <f t="shared" si="58"/>
        <v>88</v>
      </c>
      <c r="M100" s="17">
        <f t="shared" si="59"/>
        <v>88</v>
      </c>
      <c r="N100" s="12">
        <f t="shared" si="48"/>
        <v>1.0239081539999999</v>
      </c>
      <c r="O100" s="12">
        <f t="shared" ca="1" si="49"/>
        <v>1.0505021000000001</v>
      </c>
      <c r="P100" s="17">
        <f t="shared" si="60"/>
        <v>0</v>
      </c>
      <c r="Q100" s="14">
        <f t="shared" ca="1" si="50"/>
        <v>50.502099999999999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45807</v>
      </c>
      <c r="V100" s="3"/>
      <c r="W100" s="4"/>
      <c r="X100" s="120"/>
      <c r="Y100" s="121"/>
      <c r="Z100" s="123"/>
      <c r="AA100" s="124"/>
      <c r="AB100" s="123"/>
      <c r="AC100" s="128"/>
      <c r="AD100" s="129"/>
      <c r="AE100" s="123"/>
      <c r="AF100" s="120"/>
      <c r="AG100" s="126"/>
      <c r="AH100" s="130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44586</v>
      </c>
      <c r="B101" s="116">
        <f t="shared" ca="1" si="63"/>
        <v>1051.149316</v>
      </c>
      <c r="C101" s="14">
        <f t="shared" si="54"/>
        <v>1000</v>
      </c>
      <c r="D101" s="95">
        <f t="shared" si="55"/>
        <v>44585</v>
      </c>
      <c r="E101" s="93">
        <f ca="1">IF(D101&lt;$B$1,VLOOKUP(D101,[1]DI!$A$4:$B$15000,2,FALSE),0)</f>
        <v>9.1499999999999998E-2</v>
      </c>
      <c r="F101" s="14">
        <f t="shared" ca="1" si="64"/>
        <v>1.00034749</v>
      </c>
      <c r="G101" s="14">
        <f ca="1">(TRUNC(PRODUCT($F$12:$F100),16))</f>
        <v>1.02632949246107</v>
      </c>
      <c r="H101" s="14">
        <f t="shared" si="65"/>
        <v>1</v>
      </c>
      <c r="I101" s="14">
        <f t="shared" ca="1" si="66"/>
        <v>1.02632949</v>
      </c>
      <c r="J101" s="13">
        <f t="shared" si="56"/>
        <v>7.0000000000000007E-2</v>
      </c>
      <c r="K101" s="29">
        <f t="shared" si="57"/>
        <v>44456</v>
      </c>
      <c r="L101" s="2">
        <f t="shared" si="58"/>
        <v>89</v>
      </c>
      <c r="M101" s="17">
        <f t="shared" si="59"/>
        <v>89</v>
      </c>
      <c r="N101" s="12">
        <f t="shared" si="48"/>
        <v>1.0241830970000001</v>
      </c>
      <c r="O101" s="12">
        <f t="shared" ca="1" si="49"/>
        <v>1.0511493160000001</v>
      </c>
      <c r="P101" s="17">
        <f t="shared" si="60"/>
        <v>0</v>
      </c>
      <c r="Q101" s="14">
        <f t="shared" ca="1" si="50"/>
        <v>51.149315999999999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45807</v>
      </c>
      <c r="V101" s="3"/>
      <c r="W101" s="4"/>
      <c r="X101" s="120"/>
      <c r="Y101" s="121"/>
      <c r="Z101" s="123"/>
      <c r="AA101" s="124"/>
      <c r="AB101" s="123"/>
      <c r="AC101" s="128"/>
      <c r="AD101" s="129"/>
      <c r="AE101" s="123"/>
      <c r="AF101" s="120"/>
      <c r="AG101" s="126"/>
      <c r="AH101" s="130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44587</v>
      </c>
      <c r="B102" s="116">
        <f t="shared" ca="1" si="63"/>
        <v>1051.7969350000001</v>
      </c>
      <c r="C102" s="14">
        <f t="shared" si="54"/>
        <v>1000</v>
      </c>
      <c r="D102" s="95">
        <f t="shared" si="55"/>
        <v>44586</v>
      </c>
      <c r="E102" s="93">
        <f ca="1">IF(D102&lt;$B$1,VLOOKUP(D102,[1]DI!$A$4:$B$15000,2,FALSE),0)</f>
        <v>9.1499999999999998E-2</v>
      </c>
      <c r="F102" s="14">
        <f t="shared" ca="1" si="64"/>
        <v>1.00034749</v>
      </c>
      <c r="G102" s="14">
        <f ca="1">(TRUNC(PRODUCT($F$12:$F101),16))</f>
        <v>1.02668613169641</v>
      </c>
      <c r="H102" s="14">
        <f t="shared" si="65"/>
        <v>1</v>
      </c>
      <c r="I102" s="14">
        <f t="shared" ca="1" si="66"/>
        <v>1.0266861300000001</v>
      </c>
      <c r="J102" s="13">
        <f t="shared" si="56"/>
        <v>7.0000000000000007E-2</v>
      </c>
      <c r="K102" s="29">
        <f t="shared" si="57"/>
        <v>44456</v>
      </c>
      <c r="L102" s="2">
        <f t="shared" si="58"/>
        <v>90</v>
      </c>
      <c r="M102" s="17">
        <f t="shared" si="59"/>
        <v>90</v>
      </c>
      <c r="N102" s="12">
        <f t="shared" si="48"/>
        <v>1.0244581129999999</v>
      </c>
      <c r="O102" s="12">
        <f t="shared" ca="1" si="49"/>
        <v>1.051796935</v>
      </c>
      <c r="P102" s="17">
        <f t="shared" si="60"/>
        <v>0</v>
      </c>
      <c r="Q102" s="14">
        <f t="shared" ca="1" si="50"/>
        <v>51.796934999999998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45807</v>
      </c>
      <c r="V102" s="3"/>
      <c r="W102" s="4"/>
      <c r="X102" s="120"/>
      <c r="Y102" s="121"/>
      <c r="Z102" s="123"/>
      <c r="AA102" s="124"/>
      <c r="AB102" s="123"/>
      <c r="AC102" s="128"/>
      <c r="AD102" s="129"/>
      <c r="AE102" s="123"/>
      <c r="AF102" s="120"/>
      <c r="AG102" s="126"/>
      <c r="AH102" s="130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44588</v>
      </c>
      <c r="B103" s="116">
        <f t="shared" ca="1" si="63"/>
        <v>1052.4449509999999</v>
      </c>
      <c r="C103" s="14">
        <f t="shared" si="54"/>
        <v>1000</v>
      </c>
      <c r="D103" s="95">
        <f t="shared" si="55"/>
        <v>44587</v>
      </c>
      <c r="E103" s="93">
        <f ca="1">IF(D103&lt;$B$1,VLOOKUP(D103,[1]DI!$A$4:$B$15000,2,FALSE),0)</f>
        <v>9.1499999999999998E-2</v>
      </c>
      <c r="F103" s="14">
        <f t="shared" ca="1" si="64"/>
        <v>1.00034749</v>
      </c>
      <c r="G103" s="14">
        <f ca="1">(TRUNC(PRODUCT($F$12:$F102),16))</f>
        <v>1.0270428948603101</v>
      </c>
      <c r="H103" s="14">
        <f t="shared" si="65"/>
        <v>1</v>
      </c>
      <c r="I103" s="14">
        <f t="shared" ca="1" si="66"/>
        <v>1.0270428899999999</v>
      </c>
      <c r="J103" s="13">
        <f t="shared" si="56"/>
        <v>7.0000000000000007E-2</v>
      </c>
      <c r="K103" s="29">
        <f t="shared" si="57"/>
        <v>44456</v>
      </c>
      <c r="L103" s="2">
        <f t="shared" si="58"/>
        <v>91</v>
      </c>
      <c r="M103" s="17">
        <f t="shared" si="59"/>
        <v>91</v>
      </c>
      <c r="N103" s="12">
        <f t="shared" si="48"/>
        <v>1.0247332039999999</v>
      </c>
      <c r="O103" s="12">
        <f t="shared" ca="1" si="49"/>
        <v>1.052444951</v>
      </c>
      <c r="P103" s="17">
        <f t="shared" si="60"/>
        <v>0</v>
      </c>
      <c r="Q103" s="14">
        <f t="shared" ca="1" si="50"/>
        <v>52.444951000000003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45807</v>
      </c>
      <c r="V103" s="3"/>
      <c r="W103" s="4"/>
      <c r="X103" s="120"/>
      <c r="Y103" s="121"/>
      <c r="Z103" s="123"/>
      <c r="AA103" s="124"/>
      <c r="AB103" s="123"/>
      <c r="AC103" s="128"/>
      <c r="AD103" s="129"/>
      <c r="AE103" s="123"/>
      <c r="AF103" s="120"/>
      <c r="AG103" s="126"/>
      <c r="AH103" s="130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44589</v>
      </c>
      <c r="B104" s="116">
        <f t="shared" ca="1" si="63"/>
        <v>1053.093372</v>
      </c>
      <c r="C104" s="14">
        <f t="shared" si="54"/>
        <v>1000</v>
      </c>
      <c r="D104" s="95">
        <f t="shared" si="55"/>
        <v>44588</v>
      </c>
      <c r="E104" s="93">
        <f ca="1">IF(D104&lt;$B$1,VLOOKUP(D104,[1]DI!$A$4:$B$15000,2,FALSE),0)</f>
        <v>9.1499999999999998E-2</v>
      </c>
      <c r="F104" s="14">
        <f t="shared" ca="1" si="64"/>
        <v>1.00034749</v>
      </c>
      <c r="G104" s="14">
        <f ca="1">(TRUNC(PRODUCT($F$12:$F103),16))</f>
        <v>1.02739978199585</v>
      </c>
      <c r="H104" s="14">
        <f t="shared" si="65"/>
        <v>1</v>
      </c>
      <c r="I104" s="14">
        <f t="shared" ca="1" si="66"/>
        <v>1.0273997800000001</v>
      </c>
      <c r="J104" s="13">
        <f t="shared" si="56"/>
        <v>7.0000000000000007E-2</v>
      </c>
      <c r="K104" s="29">
        <f t="shared" si="57"/>
        <v>44456</v>
      </c>
      <c r="L104" s="2">
        <f t="shared" si="58"/>
        <v>92</v>
      </c>
      <c r="M104" s="17">
        <f t="shared" si="59"/>
        <v>92</v>
      </c>
      <c r="N104" s="12">
        <f t="shared" si="48"/>
        <v>1.0250083679999999</v>
      </c>
      <c r="O104" s="12">
        <f t="shared" ca="1" si="49"/>
        <v>1.053093372</v>
      </c>
      <c r="P104" s="17">
        <f t="shared" si="60"/>
        <v>0</v>
      </c>
      <c r="Q104" s="14">
        <f t="shared" ca="1" si="50"/>
        <v>53.093372000000002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45807</v>
      </c>
      <c r="V104" s="3"/>
      <c r="W104" s="11"/>
      <c r="X104" s="120"/>
      <c r="Y104" s="121"/>
      <c r="Z104" s="123"/>
      <c r="AA104" s="124"/>
      <c r="AB104" s="123"/>
      <c r="AC104" s="128"/>
      <c r="AD104" s="129"/>
      <c r="AE104" s="123"/>
      <c r="AF104" s="120"/>
      <c r="AG104" s="126"/>
      <c r="AH104" s="130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44592</v>
      </c>
      <c r="B105" s="116">
        <f t="shared" ca="1" si="63"/>
        <v>1053.7421879999999</v>
      </c>
      <c r="C105" s="14">
        <f t="shared" si="54"/>
        <v>1000</v>
      </c>
      <c r="D105" s="95">
        <f t="shared" si="55"/>
        <v>44589</v>
      </c>
      <c r="E105" s="93">
        <f ca="1">IF(D105&lt;$B$1,VLOOKUP(D105,[1]DI!$A$4:$B$15000,2,FALSE),0)</f>
        <v>9.1499999999999998E-2</v>
      </c>
      <c r="F105" s="14">
        <f t="shared" ca="1" si="64"/>
        <v>1.00034749</v>
      </c>
      <c r="G105" s="14">
        <f ca="1">(TRUNC(PRODUCT($F$12:$F104),16))</f>
        <v>1.02775679314609</v>
      </c>
      <c r="H105" s="14">
        <f t="shared" si="65"/>
        <v>1</v>
      </c>
      <c r="I105" s="14">
        <f t="shared" ca="1" si="66"/>
        <v>1.02775679</v>
      </c>
      <c r="J105" s="13">
        <f t="shared" si="56"/>
        <v>7.0000000000000007E-2</v>
      </c>
      <c r="K105" s="29">
        <f t="shared" si="57"/>
        <v>44456</v>
      </c>
      <c r="L105" s="2">
        <f t="shared" si="58"/>
        <v>93</v>
      </c>
      <c r="M105" s="17">
        <f t="shared" si="59"/>
        <v>93</v>
      </c>
      <c r="N105" s="12">
        <f t="shared" si="48"/>
        <v>1.0252836059999999</v>
      </c>
      <c r="O105" s="12">
        <f t="shared" ca="1" si="49"/>
        <v>1.053742188</v>
      </c>
      <c r="P105" s="17">
        <f t="shared" si="60"/>
        <v>0</v>
      </c>
      <c r="Q105" s="14">
        <f t="shared" ca="1" si="50"/>
        <v>53.742187999999999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45807</v>
      </c>
      <c r="V105" s="3"/>
      <c r="W105" s="4"/>
      <c r="X105" s="120"/>
      <c r="Y105" s="121"/>
      <c r="Z105" s="123"/>
      <c r="AA105" s="124"/>
      <c r="AB105" s="123"/>
      <c r="AC105" s="128"/>
      <c r="AD105" s="129"/>
      <c r="AE105" s="123"/>
      <c r="AF105" s="120"/>
      <c r="AG105" s="126"/>
      <c r="AH105" s="130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44593</v>
      </c>
      <c r="B106" s="116">
        <f t="shared" ca="1" si="63"/>
        <v>1054.39141</v>
      </c>
      <c r="C106" s="14">
        <f t="shared" si="54"/>
        <v>1000</v>
      </c>
      <c r="D106" s="95">
        <f t="shared" si="55"/>
        <v>44592</v>
      </c>
      <c r="E106" s="93">
        <f ca="1">IF(D106&lt;$B$1,VLOOKUP(D106,[1]DI!$A$4:$B$15000,2,FALSE),0)</f>
        <v>9.1499999999999998E-2</v>
      </c>
      <c r="F106" s="14">
        <f t="shared" ca="1" si="64"/>
        <v>1.00034749</v>
      </c>
      <c r="G106" s="14">
        <f ca="1">(TRUNC(PRODUCT($F$12:$F105),16))</f>
        <v>1.0281139283541401</v>
      </c>
      <c r="H106" s="14">
        <f t="shared" si="65"/>
        <v>1</v>
      </c>
      <c r="I106" s="14">
        <f t="shared" ca="1" si="66"/>
        <v>1.02811393</v>
      </c>
      <c r="J106" s="13">
        <f t="shared" si="56"/>
        <v>7.0000000000000007E-2</v>
      </c>
      <c r="K106" s="29">
        <f t="shared" si="57"/>
        <v>44456</v>
      </c>
      <c r="L106" s="2">
        <f t="shared" si="58"/>
        <v>94</v>
      </c>
      <c r="M106" s="17">
        <f t="shared" si="59"/>
        <v>94</v>
      </c>
      <c r="N106" s="12">
        <f t="shared" si="48"/>
        <v>1.025558918</v>
      </c>
      <c r="O106" s="12">
        <f t="shared" ca="1" si="49"/>
        <v>1.05439141</v>
      </c>
      <c r="P106" s="17">
        <f t="shared" si="60"/>
        <v>0</v>
      </c>
      <c r="Q106" s="14">
        <f t="shared" ca="1" si="50"/>
        <v>54.39141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45807</v>
      </c>
      <c r="V106" s="3"/>
      <c r="W106" s="4"/>
      <c r="X106" s="120"/>
      <c r="Y106" s="121"/>
      <c r="Z106" s="123"/>
      <c r="AA106" s="124"/>
      <c r="AB106" s="123"/>
      <c r="AC106" s="128"/>
      <c r="AD106" s="129"/>
      <c r="AE106" s="123"/>
      <c r="AF106" s="120"/>
      <c r="AG106" s="126"/>
      <c r="AH106" s="130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44594</v>
      </c>
      <c r="B107" s="116">
        <f t="shared" ca="1" si="63"/>
        <v>1055.0410269900001</v>
      </c>
      <c r="C107" s="14">
        <f t="shared" si="54"/>
        <v>1000</v>
      </c>
      <c r="D107" s="95">
        <f t="shared" si="55"/>
        <v>44593</v>
      </c>
      <c r="E107" s="93">
        <f ca="1">IF(D107&lt;$B$1,VLOOKUP(D107,[1]DI!$A$4:$B$15000,2,FALSE),0)</f>
        <v>9.1499999999999998E-2</v>
      </c>
      <c r="F107" s="14">
        <f t="shared" ca="1" si="64"/>
        <v>1.00034749</v>
      </c>
      <c r="G107" s="14">
        <f ca="1">(TRUNC(PRODUCT($F$12:$F106),16))</f>
        <v>1.0284711876631101</v>
      </c>
      <c r="H107" s="14">
        <f t="shared" si="65"/>
        <v>1</v>
      </c>
      <c r="I107" s="14">
        <f t="shared" ca="1" si="66"/>
        <v>1.0284711900000001</v>
      </c>
      <c r="J107" s="13">
        <f t="shared" si="56"/>
        <v>7.0000000000000007E-2</v>
      </c>
      <c r="K107" s="29">
        <f t="shared" si="57"/>
        <v>44456</v>
      </c>
      <c r="L107" s="2">
        <f t="shared" si="58"/>
        <v>95</v>
      </c>
      <c r="M107" s="17">
        <f t="shared" si="59"/>
        <v>95</v>
      </c>
      <c r="N107" s="12">
        <f t="shared" si="48"/>
        <v>1.025834304</v>
      </c>
      <c r="O107" s="12">
        <f t="shared" ca="1" si="49"/>
        <v>1.0550410269999999</v>
      </c>
      <c r="P107" s="17">
        <f t="shared" si="60"/>
        <v>0</v>
      </c>
      <c r="Q107" s="14">
        <f t="shared" ca="1" si="50"/>
        <v>55.041026989999999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45807</v>
      </c>
      <c r="V107" s="3"/>
      <c r="W107" s="4"/>
      <c r="X107" s="120"/>
      <c r="Y107" s="121"/>
      <c r="Z107" s="123"/>
      <c r="AA107" s="124"/>
      <c r="AB107" s="123"/>
      <c r="AC107" s="128"/>
      <c r="AD107" s="129"/>
      <c r="AE107" s="123"/>
      <c r="AF107" s="120"/>
      <c r="AG107" s="126"/>
      <c r="AH107" s="130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44595</v>
      </c>
      <c r="B108" s="116">
        <f t="shared" ca="1" si="63"/>
        <v>1055.691041</v>
      </c>
      <c r="C108" s="14">
        <f t="shared" si="54"/>
        <v>1000</v>
      </c>
      <c r="D108" s="95">
        <f t="shared" si="55"/>
        <v>44594</v>
      </c>
      <c r="E108" s="93">
        <f ca="1">IF(D108&lt;$B$1,VLOOKUP(D108,[1]DI!$A$4:$B$15000,2,FALSE),0)</f>
        <v>9.1499999999999998E-2</v>
      </c>
      <c r="F108" s="14">
        <f t="shared" ca="1" si="64"/>
        <v>1.00034749</v>
      </c>
      <c r="G108" s="14">
        <f ca="1">(TRUNC(PRODUCT($F$12:$F107),16))</f>
        <v>1.02882857111611</v>
      </c>
      <c r="H108" s="14">
        <f t="shared" si="65"/>
        <v>1</v>
      </c>
      <c r="I108" s="14">
        <f t="shared" ca="1" si="66"/>
        <v>1.0288285699999999</v>
      </c>
      <c r="J108" s="13">
        <f t="shared" si="56"/>
        <v>7.0000000000000007E-2</v>
      </c>
      <c r="K108" s="29">
        <f t="shared" si="57"/>
        <v>44456</v>
      </c>
      <c r="L108" s="2">
        <f t="shared" si="58"/>
        <v>96</v>
      </c>
      <c r="M108" s="17">
        <f t="shared" si="59"/>
        <v>96</v>
      </c>
      <c r="N108" s="12">
        <f t="shared" si="48"/>
        <v>1.0261097640000001</v>
      </c>
      <c r="O108" s="12">
        <f t="shared" ca="1" si="49"/>
        <v>1.055691041</v>
      </c>
      <c r="P108" s="17">
        <f t="shared" si="60"/>
        <v>0</v>
      </c>
      <c r="Q108" s="14">
        <f t="shared" ca="1" si="50"/>
        <v>55.691040999999998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45807</v>
      </c>
      <c r="V108" s="3"/>
      <c r="W108" s="4"/>
      <c r="X108" s="120"/>
      <c r="Y108" s="121"/>
      <c r="Z108" s="123"/>
      <c r="AA108" s="124"/>
      <c r="AB108" s="123"/>
      <c r="AC108" s="128"/>
      <c r="AD108" s="129"/>
      <c r="AE108" s="123"/>
      <c r="AF108" s="120"/>
      <c r="AG108" s="126"/>
      <c r="AH108" s="130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44596</v>
      </c>
      <c r="B109" s="116">
        <f t="shared" ca="1" si="63"/>
        <v>1056.3414609900001</v>
      </c>
      <c r="C109" s="14">
        <f t="shared" si="54"/>
        <v>1000</v>
      </c>
      <c r="D109" s="95">
        <f t="shared" si="55"/>
        <v>44595</v>
      </c>
      <c r="E109" s="93">
        <f ca="1">IF(D109&lt;$B$1,VLOOKUP(D109,[1]DI!$A$4:$B$15000,2,FALSE),0)</f>
        <v>0.1065</v>
      </c>
      <c r="F109" s="14">
        <f t="shared" ca="1" si="64"/>
        <v>1.00040168</v>
      </c>
      <c r="G109" s="14">
        <f ca="1">(TRUNC(PRODUCT($F$12:$F108),16))</f>
        <v>1.0291860787562801</v>
      </c>
      <c r="H109" s="14">
        <f t="shared" si="65"/>
        <v>1</v>
      </c>
      <c r="I109" s="14">
        <f t="shared" ca="1" si="66"/>
        <v>1.0291860799999999</v>
      </c>
      <c r="J109" s="13">
        <f t="shared" si="56"/>
        <v>7.0000000000000007E-2</v>
      </c>
      <c r="K109" s="29">
        <f t="shared" si="57"/>
        <v>44456</v>
      </c>
      <c r="L109" s="2">
        <f t="shared" si="58"/>
        <v>97</v>
      </c>
      <c r="M109" s="17">
        <f t="shared" si="59"/>
        <v>97</v>
      </c>
      <c r="N109" s="12">
        <f t="shared" si="48"/>
        <v>1.0263852979999999</v>
      </c>
      <c r="O109" s="12">
        <f t="shared" ca="1" si="49"/>
        <v>1.0563414609999999</v>
      </c>
      <c r="P109" s="17">
        <f t="shared" si="60"/>
        <v>0</v>
      </c>
      <c r="Q109" s="14">
        <f t="shared" ca="1" si="50"/>
        <v>56.341460990000002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45807</v>
      </c>
      <c r="V109" s="3"/>
      <c r="W109" s="4"/>
      <c r="X109" s="120"/>
      <c r="Y109" s="121"/>
      <c r="Z109" s="123"/>
      <c r="AA109" s="124"/>
      <c r="AB109" s="123"/>
      <c r="AC109" s="128"/>
      <c r="AD109" s="129"/>
      <c r="AE109" s="123"/>
      <c r="AF109" s="120"/>
      <c r="AG109" s="126"/>
      <c r="AH109" s="130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44599</v>
      </c>
      <c r="B110" s="116">
        <f t="shared" ca="1" si="63"/>
        <v>1057.0495339900001</v>
      </c>
      <c r="C110" s="14">
        <f t="shared" si="54"/>
        <v>1000</v>
      </c>
      <c r="D110" s="95">
        <f t="shared" si="55"/>
        <v>44596</v>
      </c>
      <c r="E110" s="93">
        <f ca="1">IF(D110&lt;$B$1,VLOOKUP(D110,[1]DI!$A$4:$B$15000,2,FALSE),0)</f>
        <v>0.1065</v>
      </c>
      <c r="F110" s="14">
        <f t="shared" ca="1" si="64"/>
        <v>1.00040168</v>
      </c>
      <c r="G110" s="14">
        <f ca="1">(TRUNC(PRODUCT($F$12:$F109),16))</f>
        <v>1.0295994822204</v>
      </c>
      <c r="H110" s="14">
        <f t="shared" si="65"/>
        <v>1</v>
      </c>
      <c r="I110" s="14">
        <f t="shared" ca="1" si="66"/>
        <v>1.0295994799999999</v>
      </c>
      <c r="J110" s="13">
        <f t="shared" si="56"/>
        <v>7.0000000000000007E-2</v>
      </c>
      <c r="K110" s="29">
        <f t="shared" si="57"/>
        <v>44456</v>
      </c>
      <c r="L110" s="2">
        <f t="shared" si="58"/>
        <v>98</v>
      </c>
      <c r="M110" s="17">
        <f t="shared" si="59"/>
        <v>98</v>
      </c>
      <c r="N110" s="12">
        <f t="shared" si="48"/>
        <v>1.026660905</v>
      </c>
      <c r="O110" s="12">
        <f t="shared" ca="1" si="49"/>
        <v>1.0570495339999999</v>
      </c>
      <c r="P110" s="17">
        <f t="shared" si="60"/>
        <v>0</v>
      </c>
      <c r="Q110" s="14">
        <f t="shared" ca="1" si="50"/>
        <v>57.04953399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45807</v>
      </c>
      <c r="V110" s="3"/>
      <c r="W110" s="4"/>
      <c r="X110" s="120"/>
      <c r="Y110" s="121"/>
      <c r="Z110" s="123"/>
      <c r="AA110" s="124"/>
      <c r="AB110" s="123"/>
      <c r="AC110" s="128"/>
      <c r="AD110" s="129"/>
      <c r="AE110" s="123"/>
      <c r="AF110" s="120"/>
      <c r="AG110" s="126"/>
      <c r="AH110" s="130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44600</v>
      </c>
      <c r="B111" s="116">
        <f t="shared" ca="1" si="63"/>
        <v>1057.758086</v>
      </c>
      <c r="C111" s="14">
        <f t="shared" si="54"/>
        <v>1000</v>
      </c>
      <c r="D111" s="95">
        <f t="shared" si="55"/>
        <v>44599</v>
      </c>
      <c r="E111" s="93">
        <f ca="1">IF(D111&lt;$B$1,VLOOKUP(D111,[1]DI!$A$4:$B$15000,2,FALSE),0)</f>
        <v>0.1065</v>
      </c>
      <c r="F111" s="14">
        <f t="shared" ca="1" si="64"/>
        <v>1.00040168</v>
      </c>
      <c r="G111" s="14">
        <f ca="1">(TRUNC(PRODUCT($F$12:$F110),16))</f>
        <v>1.03001305174042</v>
      </c>
      <c r="H111" s="14">
        <f t="shared" si="65"/>
        <v>1</v>
      </c>
      <c r="I111" s="14">
        <f t="shared" ca="1" si="66"/>
        <v>1.03001305</v>
      </c>
      <c r="J111" s="13">
        <f t="shared" si="56"/>
        <v>7.0000000000000007E-2</v>
      </c>
      <c r="K111" s="29">
        <f t="shared" si="57"/>
        <v>44456</v>
      </c>
      <c r="L111" s="2">
        <f t="shared" si="58"/>
        <v>99</v>
      </c>
      <c r="M111" s="17">
        <f t="shared" si="59"/>
        <v>99</v>
      </c>
      <c r="N111" s="12">
        <f t="shared" si="48"/>
        <v>1.026936587</v>
      </c>
      <c r="O111" s="12">
        <f t="shared" ca="1" si="49"/>
        <v>1.057758086</v>
      </c>
      <c r="P111" s="17">
        <f t="shared" si="60"/>
        <v>0</v>
      </c>
      <c r="Q111" s="14">
        <f t="shared" ca="1" si="50"/>
        <v>57.758085999999999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45807</v>
      </c>
      <c r="V111" s="3"/>
      <c r="W111" s="4"/>
      <c r="X111" s="120"/>
      <c r="Y111" s="121"/>
      <c r="Z111" s="123"/>
      <c r="AA111" s="124"/>
      <c r="AB111" s="123"/>
      <c r="AC111" s="128"/>
      <c r="AD111" s="129"/>
      <c r="AE111" s="123"/>
      <c r="AF111" s="120"/>
      <c r="AG111" s="126"/>
      <c r="AH111" s="130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44601</v>
      </c>
      <c r="B112" s="116">
        <f t="shared" ca="1" si="63"/>
        <v>1058.4671169999999</v>
      </c>
      <c r="C112" s="14">
        <f t="shared" si="54"/>
        <v>1000</v>
      </c>
      <c r="D112" s="95">
        <f t="shared" si="55"/>
        <v>44600</v>
      </c>
      <c r="E112" s="93">
        <f ca="1">IF(D112&lt;$B$1,VLOOKUP(D112,[1]DI!$A$4:$B$15000,2,FALSE),0)</f>
        <v>0.1065</v>
      </c>
      <c r="F112" s="14">
        <f t="shared" ca="1" si="64"/>
        <v>1.00040168</v>
      </c>
      <c r="G112" s="14">
        <f ca="1">(TRUNC(PRODUCT($F$12:$F111),16))</f>
        <v>1.0304267873830399</v>
      </c>
      <c r="H112" s="14">
        <f t="shared" si="65"/>
        <v>1</v>
      </c>
      <c r="I112" s="14">
        <f t="shared" ca="1" si="66"/>
        <v>1.0304267899999999</v>
      </c>
      <c r="J112" s="13">
        <f t="shared" si="56"/>
        <v>7.0000000000000007E-2</v>
      </c>
      <c r="K112" s="29">
        <f t="shared" si="57"/>
        <v>44456</v>
      </c>
      <c r="L112" s="2">
        <f t="shared" si="58"/>
        <v>100</v>
      </c>
      <c r="M112" s="17">
        <f t="shared" si="59"/>
        <v>100</v>
      </c>
      <c r="N112" s="12">
        <f t="shared" si="48"/>
        <v>1.027212343</v>
      </c>
      <c r="O112" s="12">
        <f t="shared" ca="1" si="49"/>
        <v>1.058467117</v>
      </c>
      <c r="P112" s="17">
        <f t="shared" si="60"/>
        <v>0</v>
      </c>
      <c r="Q112" s="14">
        <f t="shared" ca="1" si="50"/>
        <v>58.467117000000002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45807</v>
      </c>
      <c r="V112" s="3"/>
      <c r="W112" s="4"/>
      <c r="X112" s="120"/>
      <c r="Y112" s="121"/>
      <c r="Z112" s="123"/>
      <c r="AA112" s="124"/>
      <c r="AB112" s="123"/>
      <c r="AC112" s="128"/>
      <c r="AD112" s="129"/>
      <c r="AE112" s="123"/>
      <c r="AF112" s="120"/>
      <c r="AG112" s="126"/>
      <c r="AH112" s="130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44602</v>
      </c>
      <c r="B113" s="116">
        <f t="shared" ca="1" si="63"/>
        <v>1059.1766170000001</v>
      </c>
      <c r="C113" s="14">
        <f t="shared" si="54"/>
        <v>1000</v>
      </c>
      <c r="D113" s="95">
        <f t="shared" si="55"/>
        <v>44601</v>
      </c>
      <c r="E113" s="93">
        <f ca="1">IF(D113&lt;$B$1,VLOOKUP(D113,[1]DI!$A$4:$B$15000,2,FALSE),0)</f>
        <v>0.1065</v>
      </c>
      <c r="F113" s="14">
        <f t="shared" ca="1" si="64"/>
        <v>1.00040168</v>
      </c>
      <c r="G113" s="14">
        <f ca="1">(TRUNC(PRODUCT($F$12:$F112),16))</f>
        <v>1.0308406892149999</v>
      </c>
      <c r="H113" s="14">
        <f t="shared" si="65"/>
        <v>1</v>
      </c>
      <c r="I113" s="14">
        <f t="shared" ca="1" si="66"/>
        <v>1.03084069</v>
      </c>
      <c r="J113" s="13">
        <f t="shared" si="56"/>
        <v>7.0000000000000007E-2</v>
      </c>
      <c r="K113" s="29">
        <f t="shared" si="57"/>
        <v>44456</v>
      </c>
      <c r="L113" s="2">
        <f t="shared" si="58"/>
        <v>101</v>
      </c>
      <c r="M113" s="17">
        <f t="shared" si="59"/>
        <v>101</v>
      </c>
      <c r="N113" s="12">
        <f t="shared" si="48"/>
        <v>1.0274881730000001</v>
      </c>
      <c r="O113" s="12">
        <f t="shared" ca="1" si="49"/>
        <v>1.0591766170000001</v>
      </c>
      <c r="P113" s="17">
        <f t="shared" si="60"/>
        <v>0</v>
      </c>
      <c r="Q113" s="14">
        <f t="shared" ca="1" si="50"/>
        <v>59.176617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45807</v>
      </c>
      <c r="V113" s="3"/>
      <c r="W113" s="4"/>
      <c r="X113" s="120"/>
      <c r="Y113" s="121"/>
      <c r="Z113" s="123"/>
      <c r="AA113" s="124"/>
      <c r="AB113" s="123"/>
      <c r="AC113" s="128"/>
      <c r="AD113" s="129"/>
      <c r="AE113" s="123"/>
      <c r="AF113" s="120"/>
      <c r="AG113" s="126"/>
      <c r="AH113" s="130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44603</v>
      </c>
      <c r="B114" s="116">
        <f t="shared" ca="1" si="63"/>
        <v>1059.8865969999999</v>
      </c>
      <c r="C114" s="14">
        <f t="shared" si="54"/>
        <v>1000</v>
      </c>
      <c r="D114" s="95">
        <f t="shared" si="55"/>
        <v>44602</v>
      </c>
      <c r="E114" s="93">
        <f ca="1">IF(D114&lt;$B$1,VLOOKUP(D114,[1]DI!$A$4:$B$15000,2,FALSE),0)</f>
        <v>0.1065</v>
      </c>
      <c r="F114" s="14">
        <f t="shared" ca="1" si="64"/>
        <v>1.00040168</v>
      </c>
      <c r="G114" s="14">
        <f ca="1">(TRUNC(PRODUCT($F$12:$F113),16))</f>
        <v>1.0312547573030399</v>
      </c>
      <c r="H114" s="14">
        <f t="shared" si="65"/>
        <v>1</v>
      </c>
      <c r="I114" s="14">
        <f t="shared" ca="1" si="66"/>
        <v>1.0312547599999999</v>
      </c>
      <c r="J114" s="13">
        <f t="shared" si="56"/>
        <v>7.0000000000000007E-2</v>
      </c>
      <c r="K114" s="29">
        <f t="shared" si="57"/>
        <v>44456</v>
      </c>
      <c r="L114" s="2">
        <f t="shared" si="58"/>
        <v>102</v>
      </c>
      <c r="M114" s="17">
        <f t="shared" si="59"/>
        <v>102</v>
      </c>
      <c r="N114" s="12">
        <f t="shared" si="48"/>
        <v>1.0277640770000001</v>
      </c>
      <c r="O114" s="12">
        <f t="shared" ca="1" si="49"/>
        <v>1.059886597</v>
      </c>
      <c r="P114" s="17">
        <f t="shared" si="60"/>
        <v>0</v>
      </c>
      <c r="Q114" s="14">
        <f t="shared" ca="1" si="50"/>
        <v>59.886597000000002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45807</v>
      </c>
      <c r="V114" s="3"/>
      <c r="W114" s="4"/>
      <c r="X114" s="120"/>
      <c r="Y114" s="121"/>
      <c r="Z114" s="123"/>
      <c r="AA114" s="124"/>
      <c r="AB114" s="123"/>
      <c r="AC114" s="128"/>
      <c r="AD114" s="129"/>
      <c r="AE114" s="123"/>
      <c r="AF114" s="120"/>
      <c r="AG114" s="126"/>
      <c r="AH114" s="130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44606</v>
      </c>
      <c r="B115" s="116">
        <f t="shared" ca="1" si="63"/>
        <v>1060.597045</v>
      </c>
      <c r="C115" s="14">
        <f t="shared" si="54"/>
        <v>1000</v>
      </c>
      <c r="D115" s="95">
        <f t="shared" si="55"/>
        <v>44603</v>
      </c>
      <c r="E115" s="93">
        <f ca="1">IF(D115&lt;$B$1,VLOOKUP(D115,[1]DI!$A$4:$B$15000,2,FALSE),0)</f>
        <v>0.1065</v>
      </c>
      <c r="F115" s="14">
        <f t="shared" ca="1" si="64"/>
        <v>1.00040168</v>
      </c>
      <c r="G115" s="14">
        <f ca="1">(TRUNC(PRODUCT($F$12:$F114),16))</f>
        <v>1.0316689917139501</v>
      </c>
      <c r="H115" s="14">
        <f t="shared" si="65"/>
        <v>1</v>
      </c>
      <c r="I115" s="14">
        <f t="shared" ca="1" si="66"/>
        <v>1.03166899</v>
      </c>
      <c r="J115" s="13">
        <f t="shared" si="56"/>
        <v>7.0000000000000007E-2</v>
      </c>
      <c r="K115" s="29">
        <f t="shared" si="57"/>
        <v>44456</v>
      </c>
      <c r="L115" s="2">
        <f t="shared" si="58"/>
        <v>103</v>
      </c>
      <c r="M115" s="17">
        <f t="shared" si="59"/>
        <v>103</v>
      </c>
      <c r="N115" s="12">
        <f t="shared" si="48"/>
        <v>1.028040055</v>
      </c>
      <c r="O115" s="12">
        <f t="shared" ca="1" si="49"/>
        <v>1.060597045</v>
      </c>
      <c r="P115" s="17">
        <f t="shared" si="60"/>
        <v>0</v>
      </c>
      <c r="Q115" s="14">
        <f t="shared" ca="1" si="50"/>
        <v>60.597045000000001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45807</v>
      </c>
      <c r="V115" s="3"/>
      <c r="W115" s="4"/>
      <c r="X115" s="120"/>
      <c r="Y115" s="121"/>
      <c r="Z115" s="123"/>
      <c r="AA115" s="124"/>
      <c r="AB115" s="123"/>
      <c r="AC115" s="128"/>
      <c r="AD115" s="129"/>
      <c r="AE115" s="123"/>
      <c r="AF115" s="120"/>
      <c r="AG115" s="126"/>
      <c r="AH115" s="130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44607</v>
      </c>
      <c r="B116" s="116">
        <f t="shared" ca="1" si="63"/>
        <v>1061.3079740000001</v>
      </c>
      <c r="C116" s="14">
        <f t="shared" si="54"/>
        <v>1000</v>
      </c>
      <c r="D116" s="95">
        <f t="shared" si="55"/>
        <v>44606</v>
      </c>
      <c r="E116" s="93">
        <f ca="1">IF(D116&lt;$B$1,VLOOKUP(D116,[1]DI!$A$4:$B$15000,2,FALSE),0)</f>
        <v>0.1065</v>
      </c>
      <c r="F116" s="14">
        <f t="shared" ca="1" si="64"/>
        <v>1.00040168</v>
      </c>
      <c r="G116" s="14">
        <f ca="1">(TRUNC(PRODUCT($F$12:$F115),16))</f>
        <v>1.0320833925145401</v>
      </c>
      <c r="H116" s="14">
        <f t="shared" si="65"/>
        <v>1</v>
      </c>
      <c r="I116" s="14">
        <f t="shared" ca="1" si="66"/>
        <v>1.0320833899999999</v>
      </c>
      <c r="J116" s="13">
        <f t="shared" si="56"/>
        <v>7.0000000000000007E-2</v>
      </c>
      <c r="K116" s="29">
        <f t="shared" si="57"/>
        <v>44456</v>
      </c>
      <c r="L116" s="2">
        <f t="shared" si="58"/>
        <v>104</v>
      </c>
      <c r="M116" s="17">
        <f t="shared" si="59"/>
        <v>104</v>
      </c>
      <c r="N116" s="12">
        <f t="shared" si="48"/>
        <v>1.028316107</v>
      </c>
      <c r="O116" s="12">
        <f t="shared" ca="1" si="49"/>
        <v>1.061307974</v>
      </c>
      <c r="P116" s="17">
        <f t="shared" si="60"/>
        <v>0</v>
      </c>
      <c r="Q116" s="14">
        <f t="shared" ca="1" si="50"/>
        <v>61.307974000000002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45807</v>
      </c>
      <c r="V116" s="3"/>
      <c r="W116" s="4"/>
      <c r="X116" s="120"/>
      <c r="Y116" s="121"/>
      <c r="Z116" s="123"/>
      <c r="AA116" s="124"/>
      <c r="AB116" s="123"/>
      <c r="AC116" s="128"/>
      <c r="AD116" s="129"/>
      <c r="AE116" s="123"/>
      <c r="AF116" s="120"/>
      <c r="AG116" s="126"/>
      <c r="AH116" s="130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44608</v>
      </c>
      <c r="B117" s="116">
        <f t="shared" ca="1" si="63"/>
        <v>1062.0193819900001</v>
      </c>
      <c r="C117" s="14">
        <f t="shared" si="54"/>
        <v>1000</v>
      </c>
      <c r="D117" s="95">
        <f t="shared" si="55"/>
        <v>44607</v>
      </c>
      <c r="E117" s="93">
        <f ca="1">IF(D117&lt;$B$1,VLOOKUP(D117,[1]DI!$A$4:$B$15000,2,FALSE),0)</f>
        <v>0.1065</v>
      </c>
      <c r="F117" s="14">
        <f t="shared" ca="1" si="64"/>
        <v>1.00040168</v>
      </c>
      <c r="G117" s="14">
        <f ca="1">(TRUNC(PRODUCT($F$12:$F116),16))</f>
        <v>1.0324979597716499</v>
      </c>
      <c r="H117" s="14">
        <f t="shared" si="65"/>
        <v>1</v>
      </c>
      <c r="I117" s="14">
        <f t="shared" ca="1" si="66"/>
        <v>1.0324979599999999</v>
      </c>
      <c r="J117" s="13">
        <f t="shared" si="56"/>
        <v>7.0000000000000007E-2</v>
      </c>
      <c r="K117" s="29">
        <f t="shared" si="57"/>
        <v>44456</v>
      </c>
      <c r="L117" s="2">
        <f t="shared" si="58"/>
        <v>105</v>
      </c>
      <c r="M117" s="17">
        <f t="shared" si="59"/>
        <v>105</v>
      </c>
      <c r="N117" s="12">
        <f t="shared" si="48"/>
        <v>1.0285922329999999</v>
      </c>
      <c r="O117" s="12">
        <f t="shared" ca="1" si="49"/>
        <v>1.0620193819999999</v>
      </c>
      <c r="P117" s="17">
        <f t="shared" si="60"/>
        <v>0</v>
      </c>
      <c r="Q117" s="14">
        <f t="shared" ca="1" si="50"/>
        <v>62.019381989999999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45807</v>
      </c>
      <c r="V117" s="3"/>
      <c r="W117" s="4"/>
      <c r="X117" s="120"/>
      <c r="Y117" s="121"/>
      <c r="Z117" s="123"/>
      <c r="AA117" s="124"/>
      <c r="AB117" s="123"/>
      <c r="AC117" s="128"/>
      <c r="AD117" s="129"/>
      <c r="AE117" s="123"/>
      <c r="AF117" s="120"/>
      <c r="AG117" s="126"/>
      <c r="AH117" s="130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44609</v>
      </c>
      <c r="B118" s="116">
        <f t="shared" ca="1" si="63"/>
        <v>1062.731262</v>
      </c>
      <c r="C118" s="14">
        <f t="shared" si="54"/>
        <v>1000</v>
      </c>
      <c r="D118" s="95">
        <f t="shared" si="55"/>
        <v>44608</v>
      </c>
      <c r="E118" s="93">
        <f ca="1">IF(D118&lt;$B$1,VLOOKUP(D118,[1]DI!$A$4:$B$15000,2,FALSE),0)</f>
        <v>0.1065</v>
      </c>
      <c r="F118" s="14">
        <f t="shared" ca="1" si="64"/>
        <v>1.00040168</v>
      </c>
      <c r="G118" s="14">
        <f ca="1">(TRUNC(PRODUCT($F$12:$F117),16))</f>
        <v>1.03291269355213</v>
      </c>
      <c r="H118" s="14">
        <f t="shared" si="65"/>
        <v>1</v>
      </c>
      <c r="I118" s="14">
        <f t="shared" ca="1" si="66"/>
        <v>1.0329126900000001</v>
      </c>
      <c r="J118" s="13">
        <f t="shared" si="56"/>
        <v>7.0000000000000007E-2</v>
      </c>
      <c r="K118" s="29">
        <f t="shared" si="57"/>
        <v>44456</v>
      </c>
      <c r="L118" s="2">
        <f t="shared" si="58"/>
        <v>106</v>
      </c>
      <c r="M118" s="17">
        <f t="shared" si="59"/>
        <v>106</v>
      </c>
      <c r="N118" s="12">
        <f t="shared" si="48"/>
        <v>1.0288684340000001</v>
      </c>
      <c r="O118" s="12">
        <f t="shared" ca="1" si="49"/>
        <v>1.062731262</v>
      </c>
      <c r="P118" s="17">
        <f t="shared" si="60"/>
        <v>0</v>
      </c>
      <c r="Q118" s="14">
        <f t="shared" ca="1" si="50"/>
        <v>62.731262000000001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45807</v>
      </c>
      <c r="V118" s="3"/>
      <c r="W118" s="4"/>
      <c r="X118" s="120"/>
      <c r="Y118" s="121"/>
      <c r="Z118" s="123"/>
      <c r="AA118" s="124"/>
      <c r="AB118" s="123"/>
      <c r="AC118" s="128"/>
      <c r="AD118" s="129"/>
      <c r="AE118" s="123"/>
      <c r="AF118" s="120"/>
      <c r="AG118" s="126"/>
      <c r="AH118" s="130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44610</v>
      </c>
      <c r="B119" s="116">
        <f t="shared" ca="1" si="63"/>
        <v>1063.4436209999999</v>
      </c>
      <c r="C119" s="14">
        <f t="shared" si="54"/>
        <v>1000</v>
      </c>
      <c r="D119" s="95">
        <f t="shared" si="55"/>
        <v>44609</v>
      </c>
      <c r="E119" s="93">
        <f ca="1">IF(D119&lt;$B$1,VLOOKUP(D119,[1]DI!$A$4:$B$15000,2,FALSE),0)</f>
        <v>0.1065</v>
      </c>
      <c r="F119" s="14">
        <f t="shared" ca="1" si="64"/>
        <v>1.00040168</v>
      </c>
      <c r="G119" s="14">
        <f ca="1">(TRUNC(PRODUCT($F$12:$F118),16))</f>
        <v>1.0333275939228801</v>
      </c>
      <c r="H119" s="14">
        <f t="shared" si="65"/>
        <v>1</v>
      </c>
      <c r="I119" s="14">
        <f t="shared" ca="1" si="66"/>
        <v>1.0333275900000001</v>
      </c>
      <c r="J119" s="13">
        <f t="shared" si="56"/>
        <v>7.0000000000000007E-2</v>
      </c>
      <c r="K119" s="29">
        <f t="shared" si="57"/>
        <v>44456</v>
      </c>
      <c r="L119" s="2">
        <f t="shared" si="58"/>
        <v>107</v>
      </c>
      <c r="M119" s="17">
        <f t="shared" si="59"/>
        <v>107</v>
      </c>
      <c r="N119" s="12">
        <f t="shared" si="48"/>
        <v>1.029144708</v>
      </c>
      <c r="O119" s="12">
        <f t="shared" ca="1" si="49"/>
        <v>1.063443621</v>
      </c>
      <c r="P119" s="17">
        <f t="shared" si="60"/>
        <v>0</v>
      </c>
      <c r="Q119" s="14">
        <f t="shared" ca="1" si="50"/>
        <v>63.443621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45807</v>
      </c>
      <c r="V119" s="3"/>
      <c r="W119" s="4"/>
      <c r="X119" s="120"/>
      <c r="Y119" s="121"/>
      <c r="Z119" s="123"/>
      <c r="AA119" s="124"/>
      <c r="AB119" s="123"/>
      <c r="AC119" s="128"/>
      <c r="AD119" s="129"/>
      <c r="AE119" s="123"/>
      <c r="AF119" s="120"/>
      <c r="AG119" s="126"/>
      <c r="AH119" s="130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44613</v>
      </c>
      <c r="B120" s="116">
        <f t="shared" ca="1" si="63"/>
        <v>1064.15646199</v>
      </c>
      <c r="C120" s="14">
        <f t="shared" si="54"/>
        <v>1000</v>
      </c>
      <c r="D120" s="95">
        <f t="shared" si="55"/>
        <v>44610</v>
      </c>
      <c r="E120" s="93">
        <f ca="1">IF(D120&lt;$B$1,VLOOKUP(D120,[1]DI!$A$4:$B$15000,2,FALSE),0)</f>
        <v>0.1065</v>
      </c>
      <c r="F120" s="14">
        <f t="shared" ca="1" si="64"/>
        <v>1.00040168</v>
      </c>
      <c r="G120" s="14">
        <f ca="1">(TRUNC(PRODUCT($F$12:$F119),16))</f>
        <v>1.0337426609508</v>
      </c>
      <c r="H120" s="14">
        <f t="shared" si="65"/>
        <v>1</v>
      </c>
      <c r="I120" s="14">
        <f t="shared" ca="1" si="66"/>
        <v>1.0337426599999999</v>
      </c>
      <c r="J120" s="13">
        <f t="shared" si="56"/>
        <v>7.0000000000000007E-2</v>
      </c>
      <c r="K120" s="29">
        <f t="shared" si="57"/>
        <v>44456</v>
      </c>
      <c r="L120" s="2">
        <f t="shared" si="58"/>
        <v>108</v>
      </c>
      <c r="M120" s="17">
        <f t="shared" si="59"/>
        <v>108</v>
      </c>
      <c r="N120" s="12">
        <f t="shared" si="48"/>
        <v>1.029421057</v>
      </c>
      <c r="O120" s="12">
        <f t="shared" ca="1" si="49"/>
        <v>1.0641564619999999</v>
      </c>
      <c r="P120" s="17">
        <f t="shared" si="60"/>
        <v>0</v>
      </c>
      <c r="Q120" s="14">
        <f t="shared" ca="1" si="50"/>
        <v>64.156461989999997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45807</v>
      </c>
      <c r="V120" s="3"/>
      <c r="W120" s="4"/>
      <c r="X120" s="120"/>
      <c r="Y120" s="121"/>
      <c r="Z120" s="123"/>
      <c r="AA120" s="124"/>
      <c r="AB120" s="123"/>
      <c r="AC120" s="128"/>
      <c r="AD120" s="129"/>
      <c r="AE120" s="123"/>
      <c r="AF120" s="120"/>
      <c r="AG120" s="126"/>
      <c r="AH120" s="130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44614</v>
      </c>
      <c r="B121" s="116">
        <f t="shared" ca="1" si="63"/>
        <v>1064.8697729999999</v>
      </c>
      <c r="C121" s="14">
        <f t="shared" si="54"/>
        <v>1000</v>
      </c>
      <c r="D121" s="95">
        <f t="shared" si="55"/>
        <v>44613</v>
      </c>
      <c r="E121" s="93">
        <f ca="1">IF(D121&lt;$B$1,VLOOKUP(D121,[1]DI!$A$4:$B$15000,2,FALSE),0)</f>
        <v>0.1065</v>
      </c>
      <c r="F121" s="14">
        <f t="shared" ca="1" si="64"/>
        <v>1.00040168</v>
      </c>
      <c r="G121" s="14">
        <f ca="1">(TRUNC(PRODUCT($F$12:$F120),16))</f>
        <v>1.03415789470285</v>
      </c>
      <c r="H121" s="14">
        <f t="shared" si="65"/>
        <v>1</v>
      </c>
      <c r="I121" s="14">
        <f t="shared" ca="1" si="66"/>
        <v>1.0341578899999999</v>
      </c>
      <c r="J121" s="13">
        <f t="shared" si="56"/>
        <v>7.0000000000000007E-2</v>
      </c>
      <c r="K121" s="29">
        <f t="shared" si="57"/>
        <v>44456</v>
      </c>
      <c r="L121" s="2">
        <f t="shared" si="58"/>
        <v>109</v>
      </c>
      <c r="M121" s="17">
        <f t="shared" si="59"/>
        <v>109</v>
      </c>
      <c r="N121" s="12">
        <f t="shared" si="48"/>
        <v>1.0296974800000001</v>
      </c>
      <c r="O121" s="12">
        <f t="shared" ca="1" si="49"/>
        <v>1.0648697730000001</v>
      </c>
      <c r="P121" s="17">
        <f t="shared" si="60"/>
        <v>0</v>
      </c>
      <c r="Q121" s="14">
        <f t="shared" ca="1" si="50"/>
        <v>64.869772999999995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45807</v>
      </c>
      <c r="V121" s="3"/>
      <c r="W121" s="4"/>
      <c r="X121" s="120"/>
      <c r="Y121" s="121"/>
      <c r="Z121" s="123"/>
      <c r="AA121" s="124"/>
      <c r="AB121" s="123"/>
      <c r="AC121" s="128"/>
      <c r="AD121" s="129"/>
      <c r="AE121" s="123"/>
      <c r="AF121" s="120"/>
      <c r="AG121" s="126"/>
      <c r="AH121" s="130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44615</v>
      </c>
      <c r="B122" s="116">
        <f t="shared" ca="1" si="63"/>
        <v>1065.583576</v>
      </c>
      <c r="C122" s="14">
        <f t="shared" si="54"/>
        <v>1000</v>
      </c>
      <c r="D122" s="95">
        <f t="shared" si="55"/>
        <v>44614</v>
      </c>
      <c r="E122" s="93">
        <f ca="1">IF(D122&lt;$B$1,VLOOKUP(D122,[1]DI!$A$4:$B$15000,2,FALSE),0)</f>
        <v>0.1065</v>
      </c>
      <c r="F122" s="14">
        <f t="shared" ca="1" si="64"/>
        <v>1.00040168</v>
      </c>
      <c r="G122" s="14">
        <f ca="1">(TRUNC(PRODUCT($F$12:$F121),16))</f>
        <v>1.0345732952460001</v>
      </c>
      <c r="H122" s="14">
        <f t="shared" si="65"/>
        <v>1</v>
      </c>
      <c r="I122" s="14">
        <f t="shared" ca="1" si="66"/>
        <v>1.0345732999999999</v>
      </c>
      <c r="J122" s="13">
        <f t="shared" si="56"/>
        <v>7.0000000000000007E-2</v>
      </c>
      <c r="K122" s="29">
        <f t="shared" si="57"/>
        <v>44456</v>
      </c>
      <c r="L122" s="2">
        <f t="shared" si="58"/>
        <v>110</v>
      </c>
      <c r="M122" s="17">
        <f t="shared" si="59"/>
        <v>110</v>
      </c>
      <c r="N122" s="12">
        <f t="shared" si="48"/>
        <v>1.029973977</v>
      </c>
      <c r="O122" s="12">
        <f t="shared" ca="1" si="49"/>
        <v>1.0655835760000001</v>
      </c>
      <c r="P122" s="17">
        <f t="shared" si="60"/>
        <v>0</v>
      </c>
      <c r="Q122" s="14">
        <f t="shared" ca="1" si="50"/>
        <v>65.583575999999994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45807</v>
      </c>
      <c r="V122" s="3"/>
      <c r="W122" s="4"/>
      <c r="X122" s="120"/>
      <c r="Y122" s="121"/>
      <c r="Z122" s="123"/>
      <c r="AA122" s="124"/>
      <c r="AB122" s="123"/>
      <c r="AC122" s="128"/>
      <c r="AD122" s="129"/>
      <c r="AE122" s="123"/>
      <c r="AF122" s="120"/>
      <c r="AG122" s="126"/>
      <c r="AH122" s="130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44616</v>
      </c>
      <c r="B123" s="116">
        <f t="shared" ca="1" si="63"/>
        <v>1066.2978409899999</v>
      </c>
      <c r="C123" s="14">
        <f t="shared" si="54"/>
        <v>1000</v>
      </c>
      <c r="D123" s="95">
        <f t="shared" si="55"/>
        <v>44615</v>
      </c>
      <c r="E123" s="93">
        <f ca="1">IF(D123&lt;$B$1,VLOOKUP(D123,[1]DI!$A$4:$B$15000,2,FALSE),0)</f>
        <v>0.1065</v>
      </c>
      <c r="F123" s="14">
        <f t="shared" ca="1" si="64"/>
        <v>1.00040168</v>
      </c>
      <c r="G123" s="14">
        <f ca="1">(TRUNC(PRODUCT($F$12:$F122),16))</f>
        <v>1.0349888626472299</v>
      </c>
      <c r="H123" s="14">
        <f t="shared" si="65"/>
        <v>1</v>
      </c>
      <c r="I123" s="14">
        <f t="shared" ca="1" si="66"/>
        <v>1.0349888599999999</v>
      </c>
      <c r="J123" s="13">
        <f t="shared" si="56"/>
        <v>7.0000000000000007E-2</v>
      </c>
      <c r="K123" s="29">
        <f t="shared" si="57"/>
        <v>44456</v>
      </c>
      <c r="L123" s="2">
        <f t="shared" si="58"/>
        <v>111</v>
      </c>
      <c r="M123" s="17">
        <f t="shared" si="59"/>
        <v>111</v>
      </c>
      <c r="N123" s="12">
        <f t="shared" si="48"/>
        <v>1.030250549</v>
      </c>
      <c r="O123" s="12">
        <f t="shared" ca="1" si="49"/>
        <v>1.0662978409999999</v>
      </c>
      <c r="P123" s="17">
        <f t="shared" si="60"/>
        <v>0</v>
      </c>
      <c r="Q123" s="14">
        <f t="shared" ca="1" si="50"/>
        <v>66.297840989999997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45807</v>
      </c>
      <c r="V123" s="3"/>
      <c r="W123" s="4"/>
      <c r="X123" s="120"/>
      <c r="Y123" s="121"/>
      <c r="Z123" s="123"/>
      <c r="AA123" s="124"/>
      <c r="AB123" s="123"/>
      <c r="AC123" s="128"/>
      <c r="AD123" s="129"/>
      <c r="AE123" s="123"/>
      <c r="AF123" s="120"/>
      <c r="AG123" s="126"/>
      <c r="AH123" s="130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44617</v>
      </c>
      <c r="B124" s="116">
        <f t="shared" ca="1" si="63"/>
        <v>1067.0125969999999</v>
      </c>
      <c r="C124" s="14">
        <f t="shared" si="54"/>
        <v>1000</v>
      </c>
      <c r="D124" s="95">
        <f t="shared" si="55"/>
        <v>44616</v>
      </c>
      <c r="E124" s="93">
        <f ca="1">IF(D124&lt;$B$1,VLOOKUP(D124,[1]DI!$A$4:$B$15000,2,FALSE),0)</f>
        <v>0.1065</v>
      </c>
      <c r="F124" s="14">
        <f t="shared" ca="1" si="64"/>
        <v>1.00040168</v>
      </c>
      <c r="G124" s="14">
        <f ca="1">(TRUNC(PRODUCT($F$12:$F123),16))</f>
        <v>1.0354045969735799</v>
      </c>
      <c r="H124" s="14">
        <f t="shared" si="65"/>
        <v>1</v>
      </c>
      <c r="I124" s="14">
        <f t="shared" ca="1" si="66"/>
        <v>1.0354045999999999</v>
      </c>
      <c r="J124" s="13">
        <f t="shared" si="56"/>
        <v>7.0000000000000007E-2</v>
      </c>
      <c r="K124" s="29">
        <f t="shared" si="57"/>
        <v>44456</v>
      </c>
      <c r="L124" s="2">
        <f t="shared" si="58"/>
        <v>112</v>
      </c>
      <c r="M124" s="17">
        <f t="shared" si="59"/>
        <v>112</v>
      </c>
      <c r="N124" s="12">
        <f t="shared" si="48"/>
        <v>1.030527194</v>
      </c>
      <c r="O124" s="12">
        <f t="shared" ca="1" si="49"/>
        <v>1.067012597</v>
      </c>
      <c r="P124" s="17">
        <f t="shared" si="60"/>
        <v>0</v>
      </c>
      <c r="Q124" s="14">
        <f t="shared" ca="1" si="50"/>
        <v>67.012597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45807</v>
      </c>
      <c r="V124" s="3"/>
      <c r="W124" s="4"/>
      <c r="X124" s="120"/>
      <c r="Y124" s="121"/>
      <c r="Z124" s="123"/>
      <c r="AA124" s="124"/>
      <c r="AB124" s="123"/>
      <c r="AC124" s="128"/>
      <c r="AD124" s="129"/>
      <c r="AE124" s="123"/>
      <c r="AF124" s="120"/>
      <c r="AG124" s="126"/>
      <c r="AH124" s="130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44622</v>
      </c>
      <c r="B125" s="116">
        <f t="shared" ca="1" si="63"/>
        <v>1067.7278260000001</v>
      </c>
      <c r="C125" s="14">
        <f t="shared" si="54"/>
        <v>1000</v>
      </c>
      <c r="D125" s="95">
        <f t="shared" si="55"/>
        <v>44617</v>
      </c>
      <c r="E125" s="93">
        <f ca="1">IF(D125&lt;$B$1,VLOOKUP(D125,[1]DI!$A$4:$B$15000,2,FALSE),0)</f>
        <v>0.1065</v>
      </c>
      <c r="F125" s="14">
        <f t="shared" ca="1" si="64"/>
        <v>1.00040168</v>
      </c>
      <c r="G125" s="14">
        <f ca="1">(TRUNC(PRODUCT($F$12:$F124),16))</f>
        <v>1.03582049829209</v>
      </c>
      <c r="H125" s="14">
        <f t="shared" si="65"/>
        <v>1</v>
      </c>
      <c r="I125" s="14">
        <f t="shared" ca="1" si="66"/>
        <v>1.0358205</v>
      </c>
      <c r="J125" s="13">
        <f t="shared" si="56"/>
        <v>7.0000000000000007E-2</v>
      </c>
      <c r="K125" s="29">
        <f t="shared" si="57"/>
        <v>44456</v>
      </c>
      <c r="L125" s="2">
        <f t="shared" si="58"/>
        <v>113</v>
      </c>
      <c r="M125" s="17">
        <f t="shared" si="59"/>
        <v>113</v>
      </c>
      <c r="N125" s="12">
        <f t="shared" si="48"/>
        <v>1.030803914</v>
      </c>
      <c r="O125" s="12">
        <f t="shared" ca="1" si="49"/>
        <v>1.067727826</v>
      </c>
      <c r="P125" s="17">
        <f t="shared" si="60"/>
        <v>0</v>
      </c>
      <c r="Q125" s="14">
        <f t="shared" ca="1" si="50"/>
        <v>67.727825999999993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45807</v>
      </c>
      <c r="V125" s="3"/>
      <c r="W125" s="4"/>
      <c r="X125" s="120"/>
      <c r="Y125" s="121"/>
      <c r="Z125" s="123"/>
      <c r="AA125" s="124"/>
      <c r="AB125" s="123"/>
      <c r="AC125" s="128"/>
      <c r="AD125" s="129"/>
      <c r="AE125" s="123"/>
      <c r="AF125" s="120"/>
      <c r="AG125" s="126"/>
      <c r="AH125" s="130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44623</v>
      </c>
      <c r="B126" s="116">
        <f t="shared" ca="1" si="63"/>
        <v>1068.4435370000001</v>
      </c>
      <c r="C126" s="14">
        <f t="shared" si="54"/>
        <v>1000</v>
      </c>
      <c r="D126" s="95">
        <f t="shared" si="55"/>
        <v>44622</v>
      </c>
      <c r="E126" s="93">
        <f ca="1">IF(D126&lt;$B$1,VLOOKUP(D126,[1]DI!$A$4:$B$15000,2,FALSE),0)</f>
        <v>0.1065</v>
      </c>
      <c r="F126" s="14">
        <f t="shared" ca="1" si="64"/>
        <v>1.00040168</v>
      </c>
      <c r="G126" s="14">
        <f ca="1">(TRUNC(PRODUCT($F$12:$F125),16))</f>
        <v>1.0362365666698501</v>
      </c>
      <c r="H126" s="14">
        <f t="shared" si="65"/>
        <v>1</v>
      </c>
      <c r="I126" s="14">
        <f t="shared" ca="1" si="66"/>
        <v>1.03623657</v>
      </c>
      <c r="J126" s="13">
        <f t="shared" si="56"/>
        <v>7.0000000000000007E-2</v>
      </c>
      <c r="K126" s="29">
        <f t="shared" si="57"/>
        <v>44456</v>
      </c>
      <c r="L126" s="2">
        <f t="shared" si="58"/>
        <v>114</v>
      </c>
      <c r="M126" s="17">
        <f t="shared" si="59"/>
        <v>114</v>
      </c>
      <c r="N126" s="12">
        <f t="shared" si="48"/>
        <v>1.031080709</v>
      </c>
      <c r="O126" s="12">
        <f t="shared" ca="1" si="49"/>
        <v>1.0684435370000001</v>
      </c>
      <c r="P126" s="17">
        <f t="shared" si="60"/>
        <v>0</v>
      </c>
      <c r="Q126" s="14">
        <f t="shared" ca="1" si="50"/>
        <v>68.443537000000006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45807</v>
      </c>
      <c r="V126" s="3"/>
      <c r="W126" s="4"/>
      <c r="X126" s="120"/>
      <c r="Y126" s="121"/>
      <c r="Z126" s="123"/>
      <c r="AA126" s="124"/>
      <c r="AB126" s="123"/>
      <c r="AC126" s="128"/>
      <c r="AD126" s="129"/>
      <c r="AE126" s="123"/>
      <c r="AF126" s="120"/>
      <c r="AG126" s="126"/>
      <c r="AH126" s="130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44624</v>
      </c>
      <c r="B127" s="116">
        <f t="shared" ca="1" si="63"/>
        <v>1069.1597200000001</v>
      </c>
      <c r="C127" s="14">
        <f t="shared" si="54"/>
        <v>1000</v>
      </c>
      <c r="D127" s="95">
        <f t="shared" si="55"/>
        <v>44623</v>
      </c>
      <c r="E127" s="93">
        <f ca="1">IF(D127&lt;$B$1,VLOOKUP(D127,[1]DI!$A$4:$B$15000,2,FALSE),0)</f>
        <v>0.1065</v>
      </c>
      <c r="F127" s="14">
        <f t="shared" ca="1" si="64"/>
        <v>1.00040168</v>
      </c>
      <c r="G127" s="14">
        <f ca="1">(TRUNC(PRODUCT($F$12:$F126),16))</f>
        <v>1.0366528021739501</v>
      </c>
      <c r="H127" s="14">
        <f t="shared" si="65"/>
        <v>1</v>
      </c>
      <c r="I127" s="14">
        <f t="shared" ca="1" si="66"/>
        <v>1.0366527999999999</v>
      </c>
      <c r="J127" s="13">
        <f t="shared" si="56"/>
        <v>7.0000000000000007E-2</v>
      </c>
      <c r="K127" s="29">
        <f t="shared" si="57"/>
        <v>44456</v>
      </c>
      <c r="L127" s="2">
        <f t="shared" si="58"/>
        <v>115</v>
      </c>
      <c r="M127" s="17">
        <f t="shared" si="59"/>
        <v>115</v>
      </c>
      <c r="N127" s="12">
        <f t="shared" si="48"/>
        <v>1.0313575770000001</v>
      </c>
      <c r="O127" s="12">
        <f t="shared" ca="1" si="49"/>
        <v>1.06915972</v>
      </c>
      <c r="P127" s="17">
        <f t="shared" si="60"/>
        <v>0</v>
      </c>
      <c r="Q127" s="14">
        <f t="shared" ca="1" si="50"/>
        <v>69.159719999999993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45807</v>
      </c>
      <c r="V127" s="3"/>
      <c r="W127" s="4"/>
      <c r="X127" s="120"/>
      <c r="Y127" s="121"/>
      <c r="Z127" s="123"/>
      <c r="AA127" s="124"/>
      <c r="AB127" s="123"/>
      <c r="AC127" s="128"/>
      <c r="AD127" s="129"/>
      <c r="AE127" s="123"/>
      <c r="AF127" s="120"/>
      <c r="AG127" s="126"/>
      <c r="AH127" s="130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44627</v>
      </c>
      <c r="B128" s="116">
        <f t="shared" ca="1" si="63"/>
        <v>1069.8763859999999</v>
      </c>
      <c r="C128" s="14">
        <f t="shared" si="54"/>
        <v>1000</v>
      </c>
      <c r="D128" s="95">
        <f t="shared" si="55"/>
        <v>44624</v>
      </c>
      <c r="E128" s="93">
        <f ca="1">IF(D128&lt;$B$1,VLOOKUP(D128,[1]DI!$A$4:$B$15000,2,FALSE),0)</f>
        <v>0.1065</v>
      </c>
      <c r="F128" s="14">
        <f t="shared" ca="1" si="64"/>
        <v>1.00040168</v>
      </c>
      <c r="G128" s="14">
        <f ca="1">(TRUNC(PRODUCT($F$12:$F127),16))</f>
        <v>1.03706920487152</v>
      </c>
      <c r="H128" s="14">
        <f t="shared" si="65"/>
        <v>1</v>
      </c>
      <c r="I128" s="14">
        <f t="shared" ca="1" si="66"/>
        <v>1.0370691999999999</v>
      </c>
      <c r="J128" s="13">
        <f t="shared" si="56"/>
        <v>7.0000000000000007E-2</v>
      </c>
      <c r="K128" s="29">
        <f t="shared" si="57"/>
        <v>44456</v>
      </c>
      <c r="L128" s="2">
        <f t="shared" si="58"/>
        <v>116</v>
      </c>
      <c r="M128" s="17">
        <f t="shared" si="59"/>
        <v>116</v>
      </c>
      <c r="N128" s="12">
        <f t="shared" si="48"/>
        <v>1.0316345200000001</v>
      </c>
      <c r="O128" s="12">
        <f t="shared" ca="1" si="49"/>
        <v>1.069876386</v>
      </c>
      <c r="P128" s="17">
        <f t="shared" si="60"/>
        <v>0</v>
      </c>
      <c r="Q128" s="14">
        <f t="shared" ca="1" si="50"/>
        <v>69.876385999999997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45807</v>
      </c>
      <c r="V128" s="3"/>
      <c r="W128" s="4"/>
      <c r="X128" s="120"/>
      <c r="Y128" s="121"/>
      <c r="Z128" s="123"/>
      <c r="AA128" s="124"/>
      <c r="AB128" s="123"/>
      <c r="AC128" s="128"/>
      <c r="AD128" s="129"/>
      <c r="AE128" s="123"/>
      <c r="AF128" s="120"/>
      <c r="AG128" s="126"/>
      <c r="AH128" s="130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44628</v>
      </c>
      <c r="B129" s="116">
        <f t="shared" ca="1" si="63"/>
        <v>1070.5935369900001</v>
      </c>
      <c r="C129" s="14">
        <f t="shared" si="54"/>
        <v>1000</v>
      </c>
      <c r="D129" s="95">
        <f t="shared" si="55"/>
        <v>44627</v>
      </c>
      <c r="E129" s="93">
        <f ca="1">IF(D129&lt;$B$1,VLOOKUP(D129,[1]DI!$A$4:$B$15000,2,FALSE),0)</f>
        <v>0.1065</v>
      </c>
      <c r="F129" s="14">
        <f t="shared" ca="1" si="64"/>
        <v>1.00040168</v>
      </c>
      <c r="G129" s="14">
        <f ca="1">(TRUNC(PRODUCT($F$12:$F128),16))</f>
        <v>1.0374857748297399</v>
      </c>
      <c r="H129" s="14">
        <f t="shared" si="65"/>
        <v>1</v>
      </c>
      <c r="I129" s="14">
        <f t="shared" ca="1" si="66"/>
        <v>1.03748577</v>
      </c>
      <c r="J129" s="13">
        <f t="shared" si="56"/>
        <v>7.0000000000000007E-2</v>
      </c>
      <c r="K129" s="29">
        <f t="shared" si="57"/>
        <v>44456</v>
      </c>
      <c r="L129" s="2">
        <f t="shared" si="58"/>
        <v>117</v>
      </c>
      <c r="M129" s="17">
        <f t="shared" si="59"/>
        <v>117</v>
      </c>
      <c r="N129" s="12">
        <f t="shared" si="48"/>
        <v>1.0319115379999999</v>
      </c>
      <c r="O129" s="12">
        <f t="shared" ca="1" si="49"/>
        <v>1.0705935369999999</v>
      </c>
      <c r="P129" s="17">
        <f t="shared" si="60"/>
        <v>0</v>
      </c>
      <c r="Q129" s="14">
        <f t="shared" ca="1" si="50"/>
        <v>70.593536990000004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45807</v>
      </c>
      <c r="V129" s="3"/>
      <c r="W129" s="4"/>
      <c r="X129" s="120"/>
      <c r="Y129" s="121"/>
      <c r="Z129" s="123"/>
      <c r="AA129" s="124"/>
      <c r="AB129" s="123"/>
      <c r="AC129" s="128"/>
      <c r="AD129" s="129"/>
      <c r="AE129" s="123"/>
      <c r="AF129" s="120"/>
      <c r="AG129" s="126"/>
      <c r="AH129" s="130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44629</v>
      </c>
      <c r="B130" s="116">
        <f t="shared" ca="1" si="63"/>
        <v>1071.3111689899999</v>
      </c>
      <c r="C130" s="14">
        <f t="shared" si="54"/>
        <v>1000</v>
      </c>
      <c r="D130" s="95">
        <f t="shared" si="55"/>
        <v>44628</v>
      </c>
      <c r="E130" s="93">
        <f ca="1">IF(D130&lt;$B$1,VLOOKUP(D130,[1]DI!$A$4:$B$15000,2,FALSE),0)</f>
        <v>0.1065</v>
      </c>
      <c r="F130" s="14">
        <f t="shared" ca="1" si="64"/>
        <v>1.00040168</v>
      </c>
      <c r="G130" s="14">
        <f ca="1">(TRUNC(PRODUCT($F$12:$F129),16))</f>
        <v>1.0379025121157699</v>
      </c>
      <c r="H130" s="14">
        <f t="shared" si="65"/>
        <v>1</v>
      </c>
      <c r="I130" s="14">
        <f t="shared" ca="1" si="66"/>
        <v>1.0379025099999999</v>
      </c>
      <c r="J130" s="13">
        <f t="shared" si="56"/>
        <v>7.0000000000000007E-2</v>
      </c>
      <c r="K130" s="29">
        <f t="shared" si="57"/>
        <v>44456</v>
      </c>
      <c r="L130" s="2">
        <f t="shared" si="58"/>
        <v>118</v>
      </c>
      <c r="M130" s="17">
        <f t="shared" si="59"/>
        <v>118</v>
      </c>
      <c r="N130" s="12">
        <f t="shared" si="48"/>
        <v>1.032188629</v>
      </c>
      <c r="O130" s="12">
        <f t="shared" ca="1" si="49"/>
        <v>1.0713111689999999</v>
      </c>
      <c r="P130" s="17">
        <f t="shared" si="60"/>
        <v>0</v>
      </c>
      <c r="Q130" s="14">
        <f t="shared" ca="1" si="50"/>
        <v>71.311168989999999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45807</v>
      </c>
      <c r="V130" s="3"/>
      <c r="W130" s="4"/>
      <c r="X130" s="120"/>
      <c r="Y130" s="121"/>
      <c r="Z130" s="123"/>
      <c r="AA130" s="124"/>
      <c r="AB130" s="123"/>
      <c r="AC130" s="128"/>
      <c r="AD130" s="129"/>
      <c r="AE130" s="123"/>
      <c r="AF130" s="120"/>
      <c r="AG130" s="126"/>
      <c r="AH130" s="130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44630</v>
      </c>
      <c r="B131" s="116">
        <f t="shared" ca="1" si="63"/>
        <v>1072.02928499</v>
      </c>
      <c r="C131" s="14">
        <f t="shared" si="54"/>
        <v>1000</v>
      </c>
      <c r="D131" s="95">
        <f t="shared" si="55"/>
        <v>44629</v>
      </c>
      <c r="E131" s="93">
        <f ca="1">IF(D131&lt;$B$1,VLOOKUP(D131,[1]DI!$A$4:$B$15000,2,FALSE),0)</f>
        <v>0.1065</v>
      </c>
      <c r="F131" s="14">
        <f t="shared" ca="1" si="64"/>
        <v>1.00040168</v>
      </c>
      <c r="G131" s="14">
        <f ca="1">(TRUNC(PRODUCT($F$12:$F130),16))</f>
        <v>1.0383194167968399</v>
      </c>
      <c r="H131" s="14">
        <f t="shared" si="65"/>
        <v>1</v>
      </c>
      <c r="I131" s="14">
        <f t="shared" ca="1" si="66"/>
        <v>1.0383194200000001</v>
      </c>
      <c r="J131" s="13">
        <f t="shared" si="56"/>
        <v>7.0000000000000007E-2</v>
      </c>
      <c r="K131" s="29">
        <f t="shared" si="57"/>
        <v>44456</v>
      </c>
      <c r="L131" s="2">
        <f t="shared" si="58"/>
        <v>119</v>
      </c>
      <c r="M131" s="17">
        <f t="shared" si="59"/>
        <v>119</v>
      </c>
      <c r="N131" s="12">
        <f t="shared" si="48"/>
        <v>1.032465795</v>
      </c>
      <c r="O131" s="12">
        <f t="shared" ca="1" si="49"/>
        <v>1.0720292849999999</v>
      </c>
      <c r="P131" s="17">
        <f t="shared" si="60"/>
        <v>0</v>
      </c>
      <c r="Q131" s="14">
        <f t="shared" ca="1" si="50"/>
        <v>72.029284989999994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45807</v>
      </c>
      <c r="V131" s="3"/>
      <c r="W131" s="4"/>
      <c r="X131" s="120"/>
      <c r="Y131" s="121"/>
      <c r="Z131" s="123"/>
      <c r="AA131" s="124"/>
      <c r="AB131" s="123"/>
      <c r="AC131" s="128"/>
      <c r="AD131" s="129"/>
      <c r="AE131" s="123"/>
      <c r="AF131" s="120"/>
      <c r="AG131" s="126"/>
      <c r="AH131" s="130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44631</v>
      </c>
      <c r="B132" s="116">
        <f t="shared" ca="1" si="63"/>
        <v>1072.7478759999999</v>
      </c>
      <c r="C132" s="14">
        <f t="shared" si="54"/>
        <v>1000</v>
      </c>
      <c r="D132" s="95">
        <f t="shared" si="55"/>
        <v>44630</v>
      </c>
      <c r="E132" s="93">
        <f ca="1">IF(D132&lt;$B$1,VLOOKUP(D132,[1]DI!$A$4:$B$15000,2,FALSE),0)</f>
        <v>0.1065</v>
      </c>
      <c r="F132" s="14">
        <f t="shared" ca="1" si="64"/>
        <v>1.00040168</v>
      </c>
      <c r="G132" s="14">
        <f ca="1">(TRUNC(PRODUCT($F$12:$F131),16))</f>
        <v>1.03873648894018</v>
      </c>
      <c r="H132" s="14">
        <f t="shared" si="65"/>
        <v>1</v>
      </c>
      <c r="I132" s="14">
        <f t="shared" ca="1" si="66"/>
        <v>1.03873649</v>
      </c>
      <c r="J132" s="13">
        <f t="shared" si="56"/>
        <v>7.0000000000000007E-2</v>
      </c>
      <c r="K132" s="29">
        <f t="shared" si="57"/>
        <v>44456</v>
      </c>
      <c r="L132" s="2">
        <f t="shared" si="58"/>
        <v>120</v>
      </c>
      <c r="M132" s="17">
        <f t="shared" si="59"/>
        <v>120</v>
      </c>
      <c r="N132" s="12">
        <f t="shared" si="48"/>
        <v>1.0327430360000001</v>
      </c>
      <c r="O132" s="12">
        <f t="shared" ca="1" si="49"/>
        <v>1.072747876</v>
      </c>
      <c r="P132" s="17">
        <f t="shared" si="60"/>
        <v>0</v>
      </c>
      <c r="Q132" s="14">
        <f t="shared" ca="1" si="50"/>
        <v>72.747876000000005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45807</v>
      </c>
      <c r="V132" s="3"/>
      <c r="W132" s="4"/>
      <c r="X132" s="120"/>
      <c r="Y132" s="121"/>
      <c r="Z132" s="123"/>
      <c r="AA132" s="124"/>
      <c r="AB132" s="123"/>
      <c r="AC132" s="128"/>
      <c r="AD132" s="129"/>
      <c r="AE132" s="123"/>
      <c r="AF132" s="120"/>
      <c r="AG132" s="126"/>
      <c r="AH132" s="130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44634</v>
      </c>
      <c r="B133" s="116">
        <f t="shared" ca="1" si="63"/>
        <v>1073.46695099</v>
      </c>
      <c r="C133" s="14">
        <f t="shared" si="54"/>
        <v>1000</v>
      </c>
      <c r="D133" s="95">
        <f t="shared" si="55"/>
        <v>44631</v>
      </c>
      <c r="E133" s="93">
        <f ca="1">IF(D133&lt;$B$1,VLOOKUP(D133,[1]DI!$A$4:$B$15000,2,FALSE),0)</f>
        <v>0.1065</v>
      </c>
      <c r="F133" s="14">
        <f t="shared" ca="1" si="64"/>
        <v>1.00040168</v>
      </c>
      <c r="G133" s="14">
        <f ca="1">(TRUNC(PRODUCT($F$12:$F132),16))</f>
        <v>1.0391537286130501</v>
      </c>
      <c r="H133" s="14">
        <f t="shared" si="65"/>
        <v>1</v>
      </c>
      <c r="I133" s="14">
        <f t="shared" ca="1" si="66"/>
        <v>1.03915373</v>
      </c>
      <c r="J133" s="13">
        <f t="shared" si="56"/>
        <v>7.0000000000000007E-2</v>
      </c>
      <c r="K133" s="29">
        <f t="shared" si="57"/>
        <v>44456</v>
      </c>
      <c r="L133" s="2">
        <f t="shared" si="58"/>
        <v>121</v>
      </c>
      <c r="M133" s="17">
        <f t="shared" si="59"/>
        <v>121</v>
      </c>
      <c r="N133" s="12">
        <f t="shared" si="48"/>
        <v>1.033020351</v>
      </c>
      <c r="O133" s="12">
        <f t="shared" ca="1" si="49"/>
        <v>1.0734669509999999</v>
      </c>
      <c r="P133" s="17">
        <f t="shared" si="60"/>
        <v>0</v>
      </c>
      <c r="Q133" s="14">
        <f t="shared" ca="1" si="50"/>
        <v>73.466950990000001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45807</v>
      </c>
      <c r="V133" s="3"/>
      <c r="W133" s="4"/>
      <c r="X133" s="120"/>
      <c r="Y133" s="121"/>
      <c r="Z133" s="123"/>
      <c r="AA133" s="124"/>
      <c r="AB133" s="123"/>
      <c r="AC133" s="128"/>
      <c r="AD133" s="129"/>
      <c r="AE133" s="123"/>
      <c r="AF133" s="120"/>
      <c r="AG133" s="126"/>
      <c r="AH133" s="130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44635</v>
      </c>
      <c r="B134" s="116">
        <f t="shared" ca="1" si="63"/>
        <v>1074.18651</v>
      </c>
      <c r="C134" s="14">
        <f t="shared" si="54"/>
        <v>1000</v>
      </c>
      <c r="D134" s="95">
        <f t="shared" si="55"/>
        <v>44634</v>
      </c>
      <c r="E134" s="93">
        <f ca="1">IF(D134&lt;$B$1,VLOOKUP(D134,[1]DI!$A$4:$B$15000,2,FALSE),0)</f>
        <v>0.1065</v>
      </c>
      <c r="F134" s="14">
        <f t="shared" ca="1" si="64"/>
        <v>1.00040168</v>
      </c>
      <c r="G134" s="14">
        <f ca="1">(TRUNC(PRODUCT($F$12:$F133),16))</f>
        <v>1.03957113588276</v>
      </c>
      <c r="H134" s="14">
        <f t="shared" si="65"/>
        <v>1</v>
      </c>
      <c r="I134" s="14">
        <f t="shared" ca="1" si="66"/>
        <v>1.0395711400000001</v>
      </c>
      <c r="J134" s="13">
        <f t="shared" si="56"/>
        <v>7.0000000000000007E-2</v>
      </c>
      <c r="K134" s="29">
        <f t="shared" si="57"/>
        <v>44456</v>
      </c>
      <c r="L134" s="2">
        <f t="shared" si="58"/>
        <v>122</v>
      </c>
      <c r="M134" s="17">
        <f t="shared" si="59"/>
        <v>122</v>
      </c>
      <c r="N134" s="12">
        <f t="shared" si="48"/>
        <v>1.0332977400000001</v>
      </c>
      <c r="O134" s="12">
        <f t="shared" ca="1" si="49"/>
        <v>1.0741865100000001</v>
      </c>
      <c r="P134" s="17">
        <f t="shared" si="60"/>
        <v>0</v>
      </c>
      <c r="Q134" s="14">
        <f t="shared" ca="1" si="50"/>
        <v>74.186509999999998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45807</v>
      </c>
      <c r="V134" s="3"/>
      <c r="W134" s="4"/>
      <c r="X134" s="120"/>
      <c r="Y134" s="121"/>
      <c r="Z134" s="123"/>
      <c r="AA134" s="124"/>
      <c r="AB134" s="123"/>
      <c r="AC134" s="128"/>
      <c r="AD134" s="129"/>
      <c r="AE134" s="123"/>
      <c r="AF134" s="120"/>
      <c r="AG134" s="126"/>
      <c r="AH134" s="130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44636</v>
      </c>
      <c r="B135" s="116">
        <f t="shared" ca="1" si="63"/>
        <v>1074.9065430000001</v>
      </c>
      <c r="C135" s="14">
        <f t="shared" si="54"/>
        <v>1000</v>
      </c>
      <c r="D135" s="95">
        <f t="shared" si="55"/>
        <v>44635</v>
      </c>
      <c r="E135" s="93">
        <f ca="1">IF(D135&lt;$B$1,VLOOKUP(D135,[1]DI!$A$4:$B$15000,2,FALSE),0)</f>
        <v>0.1065</v>
      </c>
      <c r="F135" s="14">
        <f t="shared" ca="1" si="64"/>
        <v>1.00040168</v>
      </c>
      <c r="G135" s="14">
        <f ca="1">(TRUNC(PRODUCT($F$12:$F134),16))</f>
        <v>1.0399887108166199</v>
      </c>
      <c r="H135" s="14">
        <f t="shared" si="65"/>
        <v>1</v>
      </c>
      <c r="I135" s="14">
        <f t="shared" ca="1" si="66"/>
        <v>1.03998871</v>
      </c>
      <c r="J135" s="13">
        <f t="shared" si="56"/>
        <v>7.0000000000000007E-2</v>
      </c>
      <c r="K135" s="29">
        <f t="shared" si="57"/>
        <v>44456</v>
      </c>
      <c r="L135" s="2">
        <f t="shared" si="58"/>
        <v>123</v>
      </c>
      <c r="M135" s="17">
        <f t="shared" si="59"/>
        <v>123</v>
      </c>
      <c r="N135" s="12">
        <f t="shared" si="48"/>
        <v>1.0335752039999999</v>
      </c>
      <c r="O135" s="12">
        <f t="shared" ca="1" si="49"/>
        <v>1.074906543</v>
      </c>
      <c r="P135" s="17">
        <f t="shared" si="60"/>
        <v>0</v>
      </c>
      <c r="Q135" s="14">
        <f t="shared" ca="1" si="50"/>
        <v>74.906542999999999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45807</v>
      </c>
      <c r="V135" s="3"/>
      <c r="W135" s="4"/>
      <c r="X135" s="120"/>
      <c r="Y135" s="121"/>
      <c r="Z135" s="123"/>
      <c r="AA135" s="124"/>
      <c r="AB135" s="123"/>
      <c r="AC135" s="128"/>
      <c r="AD135" s="129"/>
      <c r="AE135" s="123"/>
      <c r="AF135" s="120"/>
      <c r="AG135" s="126"/>
      <c r="AH135" s="130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44637</v>
      </c>
      <c r="B136" s="116">
        <f t="shared" ca="1" si="63"/>
        <v>1075.6270619899999</v>
      </c>
      <c r="C136" s="14">
        <f t="shared" si="54"/>
        <v>1000</v>
      </c>
      <c r="D136" s="95">
        <f t="shared" si="55"/>
        <v>44636</v>
      </c>
      <c r="E136" s="93">
        <f ca="1">IF(D136&lt;$B$1,VLOOKUP(D136,[1]DI!$A$4:$B$15000,2,FALSE),0)</f>
        <v>0.1065</v>
      </c>
      <c r="F136" s="14">
        <f t="shared" ca="1" si="64"/>
        <v>1.00040168</v>
      </c>
      <c r="G136" s="14">
        <f ca="1">(TRUNC(PRODUCT($F$12:$F135),16))</f>
        <v>1.0404064534819799</v>
      </c>
      <c r="H136" s="14">
        <f t="shared" si="65"/>
        <v>1</v>
      </c>
      <c r="I136" s="14">
        <f t="shared" ca="1" si="66"/>
        <v>1.0404064500000001</v>
      </c>
      <c r="J136" s="13">
        <f t="shared" si="56"/>
        <v>7.0000000000000007E-2</v>
      </c>
      <c r="K136" s="29">
        <f t="shared" si="57"/>
        <v>44456</v>
      </c>
      <c r="L136" s="2">
        <f t="shared" si="58"/>
        <v>124</v>
      </c>
      <c r="M136" s="17">
        <f t="shared" si="59"/>
        <v>124</v>
      </c>
      <c r="N136" s="12">
        <f t="shared" si="48"/>
        <v>1.033852743</v>
      </c>
      <c r="O136" s="12">
        <f t="shared" ca="1" si="49"/>
        <v>1.0756270619999999</v>
      </c>
      <c r="P136" s="17">
        <f t="shared" si="60"/>
        <v>0</v>
      </c>
      <c r="Q136" s="14">
        <f t="shared" ca="1" si="50"/>
        <v>75.627061990000001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45807</v>
      </c>
      <c r="V136" s="3"/>
      <c r="W136" s="4"/>
      <c r="X136" s="120"/>
      <c r="Y136" s="121"/>
      <c r="Z136" s="123"/>
      <c r="AA136" s="124"/>
      <c r="AB136" s="123"/>
      <c r="AC136" s="128"/>
      <c r="AD136" s="129"/>
      <c r="AE136" s="123"/>
      <c r="AF136" s="120"/>
      <c r="AG136" s="126"/>
      <c r="AH136" s="130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44638</v>
      </c>
      <c r="B137" s="116">
        <f t="shared" ca="1" si="63"/>
        <v>1076.348066</v>
      </c>
      <c r="C137" s="14">
        <f t="shared" si="54"/>
        <v>1000</v>
      </c>
      <c r="D137" s="95">
        <f t="shared" si="55"/>
        <v>44637</v>
      </c>
      <c r="E137" s="93">
        <f ca="1">IF(D137&lt;$B$1,VLOOKUP(D137,[1]DI!$A$4:$B$15000,2,FALSE),0)</f>
        <v>0.11649999999999999</v>
      </c>
      <c r="F137" s="14">
        <f t="shared" ca="1" si="64"/>
        <v>1.0004373900000001</v>
      </c>
      <c r="G137" s="14">
        <f ca="1">(TRUNC(PRODUCT($F$12:$F136),16))</f>
        <v>1.04082436394622</v>
      </c>
      <c r="H137" s="14">
        <f t="shared" si="65"/>
        <v>1</v>
      </c>
      <c r="I137" s="14">
        <f t="shared" ca="1" si="66"/>
        <v>1.04082436</v>
      </c>
      <c r="J137" s="13">
        <f t="shared" si="56"/>
        <v>7.0000000000000007E-2</v>
      </c>
      <c r="K137" s="29">
        <f t="shared" si="57"/>
        <v>44456</v>
      </c>
      <c r="L137" s="2">
        <f t="shared" si="58"/>
        <v>125</v>
      </c>
      <c r="M137" s="17">
        <f t="shared" si="59"/>
        <v>125</v>
      </c>
      <c r="N137" s="12">
        <f t="shared" si="48"/>
        <v>1.0341303559999999</v>
      </c>
      <c r="O137" s="12">
        <f t="shared" ca="1" si="49"/>
        <v>1.076348066</v>
      </c>
      <c r="P137" s="17">
        <f t="shared" si="60"/>
        <v>0</v>
      </c>
      <c r="Q137" s="14">
        <f t="shared" ca="1" si="50"/>
        <v>76.348066000000003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45807</v>
      </c>
      <c r="V137" s="3"/>
      <c r="W137" s="4"/>
      <c r="X137" s="120"/>
      <c r="Y137" s="121"/>
      <c r="Z137" s="123"/>
      <c r="AA137" s="124"/>
      <c r="AB137" s="123"/>
      <c r="AC137" s="128"/>
      <c r="AD137" s="129"/>
      <c r="AE137" s="123"/>
      <c r="AF137" s="120"/>
      <c r="AG137" s="126"/>
      <c r="AH137" s="130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44641</v>
      </c>
      <c r="B138" s="116">
        <f t="shared" ca="1" si="63"/>
        <v>1077.1080039999999</v>
      </c>
      <c r="C138" s="14">
        <f t="shared" si="54"/>
        <v>1000</v>
      </c>
      <c r="D138" s="95">
        <f t="shared" si="55"/>
        <v>44638</v>
      </c>
      <c r="E138" s="93">
        <f ca="1">IF(D138&lt;$B$1,VLOOKUP(D138,[1]DI!$A$4:$B$15000,2,FALSE),0)</f>
        <v>0.11649999999999999</v>
      </c>
      <c r="F138" s="14">
        <f t="shared" ca="1" si="64"/>
        <v>1.0004373900000001</v>
      </c>
      <c r="G138" s="14">
        <f ca="1">(TRUNC(PRODUCT($F$12:$F137),16))</f>
        <v>1.0412796101147701</v>
      </c>
      <c r="H138" s="14">
        <f t="shared" si="65"/>
        <v>1</v>
      </c>
      <c r="I138" s="14">
        <f t="shared" ca="1" si="66"/>
        <v>1.0412796099999999</v>
      </c>
      <c r="J138" s="13">
        <f t="shared" si="56"/>
        <v>7.0000000000000007E-2</v>
      </c>
      <c r="K138" s="29">
        <f t="shared" si="57"/>
        <v>44456</v>
      </c>
      <c r="L138" s="2">
        <f t="shared" si="58"/>
        <v>126</v>
      </c>
      <c r="M138" s="17">
        <f t="shared" si="59"/>
        <v>126</v>
      </c>
      <c r="N138" s="12">
        <f t="shared" si="48"/>
        <v>1.034408043</v>
      </c>
      <c r="O138" s="12">
        <f t="shared" ca="1" si="49"/>
        <v>1.0771080040000001</v>
      </c>
      <c r="P138" s="17">
        <f t="shared" si="60"/>
        <v>0</v>
      </c>
      <c r="Q138" s="14">
        <f t="shared" ca="1" si="50"/>
        <v>77.108003999999994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45807</v>
      </c>
      <c r="V138" s="3"/>
      <c r="W138" s="4"/>
      <c r="X138" s="120"/>
      <c r="Y138" s="121"/>
      <c r="Z138" s="123"/>
      <c r="AA138" s="124"/>
      <c r="AB138" s="123"/>
      <c r="AC138" s="128"/>
      <c r="AD138" s="129"/>
      <c r="AE138" s="123"/>
      <c r="AF138" s="120"/>
      <c r="AG138" s="126"/>
      <c r="AH138" s="130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44642</v>
      </c>
      <c r="B139" s="116">
        <f t="shared" ca="1" si="63"/>
        <v>1077.8684789900001</v>
      </c>
      <c r="C139" s="14">
        <f t="shared" si="54"/>
        <v>1000</v>
      </c>
      <c r="D139" s="95">
        <f t="shared" si="55"/>
        <v>44641</v>
      </c>
      <c r="E139" s="93">
        <f ca="1">IF(D139&lt;$B$1,VLOOKUP(D139,[1]DI!$A$4:$B$15000,2,FALSE),0)</f>
        <v>0.11649999999999999</v>
      </c>
      <c r="F139" s="14">
        <f t="shared" ca="1" si="64"/>
        <v>1.0004373900000001</v>
      </c>
      <c r="G139" s="14">
        <f ca="1">(TRUNC(PRODUCT($F$12:$F138),16))</f>
        <v>1.0417350554034299</v>
      </c>
      <c r="H139" s="14">
        <f t="shared" si="65"/>
        <v>1</v>
      </c>
      <c r="I139" s="14">
        <f t="shared" ca="1" si="66"/>
        <v>1.0417350599999999</v>
      </c>
      <c r="J139" s="13">
        <f t="shared" si="56"/>
        <v>7.0000000000000007E-2</v>
      </c>
      <c r="K139" s="29">
        <f t="shared" si="57"/>
        <v>44456</v>
      </c>
      <c r="L139" s="2">
        <f t="shared" si="58"/>
        <v>127</v>
      </c>
      <c r="M139" s="17">
        <f t="shared" si="59"/>
        <v>127</v>
      </c>
      <c r="N139" s="12">
        <f t="shared" si="48"/>
        <v>1.0346858050000001</v>
      </c>
      <c r="O139" s="12">
        <f t="shared" ca="1" si="49"/>
        <v>1.0778684789999999</v>
      </c>
      <c r="P139" s="17">
        <f t="shared" si="60"/>
        <v>0</v>
      </c>
      <c r="Q139" s="14">
        <f t="shared" ca="1" si="50"/>
        <v>77.86847899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45807</v>
      </c>
      <c r="V139" s="3"/>
      <c r="W139" s="4"/>
      <c r="X139" s="120"/>
      <c r="Y139" s="121"/>
      <c r="Z139" s="123"/>
      <c r="AA139" s="124"/>
      <c r="AB139" s="123"/>
      <c r="AC139" s="128"/>
      <c r="AD139" s="129"/>
      <c r="AE139" s="123"/>
      <c r="AF139" s="120"/>
      <c r="AG139" s="126"/>
      <c r="AH139" s="130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44643</v>
      </c>
      <c r="B140" s="116">
        <f t="shared" ca="1" si="63"/>
        <v>1078.6294829999999</v>
      </c>
      <c r="C140" s="14">
        <f t="shared" si="54"/>
        <v>1000</v>
      </c>
      <c r="D140" s="95">
        <f t="shared" si="55"/>
        <v>44642</v>
      </c>
      <c r="E140" s="93">
        <f ca="1">IF(D140&lt;$B$1,VLOOKUP(D140,[1]DI!$A$4:$B$15000,2,FALSE),0)</f>
        <v>0.11649999999999999</v>
      </c>
      <c r="F140" s="14">
        <f t="shared" ca="1" si="64"/>
        <v>1.0004373900000001</v>
      </c>
      <c r="G140" s="14">
        <f ca="1">(TRUNC(PRODUCT($F$12:$F139),16))</f>
        <v>1.04219069989932</v>
      </c>
      <c r="H140" s="14">
        <f t="shared" si="65"/>
        <v>1</v>
      </c>
      <c r="I140" s="14">
        <f t="shared" ca="1" si="66"/>
        <v>1.0421906999999999</v>
      </c>
      <c r="J140" s="13">
        <f t="shared" si="56"/>
        <v>7.0000000000000007E-2</v>
      </c>
      <c r="K140" s="29">
        <f t="shared" si="57"/>
        <v>44456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1.0349636419999999</v>
      </c>
      <c r="O140" s="12">
        <f t="shared" ref="O140:O203" ca="1" si="68">ROUND(I140*N140,9)</f>
        <v>1.0786294830000001</v>
      </c>
      <c r="P140" s="17">
        <f t="shared" si="60"/>
        <v>0</v>
      </c>
      <c r="Q140" s="14">
        <f t="shared" ref="Q140:Q203" ca="1" si="69">TRUNC(((O140-1)*C140),8)</f>
        <v>78.629482999999993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45807</v>
      </c>
      <c r="V140" s="3"/>
      <c r="W140" s="4"/>
      <c r="X140" s="120"/>
      <c r="Y140" s="121"/>
      <c r="Z140" s="123"/>
      <c r="AA140" s="124"/>
      <c r="AB140" s="123"/>
      <c r="AC140" s="128"/>
      <c r="AD140" s="129"/>
      <c r="AE140" s="123"/>
      <c r="AF140" s="120"/>
      <c r="AG140" s="126"/>
      <c r="AH140" s="130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44644</v>
      </c>
      <c r="B141" s="116">
        <f t="shared" ca="1" si="63"/>
        <v>1079.39102299</v>
      </c>
      <c r="C141" s="14">
        <f t="shared" ref="C141:C204" si="73">(C140-S140)</f>
        <v>1000</v>
      </c>
      <c r="D141" s="95">
        <f t="shared" ref="D141:D204" si="74">WORKDAY($A141,-1,$X$160:$X$544)</f>
        <v>44643</v>
      </c>
      <c r="E141" s="93">
        <f ca="1">IF(D141&lt;$B$1,VLOOKUP(D141,[1]DI!$A$4:$B$15000,2,FALSE),0)</f>
        <v>0.11649999999999999</v>
      </c>
      <c r="F141" s="14">
        <f t="shared" ca="1" si="64"/>
        <v>1.0004373900000001</v>
      </c>
      <c r="G141" s="14">
        <f ca="1">(TRUNC(PRODUCT($F$12:$F140),16))</f>
        <v>1.04264654368955</v>
      </c>
      <c r="H141" s="14">
        <f t="shared" si="65"/>
        <v>1</v>
      </c>
      <c r="I141" s="14">
        <f t="shared" ca="1" si="66"/>
        <v>1.04264654</v>
      </c>
      <c r="J141" s="13">
        <f t="shared" ref="J141:J204" si="75">J140</f>
        <v>7.0000000000000007E-2</v>
      </c>
      <c r="K141" s="29">
        <f t="shared" ref="K141:K204" si="76">IF(P140&gt;0,VLOOKUP(P140,X$12:AH$150,2),K140)</f>
        <v>44456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1.0352415530000001</v>
      </c>
      <c r="O141" s="12">
        <f t="shared" ca="1" si="68"/>
        <v>1.0793910229999999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79.391022989999996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45807</v>
      </c>
      <c r="V141" s="3"/>
      <c r="W141" s="4"/>
      <c r="X141" s="120"/>
      <c r="Y141" s="121"/>
      <c r="Z141" s="123"/>
      <c r="AA141" s="124"/>
      <c r="AB141" s="123"/>
      <c r="AC141" s="128"/>
      <c r="AD141" s="129"/>
      <c r="AE141" s="123"/>
      <c r="AF141" s="120"/>
      <c r="AG141" s="126"/>
      <c r="AH141" s="130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44645</v>
      </c>
      <c r="B142" s="116">
        <f t="shared" ref="B142:B205" ca="1" si="82">IF(D142&lt;=TODAY(),C142+Q142,IF(AND(D142&gt;TODAY(),A142&lt;=$B$1),IF(VLOOKUP(TODAY(),$A$10:$E$5000,4,FALSE)=0,"n.d",C142+Q142),"n.d"))</f>
        <v>1080.15311299</v>
      </c>
      <c r="C142" s="14">
        <f t="shared" si="73"/>
        <v>1000</v>
      </c>
      <c r="D142" s="95">
        <f t="shared" si="74"/>
        <v>44644</v>
      </c>
      <c r="E142" s="93">
        <f ca="1">IF(D142&lt;$B$1,VLOOKUP(D142,[1]DI!$A$4:$B$15000,2,FALSE),0)</f>
        <v>0.11649999999999999</v>
      </c>
      <c r="F142" s="14">
        <f t="shared" ref="F142:F205" ca="1" si="83">ROUND(((1+E142)^(1/252)),8)</f>
        <v>1.0004373900000001</v>
      </c>
      <c r="G142" s="14">
        <f ca="1">(TRUNC(PRODUCT($F$12:$F141),16))</f>
        <v>1.04310258686129</v>
      </c>
      <c r="H142" s="14">
        <f t="shared" ref="H142:H205" si="84">IF(P141&gt;0,G141,H141)</f>
        <v>1</v>
      </c>
      <c r="I142" s="14">
        <f t="shared" ref="I142:I205" ca="1" si="85">ROUND(G142/H142,8)</f>
        <v>1.0431025899999999</v>
      </c>
      <c r="J142" s="13">
        <f t="shared" si="75"/>
        <v>7.0000000000000007E-2</v>
      </c>
      <c r="K142" s="29">
        <f t="shared" si="76"/>
        <v>44456</v>
      </c>
      <c r="L142" s="2">
        <f t="shared" si="77"/>
        <v>130</v>
      </c>
      <c r="M142" s="17">
        <f t="shared" si="78"/>
        <v>130</v>
      </c>
      <c r="N142" s="12">
        <f t="shared" si="67"/>
        <v>1.035519539</v>
      </c>
      <c r="O142" s="12">
        <f t="shared" ca="1" si="68"/>
        <v>1.0801531129999999</v>
      </c>
      <c r="P142" s="17">
        <f t="shared" si="79"/>
        <v>0</v>
      </c>
      <c r="Q142" s="14">
        <f t="shared" ca="1" si="69"/>
        <v>80.153112989999997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45807</v>
      </c>
      <c r="V142" s="3"/>
      <c r="W142" s="3"/>
      <c r="X142" s="120"/>
      <c r="Y142" s="121"/>
      <c r="Z142" s="123"/>
      <c r="AA142" s="124"/>
      <c r="AB142" s="123"/>
      <c r="AC142" s="128"/>
      <c r="AD142" s="129"/>
      <c r="AE142" s="123"/>
      <c r="AF142" s="120"/>
      <c r="AG142" s="126"/>
      <c r="AH142" s="130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44648</v>
      </c>
      <c r="B143" s="116">
        <f t="shared" ca="1" si="82"/>
        <v>1080.9157319999999</v>
      </c>
      <c r="C143" s="14">
        <f t="shared" si="73"/>
        <v>1000</v>
      </c>
      <c r="D143" s="95">
        <f t="shared" si="74"/>
        <v>44645</v>
      </c>
      <c r="E143" s="93">
        <f ca="1">IF(D143&lt;$B$1,VLOOKUP(D143,[1]DI!$A$4:$B$15000,2,FALSE),0)</f>
        <v>0.11649999999999999</v>
      </c>
      <c r="F143" s="14">
        <f t="shared" ca="1" si="83"/>
        <v>1.0004373900000001</v>
      </c>
      <c r="G143" s="14">
        <f ca="1">(TRUNC(PRODUCT($F$12:$F142),16))</f>
        <v>1.0435588295017599</v>
      </c>
      <c r="H143" s="14">
        <f t="shared" si="84"/>
        <v>1</v>
      </c>
      <c r="I143" s="14">
        <f t="shared" ca="1" si="85"/>
        <v>1.04355883</v>
      </c>
      <c r="J143" s="13">
        <f t="shared" si="75"/>
        <v>7.0000000000000007E-2</v>
      </c>
      <c r="K143" s="29">
        <f t="shared" si="76"/>
        <v>44456</v>
      </c>
      <c r="L143" s="2">
        <f t="shared" si="77"/>
        <v>131</v>
      </c>
      <c r="M143" s="17">
        <f t="shared" si="78"/>
        <v>131</v>
      </c>
      <c r="N143" s="12">
        <f t="shared" si="67"/>
        <v>1.0357976</v>
      </c>
      <c r="O143" s="12">
        <f t="shared" ca="1" si="68"/>
        <v>1.080915732</v>
      </c>
      <c r="P143" s="17">
        <f t="shared" si="79"/>
        <v>0</v>
      </c>
      <c r="Q143" s="14">
        <f t="shared" ca="1" si="69"/>
        <v>80.915732000000006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45807</v>
      </c>
      <c r="V143" s="3"/>
      <c r="W143" s="3"/>
      <c r="X143" s="120"/>
      <c r="Y143" s="121"/>
      <c r="Z143" s="123"/>
      <c r="AA143" s="124"/>
      <c r="AB143" s="123"/>
      <c r="AC143" s="128"/>
      <c r="AD143" s="129"/>
      <c r="AE143" s="123"/>
      <c r="AF143" s="120"/>
      <c r="AG143" s="126"/>
      <c r="AH143" s="130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44649</v>
      </c>
      <c r="B144" s="116">
        <f t="shared" ca="1" si="82"/>
        <v>1081.67888799</v>
      </c>
      <c r="C144" s="14">
        <f t="shared" si="73"/>
        <v>1000</v>
      </c>
      <c r="D144" s="95">
        <f t="shared" si="74"/>
        <v>44648</v>
      </c>
      <c r="E144" s="93">
        <f ca="1">IF(D144&lt;$B$1,VLOOKUP(D144,[1]DI!$A$4:$B$15000,2,FALSE),0)</f>
        <v>0.11649999999999999</v>
      </c>
      <c r="F144" s="14">
        <f t="shared" ca="1" si="83"/>
        <v>1.0004373900000001</v>
      </c>
      <c r="G144" s="14">
        <f ca="1">(TRUNC(PRODUCT($F$12:$F143),16))</f>
        <v>1.0440152716981901</v>
      </c>
      <c r="H144" s="14">
        <f t="shared" si="84"/>
        <v>1</v>
      </c>
      <c r="I144" s="14">
        <f t="shared" ca="1" si="85"/>
        <v>1.0440152700000001</v>
      </c>
      <c r="J144" s="13">
        <f t="shared" si="75"/>
        <v>7.0000000000000007E-2</v>
      </c>
      <c r="K144" s="29">
        <f t="shared" si="76"/>
        <v>44456</v>
      </c>
      <c r="L144" s="2">
        <f t="shared" si="77"/>
        <v>132</v>
      </c>
      <c r="M144" s="17">
        <f t="shared" si="78"/>
        <v>132</v>
      </c>
      <c r="N144" s="12">
        <f t="shared" si="67"/>
        <v>1.0360757350000001</v>
      </c>
      <c r="O144" s="12">
        <f t="shared" ca="1" si="68"/>
        <v>1.0816788879999999</v>
      </c>
      <c r="P144" s="17">
        <f t="shared" si="79"/>
        <v>0</v>
      </c>
      <c r="Q144" s="14">
        <f t="shared" ca="1" si="69"/>
        <v>81.678887990000007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45807</v>
      </c>
      <c r="V144" s="3"/>
      <c r="W144" s="3"/>
      <c r="X144" s="120"/>
      <c r="Y144" s="121"/>
      <c r="Z144" s="123"/>
      <c r="AA144" s="124"/>
      <c r="AB144" s="123"/>
      <c r="AC144" s="128"/>
      <c r="AD144" s="129"/>
      <c r="AE144" s="123"/>
      <c r="AF144" s="120"/>
      <c r="AG144" s="126"/>
      <c r="AH144" s="130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44650</v>
      </c>
      <c r="B145" s="116">
        <f t="shared" ca="1" si="82"/>
        <v>1082.4425839999999</v>
      </c>
      <c r="C145" s="14">
        <f t="shared" si="73"/>
        <v>1000</v>
      </c>
      <c r="D145" s="95">
        <f t="shared" si="74"/>
        <v>44649</v>
      </c>
      <c r="E145" s="93">
        <f ca="1">IF(D145&lt;$B$1,VLOOKUP(D145,[1]DI!$A$4:$B$15000,2,FALSE),0)</f>
        <v>0.11649999999999999</v>
      </c>
      <c r="F145" s="14">
        <f t="shared" ca="1" si="83"/>
        <v>1.0004373900000001</v>
      </c>
      <c r="G145" s="14">
        <f ca="1">(TRUNC(PRODUCT($F$12:$F144),16))</f>
        <v>1.0444719135378799</v>
      </c>
      <c r="H145" s="14">
        <f t="shared" si="84"/>
        <v>1</v>
      </c>
      <c r="I145" s="14">
        <f t="shared" ca="1" si="85"/>
        <v>1.0444719099999999</v>
      </c>
      <c r="J145" s="13">
        <f t="shared" si="75"/>
        <v>7.0000000000000007E-2</v>
      </c>
      <c r="K145" s="29">
        <f t="shared" si="76"/>
        <v>44456</v>
      </c>
      <c r="L145" s="2">
        <f t="shared" si="77"/>
        <v>133</v>
      </c>
      <c r="M145" s="17">
        <f t="shared" si="78"/>
        <v>133</v>
      </c>
      <c r="N145" s="12">
        <f t="shared" si="67"/>
        <v>1.0363539450000001</v>
      </c>
      <c r="O145" s="12">
        <f t="shared" ca="1" si="68"/>
        <v>1.082442584</v>
      </c>
      <c r="P145" s="17">
        <f t="shared" si="79"/>
        <v>0</v>
      </c>
      <c r="Q145" s="14">
        <f t="shared" ca="1" si="69"/>
        <v>82.442583999999997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45807</v>
      </c>
      <c r="V145" s="3"/>
      <c r="W145" s="3"/>
      <c r="X145" s="120"/>
      <c r="Y145" s="121"/>
      <c r="Z145" s="123"/>
      <c r="AA145" s="124"/>
      <c r="AB145" s="123"/>
      <c r="AC145" s="128"/>
      <c r="AD145" s="129"/>
      <c r="AE145" s="123"/>
      <c r="AF145" s="120"/>
      <c r="AG145" s="126"/>
      <c r="AH145" s="130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44651</v>
      </c>
      <c r="B146" s="116">
        <f t="shared" ca="1" si="82"/>
        <v>1083.2068300000001</v>
      </c>
      <c r="C146" s="14">
        <f t="shared" si="73"/>
        <v>1000</v>
      </c>
      <c r="D146" s="95">
        <f t="shared" si="74"/>
        <v>44650</v>
      </c>
      <c r="E146" s="93">
        <f ca="1">IF(D146&lt;$B$1,VLOOKUP(D146,[1]DI!$A$4:$B$15000,2,FALSE),0)</f>
        <v>0.11649999999999999</v>
      </c>
      <c r="F146" s="14">
        <f t="shared" ca="1" si="83"/>
        <v>1.0004373900000001</v>
      </c>
      <c r="G146" s="14">
        <f ca="1">(TRUNC(PRODUCT($F$12:$F145),16))</f>
        <v>1.0449287551081401</v>
      </c>
      <c r="H146" s="14">
        <f t="shared" si="84"/>
        <v>1</v>
      </c>
      <c r="I146" s="14">
        <f t="shared" ca="1" si="85"/>
        <v>1.0449287599999999</v>
      </c>
      <c r="J146" s="13">
        <f t="shared" si="75"/>
        <v>7.0000000000000007E-2</v>
      </c>
      <c r="K146" s="29">
        <f t="shared" si="76"/>
        <v>44456</v>
      </c>
      <c r="L146" s="2">
        <f t="shared" si="77"/>
        <v>134</v>
      </c>
      <c r="M146" s="17">
        <f t="shared" si="78"/>
        <v>134</v>
      </c>
      <c r="N146" s="12">
        <f t="shared" si="67"/>
        <v>1.0366322290000001</v>
      </c>
      <c r="O146" s="12">
        <f t="shared" ca="1" si="68"/>
        <v>1.08320683</v>
      </c>
      <c r="P146" s="17">
        <f t="shared" si="79"/>
        <v>0</v>
      </c>
      <c r="Q146" s="14">
        <f t="shared" ca="1" si="69"/>
        <v>83.206829999999997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45807</v>
      </c>
      <c r="V146" s="3"/>
      <c r="W146" s="3"/>
      <c r="X146" s="120"/>
      <c r="Y146" s="121"/>
      <c r="Z146" s="123"/>
      <c r="AA146" s="124"/>
      <c r="AB146" s="123"/>
      <c r="AC146" s="128"/>
      <c r="AD146" s="129"/>
      <c r="AE146" s="123"/>
      <c r="AF146" s="120"/>
      <c r="AG146" s="126"/>
      <c r="AH146" s="130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44652</v>
      </c>
      <c r="B147" s="116">
        <f t="shared" ca="1" si="82"/>
        <v>1083.9716060000001</v>
      </c>
      <c r="C147" s="14">
        <f t="shared" si="73"/>
        <v>1000</v>
      </c>
      <c r="D147" s="95">
        <f t="shared" si="74"/>
        <v>44651</v>
      </c>
      <c r="E147" s="93">
        <f ca="1">IF(D147&lt;$B$1,VLOOKUP(D147,[1]DI!$A$4:$B$15000,2,FALSE),0)</f>
        <v>0.11649999999999999</v>
      </c>
      <c r="F147" s="14">
        <f t="shared" ca="1" si="83"/>
        <v>1.0004373900000001</v>
      </c>
      <c r="G147" s="14">
        <f ca="1">(TRUNC(PRODUCT($F$12:$F146),16))</f>
        <v>1.04538579649634</v>
      </c>
      <c r="H147" s="14">
        <f t="shared" si="84"/>
        <v>1</v>
      </c>
      <c r="I147" s="14">
        <f t="shared" ca="1" si="85"/>
        <v>1.0453858</v>
      </c>
      <c r="J147" s="13">
        <f t="shared" si="75"/>
        <v>7.0000000000000007E-2</v>
      </c>
      <c r="K147" s="29">
        <f t="shared" si="76"/>
        <v>44456</v>
      </c>
      <c r="L147" s="2">
        <f t="shared" si="77"/>
        <v>135</v>
      </c>
      <c r="M147" s="17">
        <f t="shared" si="78"/>
        <v>135</v>
      </c>
      <c r="N147" s="12">
        <f t="shared" si="67"/>
        <v>1.0369105890000001</v>
      </c>
      <c r="O147" s="12">
        <f t="shared" ca="1" si="68"/>
        <v>1.083971606</v>
      </c>
      <c r="P147" s="17">
        <f t="shared" si="79"/>
        <v>0</v>
      </c>
      <c r="Q147" s="14">
        <f t="shared" ca="1" si="69"/>
        <v>83.971605999999994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45807</v>
      </c>
      <c r="V147" s="3"/>
      <c r="W147" s="3"/>
      <c r="X147" s="120"/>
      <c r="Y147" s="121"/>
      <c r="Z147" s="123"/>
      <c r="AA147" s="124"/>
      <c r="AB147" s="123"/>
      <c r="AC147" s="128"/>
      <c r="AD147" s="129"/>
      <c r="AE147" s="123"/>
      <c r="AF147" s="120"/>
      <c r="AG147" s="126"/>
      <c r="AH147" s="130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44655</v>
      </c>
      <c r="B148" s="116">
        <f t="shared" ca="1" si="82"/>
        <v>1084.7369209999999</v>
      </c>
      <c r="C148" s="14">
        <f t="shared" si="73"/>
        <v>1000</v>
      </c>
      <c r="D148" s="95">
        <f t="shared" si="74"/>
        <v>44652</v>
      </c>
      <c r="E148" s="93">
        <f ca="1">IF(D148&lt;$B$1,VLOOKUP(D148,[1]DI!$A$4:$B$15000,2,FALSE),0)</f>
        <v>0.11649999999999999</v>
      </c>
      <c r="F148" s="14">
        <f t="shared" ca="1" si="83"/>
        <v>1.0004373900000001</v>
      </c>
      <c r="G148" s="14">
        <f ca="1">(TRUNC(PRODUCT($F$12:$F147),16))</f>
        <v>1.04584303778987</v>
      </c>
      <c r="H148" s="14">
        <f t="shared" si="84"/>
        <v>1</v>
      </c>
      <c r="I148" s="14">
        <f t="shared" ca="1" si="85"/>
        <v>1.0458430400000001</v>
      </c>
      <c r="J148" s="13">
        <f t="shared" si="75"/>
        <v>7.0000000000000007E-2</v>
      </c>
      <c r="K148" s="29">
        <f t="shared" si="76"/>
        <v>44456</v>
      </c>
      <c r="L148" s="2">
        <f t="shared" si="77"/>
        <v>136</v>
      </c>
      <c r="M148" s="17">
        <f t="shared" si="78"/>
        <v>136</v>
      </c>
      <c r="N148" s="12">
        <f t="shared" si="67"/>
        <v>1.037189023</v>
      </c>
      <c r="O148" s="12">
        <f t="shared" ca="1" si="68"/>
        <v>1.084736921</v>
      </c>
      <c r="P148" s="17">
        <f t="shared" si="79"/>
        <v>0</v>
      </c>
      <c r="Q148" s="14">
        <f t="shared" ca="1" si="69"/>
        <v>84.736920999999995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45807</v>
      </c>
      <c r="V148" s="3"/>
      <c r="W148" s="3"/>
      <c r="X148" s="120"/>
      <c r="Y148" s="121"/>
      <c r="Z148" s="123"/>
      <c r="AA148" s="124"/>
      <c r="AB148" s="123"/>
      <c r="AC148" s="128"/>
      <c r="AD148" s="129"/>
      <c r="AE148" s="123"/>
      <c r="AF148" s="120"/>
      <c r="AG148" s="126"/>
      <c r="AH148" s="130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44656</v>
      </c>
      <c r="B149" s="116">
        <f t="shared" ca="1" si="82"/>
        <v>1085.5027769999999</v>
      </c>
      <c r="C149" s="14">
        <f t="shared" si="73"/>
        <v>1000</v>
      </c>
      <c r="D149" s="95">
        <f t="shared" si="74"/>
        <v>44655</v>
      </c>
      <c r="E149" s="93">
        <f ca="1">IF(D149&lt;$B$1,VLOOKUP(D149,[1]DI!$A$4:$B$15000,2,FALSE),0)</f>
        <v>0.11649999999999999</v>
      </c>
      <c r="F149" s="14">
        <f t="shared" ca="1" si="83"/>
        <v>1.0004373900000001</v>
      </c>
      <c r="G149" s="14">
        <f ca="1">(TRUNC(PRODUCT($F$12:$F148),16))</f>
        <v>1.0463004790761701</v>
      </c>
      <c r="H149" s="14">
        <f t="shared" si="84"/>
        <v>1</v>
      </c>
      <c r="I149" s="14">
        <f t="shared" ca="1" si="85"/>
        <v>1.04630048</v>
      </c>
      <c r="J149" s="13">
        <f t="shared" si="75"/>
        <v>7.0000000000000007E-2</v>
      </c>
      <c r="K149" s="29">
        <f t="shared" si="76"/>
        <v>44456</v>
      </c>
      <c r="L149" s="2">
        <f t="shared" si="77"/>
        <v>137</v>
      </c>
      <c r="M149" s="17">
        <f t="shared" si="78"/>
        <v>137</v>
      </c>
      <c r="N149" s="12">
        <f t="shared" si="67"/>
        <v>1.037467532</v>
      </c>
      <c r="O149" s="12">
        <f t="shared" ca="1" si="68"/>
        <v>1.0855027770000001</v>
      </c>
      <c r="P149" s="17">
        <f t="shared" si="79"/>
        <v>0</v>
      </c>
      <c r="Q149" s="14">
        <f t="shared" ca="1" si="69"/>
        <v>85.502776999999995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45807</v>
      </c>
      <c r="V149" s="3"/>
      <c r="W149" s="3"/>
      <c r="X149" s="120"/>
      <c r="Y149" s="121"/>
      <c r="Z149" s="123"/>
      <c r="AA149" s="124"/>
      <c r="AB149" s="123"/>
      <c r="AC149" s="128"/>
      <c r="AD149" s="129"/>
      <c r="AE149" s="123"/>
      <c r="AF149" s="120"/>
      <c r="AG149" s="126"/>
      <c r="AH149" s="130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44657</v>
      </c>
      <c r="B150" s="116">
        <f t="shared" ca="1" si="82"/>
        <v>1086.269172</v>
      </c>
      <c r="C150" s="14">
        <f t="shared" si="73"/>
        <v>1000</v>
      </c>
      <c r="D150" s="95">
        <f t="shared" si="74"/>
        <v>44656</v>
      </c>
      <c r="E150" s="93">
        <f ca="1">IF(D150&lt;$B$1,VLOOKUP(D150,[1]DI!$A$4:$B$15000,2,FALSE),0)</f>
        <v>0.11649999999999999</v>
      </c>
      <c r="F150" s="14">
        <f t="shared" ca="1" si="83"/>
        <v>1.0004373900000001</v>
      </c>
      <c r="G150" s="14">
        <f ca="1">(TRUNC(PRODUCT($F$12:$F149),16))</f>
        <v>1.0467581204427101</v>
      </c>
      <c r="H150" s="14">
        <f t="shared" si="84"/>
        <v>1</v>
      </c>
      <c r="I150" s="14">
        <f t="shared" ca="1" si="85"/>
        <v>1.04675812</v>
      </c>
      <c r="J150" s="13">
        <f t="shared" si="75"/>
        <v>7.0000000000000007E-2</v>
      </c>
      <c r="K150" s="29">
        <f t="shared" si="76"/>
        <v>44456</v>
      </c>
      <c r="L150" s="2">
        <f t="shared" si="77"/>
        <v>138</v>
      </c>
      <c r="M150" s="17">
        <f t="shared" si="78"/>
        <v>138</v>
      </c>
      <c r="N150" s="12">
        <f t="shared" si="67"/>
        <v>1.037746115</v>
      </c>
      <c r="O150" s="12">
        <f t="shared" ca="1" si="68"/>
        <v>1.0862691719999999</v>
      </c>
      <c r="P150" s="17">
        <f t="shared" si="79"/>
        <v>0</v>
      </c>
      <c r="Q150" s="14">
        <f t="shared" ca="1" si="69"/>
        <v>86.269171999999998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45807</v>
      </c>
      <c r="V150" s="3"/>
      <c r="W150" s="3"/>
      <c r="X150" s="120"/>
      <c r="Y150" s="121"/>
      <c r="Z150" s="123"/>
      <c r="AA150" s="124"/>
      <c r="AB150" s="123"/>
      <c r="AC150" s="128"/>
      <c r="AD150" s="129"/>
      <c r="AE150" s="123"/>
      <c r="AF150" s="120"/>
      <c r="AG150" s="126"/>
      <c r="AH150" s="130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44658</v>
      </c>
      <c r="B151" s="116">
        <f t="shared" ca="1" si="82"/>
        <v>1087.03611</v>
      </c>
      <c r="C151" s="14">
        <f t="shared" si="73"/>
        <v>1000</v>
      </c>
      <c r="D151" s="95">
        <f t="shared" si="74"/>
        <v>44657</v>
      </c>
      <c r="E151" s="93">
        <f ca="1">IF(D151&lt;$B$1,VLOOKUP(D151,[1]DI!$A$4:$B$15000,2,FALSE),0)</f>
        <v>0.11649999999999999</v>
      </c>
      <c r="F151" s="14">
        <f t="shared" ca="1" si="83"/>
        <v>1.0004373900000001</v>
      </c>
      <c r="G151" s="14">
        <f ca="1">(TRUNC(PRODUCT($F$12:$F150),16))</f>
        <v>1.0472159619770101</v>
      </c>
      <c r="H151" s="14">
        <f t="shared" si="84"/>
        <v>1</v>
      </c>
      <c r="I151" s="14">
        <f t="shared" ca="1" si="85"/>
        <v>1.0472159599999999</v>
      </c>
      <c r="J151" s="13">
        <f t="shared" si="75"/>
        <v>7.0000000000000007E-2</v>
      </c>
      <c r="K151" s="29">
        <f t="shared" si="76"/>
        <v>44456</v>
      </c>
      <c r="L151" s="2">
        <f t="shared" si="77"/>
        <v>139</v>
      </c>
      <c r="M151" s="17">
        <f t="shared" si="78"/>
        <v>139</v>
      </c>
      <c r="N151" s="12">
        <f t="shared" si="67"/>
        <v>1.0380247739999999</v>
      </c>
      <c r="O151" s="12">
        <f t="shared" ca="1" si="68"/>
        <v>1.0870361100000001</v>
      </c>
      <c r="P151" s="17">
        <f t="shared" si="79"/>
        <v>0</v>
      </c>
      <c r="Q151" s="14">
        <f t="shared" ca="1" si="69"/>
        <v>87.036109999999994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45807</v>
      </c>
      <c r="V151" s="3"/>
      <c r="W151" s="3"/>
      <c r="X151" s="131"/>
      <c r="Y151" s="132"/>
      <c r="Z151" s="131"/>
      <c r="AA151" s="131"/>
      <c r="AB151" s="131"/>
      <c r="AC151" s="133"/>
      <c r="AD151" s="129"/>
      <c r="AE151" s="131"/>
      <c r="AF151" s="123"/>
      <c r="AG151" s="134"/>
      <c r="AH151" s="12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44659</v>
      </c>
      <c r="B152" s="116">
        <f t="shared" ca="1" si="82"/>
        <v>1087.803588</v>
      </c>
      <c r="C152" s="14">
        <f t="shared" si="73"/>
        <v>1000</v>
      </c>
      <c r="D152" s="95">
        <f t="shared" si="74"/>
        <v>44658</v>
      </c>
      <c r="E152" s="93">
        <f ca="1">IF(D152&lt;$B$1,VLOOKUP(D152,[1]DI!$A$4:$B$15000,2,FALSE),0)</f>
        <v>0.11649999999999999</v>
      </c>
      <c r="F152" s="14">
        <f t="shared" ca="1" si="83"/>
        <v>1.0004373900000001</v>
      </c>
      <c r="G152" s="14">
        <f ca="1">(TRUNC(PRODUCT($F$12:$F151),16))</f>
        <v>1.0476740037666199</v>
      </c>
      <c r="H152" s="14">
        <f t="shared" si="84"/>
        <v>1</v>
      </c>
      <c r="I152" s="14">
        <f t="shared" ca="1" si="85"/>
        <v>1.047674</v>
      </c>
      <c r="J152" s="13">
        <f t="shared" si="75"/>
        <v>7.0000000000000007E-2</v>
      </c>
      <c r="K152" s="29">
        <f t="shared" si="76"/>
        <v>44456</v>
      </c>
      <c r="L152" s="2">
        <f t="shared" si="77"/>
        <v>140</v>
      </c>
      <c r="M152" s="17">
        <f t="shared" si="78"/>
        <v>140</v>
      </c>
      <c r="N152" s="12">
        <f t="shared" si="67"/>
        <v>1.038303507</v>
      </c>
      <c r="O152" s="12">
        <f t="shared" ca="1" si="68"/>
        <v>1.0878035880000001</v>
      </c>
      <c r="P152" s="17">
        <f t="shared" si="79"/>
        <v>0</v>
      </c>
      <c r="Q152" s="14">
        <f t="shared" ca="1" si="69"/>
        <v>87.803588000000005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45807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44662</v>
      </c>
      <c r="B153" s="116">
        <f t="shared" ca="1" si="82"/>
        <v>1088.5716190000001</v>
      </c>
      <c r="C153" s="14">
        <f t="shared" si="73"/>
        <v>1000</v>
      </c>
      <c r="D153" s="95">
        <f t="shared" si="74"/>
        <v>44659</v>
      </c>
      <c r="E153" s="93">
        <f ca="1">IF(D153&lt;$B$1,VLOOKUP(D153,[1]DI!$A$4:$B$15000,2,FALSE),0)</f>
        <v>0.11649999999999999</v>
      </c>
      <c r="F153" s="14">
        <f t="shared" ca="1" si="83"/>
        <v>1.0004373900000001</v>
      </c>
      <c r="G153" s="14">
        <f ca="1">(TRUNC(PRODUCT($F$12:$F152),16))</f>
        <v>1.04813224589913</v>
      </c>
      <c r="H153" s="14">
        <f t="shared" si="84"/>
        <v>1</v>
      </c>
      <c r="I153" s="14">
        <f t="shared" ca="1" si="85"/>
        <v>1.0481322500000001</v>
      </c>
      <c r="J153" s="13">
        <f t="shared" si="75"/>
        <v>7.0000000000000007E-2</v>
      </c>
      <c r="K153" s="29">
        <f t="shared" si="76"/>
        <v>44456</v>
      </c>
      <c r="L153" s="2">
        <f t="shared" si="77"/>
        <v>141</v>
      </c>
      <c r="M153" s="17">
        <f t="shared" si="78"/>
        <v>141</v>
      </c>
      <c r="N153" s="12">
        <f t="shared" si="67"/>
        <v>1.038582315</v>
      </c>
      <c r="O153" s="12">
        <f t="shared" ca="1" si="68"/>
        <v>1.0885716190000001</v>
      </c>
      <c r="P153" s="17">
        <f t="shared" si="79"/>
        <v>0</v>
      </c>
      <c r="Q153" s="14">
        <f t="shared" ca="1" si="69"/>
        <v>88.571618999999998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45807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44663</v>
      </c>
      <c r="B154" s="116">
        <f t="shared" ca="1" si="82"/>
        <v>1089.3401799999999</v>
      </c>
      <c r="C154" s="14">
        <f t="shared" si="73"/>
        <v>1000</v>
      </c>
      <c r="D154" s="95">
        <f t="shared" si="74"/>
        <v>44662</v>
      </c>
      <c r="E154" s="93">
        <f ca="1">IF(D154&lt;$B$1,VLOOKUP(D154,[1]DI!$A$4:$B$15000,2,FALSE),0)</f>
        <v>0.11649999999999999</v>
      </c>
      <c r="F154" s="14">
        <f t="shared" ca="1" si="83"/>
        <v>1.0004373900000001</v>
      </c>
      <c r="G154" s="14">
        <f ca="1">(TRUNC(PRODUCT($F$12:$F153),16))</f>
        <v>1.0485906884621601</v>
      </c>
      <c r="H154" s="14">
        <f t="shared" si="84"/>
        <v>1</v>
      </c>
      <c r="I154" s="14">
        <f t="shared" ca="1" si="85"/>
        <v>1.0485906899999999</v>
      </c>
      <c r="J154" s="13">
        <f t="shared" si="75"/>
        <v>7.0000000000000007E-2</v>
      </c>
      <c r="K154" s="29">
        <f t="shared" si="76"/>
        <v>44456</v>
      </c>
      <c r="L154" s="2">
        <f t="shared" si="77"/>
        <v>142</v>
      </c>
      <c r="M154" s="17">
        <f t="shared" si="78"/>
        <v>142</v>
      </c>
      <c r="N154" s="12">
        <f t="shared" si="67"/>
        <v>1.038861198</v>
      </c>
      <c r="O154" s="12">
        <f t="shared" ca="1" si="68"/>
        <v>1.08934018</v>
      </c>
      <c r="P154" s="17">
        <f t="shared" si="79"/>
        <v>0</v>
      </c>
      <c r="Q154" s="14">
        <f t="shared" ca="1" si="69"/>
        <v>89.340180000000004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45807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44664</v>
      </c>
      <c r="B155" s="116">
        <f t="shared" ca="1" si="82"/>
        <v>1090.1092840000001</v>
      </c>
      <c r="C155" s="14">
        <f t="shared" si="73"/>
        <v>1000</v>
      </c>
      <c r="D155" s="95">
        <f t="shared" si="74"/>
        <v>44663</v>
      </c>
      <c r="E155" s="93">
        <f ca="1">IF(D155&lt;$B$1,VLOOKUP(D155,[1]DI!$A$4:$B$15000,2,FALSE),0)</f>
        <v>0.11649999999999999</v>
      </c>
      <c r="F155" s="14">
        <f t="shared" ca="1" si="83"/>
        <v>1.0004373900000001</v>
      </c>
      <c r="G155" s="14">
        <f ca="1">(TRUNC(PRODUCT($F$12:$F154),16))</f>
        <v>1.04904933154339</v>
      </c>
      <c r="H155" s="14">
        <f t="shared" si="84"/>
        <v>1</v>
      </c>
      <c r="I155" s="14">
        <f t="shared" ca="1" si="85"/>
        <v>1.0490493299999999</v>
      </c>
      <c r="J155" s="13">
        <f t="shared" si="75"/>
        <v>7.0000000000000007E-2</v>
      </c>
      <c r="K155" s="29">
        <f t="shared" si="76"/>
        <v>44456</v>
      </c>
      <c r="L155" s="2">
        <f t="shared" si="77"/>
        <v>143</v>
      </c>
      <c r="M155" s="17">
        <f t="shared" si="78"/>
        <v>143</v>
      </c>
      <c r="N155" s="12">
        <f t="shared" si="67"/>
        <v>1.039140156</v>
      </c>
      <c r="O155" s="12">
        <f t="shared" ca="1" si="68"/>
        <v>1.090109284</v>
      </c>
      <c r="P155" s="17">
        <f t="shared" si="79"/>
        <v>0</v>
      </c>
      <c r="Q155" s="14">
        <f t="shared" ca="1" si="69"/>
        <v>90.109284000000002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45807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44665</v>
      </c>
      <c r="B156" s="116">
        <f t="shared" ca="1" si="82"/>
        <v>1090.87894099</v>
      </c>
      <c r="C156" s="14">
        <f t="shared" si="73"/>
        <v>1000</v>
      </c>
      <c r="D156" s="95">
        <f t="shared" si="74"/>
        <v>44664</v>
      </c>
      <c r="E156" s="93">
        <f ca="1">IF(D156&lt;$B$1,VLOOKUP(D156,[1]DI!$A$4:$B$15000,2,FALSE),0)</f>
        <v>0.11649999999999999</v>
      </c>
      <c r="F156" s="14">
        <f t="shared" ca="1" si="83"/>
        <v>1.0004373900000001</v>
      </c>
      <c r="G156" s="14">
        <f ca="1">(TRUNC(PRODUCT($F$12:$F155),16))</f>
        <v>1.04950817523051</v>
      </c>
      <c r="H156" s="14">
        <f t="shared" si="84"/>
        <v>1</v>
      </c>
      <c r="I156" s="14">
        <f t="shared" ca="1" si="85"/>
        <v>1.0495081799999999</v>
      </c>
      <c r="J156" s="13">
        <f t="shared" si="75"/>
        <v>7.0000000000000007E-2</v>
      </c>
      <c r="K156" s="29">
        <f t="shared" si="76"/>
        <v>44456</v>
      </c>
      <c r="L156" s="2">
        <f t="shared" si="77"/>
        <v>144</v>
      </c>
      <c r="M156" s="17">
        <f t="shared" si="78"/>
        <v>144</v>
      </c>
      <c r="N156" s="12">
        <f t="shared" si="67"/>
        <v>1.039419189</v>
      </c>
      <c r="O156" s="12">
        <f t="shared" ca="1" si="68"/>
        <v>1.0908789409999999</v>
      </c>
      <c r="P156" s="17">
        <f t="shared" si="79"/>
        <v>0</v>
      </c>
      <c r="Q156" s="14">
        <f t="shared" ca="1" si="69"/>
        <v>90.878940990000004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45807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44669</v>
      </c>
      <c r="B157" s="116">
        <f t="shared" ca="1" si="82"/>
        <v>1091.6491289999999</v>
      </c>
      <c r="C157" s="14">
        <f t="shared" si="73"/>
        <v>1000</v>
      </c>
      <c r="D157" s="95">
        <f t="shared" si="74"/>
        <v>44665</v>
      </c>
      <c r="E157" s="93">
        <f ca="1">IF(D157&lt;$B$1,VLOOKUP(D157,[1]DI!$A$4:$B$15000,2,FALSE),0)</f>
        <v>0.11649999999999999</v>
      </c>
      <c r="F157" s="14">
        <f t="shared" ca="1" si="83"/>
        <v>1.0004373900000001</v>
      </c>
      <c r="G157" s="14">
        <f ca="1">(TRUNC(PRODUCT($F$12:$F156),16))</f>
        <v>1.0499672196112799</v>
      </c>
      <c r="H157" s="14">
        <f t="shared" si="84"/>
        <v>1</v>
      </c>
      <c r="I157" s="14">
        <f t="shared" ca="1" si="85"/>
        <v>1.0499672200000001</v>
      </c>
      <c r="J157" s="13">
        <f t="shared" si="75"/>
        <v>7.0000000000000007E-2</v>
      </c>
      <c r="K157" s="29">
        <f t="shared" si="76"/>
        <v>44456</v>
      </c>
      <c r="L157" s="2">
        <f t="shared" si="77"/>
        <v>145</v>
      </c>
      <c r="M157" s="17">
        <f t="shared" si="78"/>
        <v>145</v>
      </c>
      <c r="N157" s="12">
        <f t="shared" si="67"/>
        <v>1.0396982960000001</v>
      </c>
      <c r="O157" s="12">
        <f t="shared" ca="1" si="68"/>
        <v>1.0916491290000001</v>
      </c>
      <c r="P157" s="17">
        <f t="shared" si="79"/>
        <v>0</v>
      </c>
      <c r="Q157" s="14">
        <f t="shared" ca="1" si="69"/>
        <v>91.649129000000002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45807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44670</v>
      </c>
      <c r="B158" s="116">
        <f t="shared" ca="1" si="82"/>
        <v>1092.419862</v>
      </c>
      <c r="C158" s="14">
        <f t="shared" si="73"/>
        <v>1000</v>
      </c>
      <c r="D158" s="95">
        <f t="shared" si="74"/>
        <v>44669</v>
      </c>
      <c r="E158" s="93">
        <f ca="1">IF(D158&lt;$B$1,VLOOKUP(D158,[1]DI!$A$4:$B$15000,2,FALSE),0)</f>
        <v>0.11649999999999999</v>
      </c>
      <c r="F158" s="14">
        <f t="shared" ca="1" si="83"/>
        <v>1.0004373900000001</v>
      </c>
      <c r="G158" s="14">
        <f ca="1">(TRUNC(PRODUCT($F$12:$F157),16))</f>
        <v>1.05042646477346</v>
      </c>
      <c r="H158" s="14">
        <f t="shared" si="84"/>
        <v>1</v>
      </c>
      <c r="I158" s="14">
        <f t="shared" ca="1" si="85"/>
        <v>1.05042646</v>
      </c>
      <c r="J158" s="13">
        <f t="shared" si="75"/>
        <v>7.0000000000000007E-2</v>
      </c>
      <c r="K158" s="29">
        <f t="shared" si="76"/>
        <v>44456</v>
      </c>
      <c r="L158" s="2">
        <f t="shared" si="77"/>
        <v>146</v>
      </c>
      <c r="M158" s="17">
        <f t="shared" si="78"/>
        <v>146</v>
      </c>
      <c r="N158" s="12">
        <f t="shared" si="67"/>
        <v>1.039977479</v>
      </c>
      <c r="O158" s="12">
        <f t="shared" ca="1" si="68"/>
        <v>1.0924198620000001</v>
      </c>
      <c r="P158" s="17">
        <f t="shared" si="79"/>
        <v>0</v>
      </c>
      <c r="Q158" s="14">
        <f t="shared" ca="1" si="69"/>
        <v>92.419861999999995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45807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44671</v>
      </c>
      <c r="B159" s="116">
        <f t="shared" ca="1" si="82"/>
        <v>1093.1911479999999</v>
      </c>
      <c r="C159" s="14">
        <f t="shared" si="73"/>
        <v>1000</v>
      </c>
      <c r="D159" s="95">
        <f t="shared" si="74"/>
        <v>44670</v>
      </c>
      <c r="E159" s="93">
        <f ca="1">IF(D159&lt;$B$1,VLOOKUP(D159,[1]DI!$A$4:$B$15000,2,FALSE),0)</f>
        <v>0.11649999999999999</v>
      </c>
      <c r="F159" s="14">
        <f t="shared" ca="1" si="83"/>
        <v>1.0004373900000001</v>
      </c>
      <c r="G159" s="14">
        <f ca="1">(TRUNC(PRODUCT($F$12:$F158),16))</f>
        <v>1.05088591080489</v>
      </c>
      <c r="H159" s="14">
        <f t="shared" si="84"/>
        <v>1</v>
      </c>
      <c r="I159" s="14">
        <f t="shared" ca="1" si="85"/>
        <v>1.0508859100000001</v>
      </c>
      <c r="J159" s="13">
        <f t="shared" si="75"/>
        <v>7.0000000000000007E-2</v>
      </c>
      <c r="K159" s="29">
        <f t="shared" si="76"/>
        <v>44456</v>
      </c>
      <c r="L159" s="2">
        <f t="shared" si="77"/>
        <v>147</v>
      </c>
      <c r="M159" s="17">
        <f t="shared" si="78"/>
        <v>147</v>
      </c>
      <c r="N159" s="12">
        <f t="shared" si="67"/>
        <v>1.040256737</v>
      </c>
      <c r="O159" s="12">
        <f t="shared" ca="1" si="68"/>
        <v>1.0931911480000001</v>
      </c>
      <c r="P159" s="17">
        <f t="shared" si="79"/>
        <v>0</v>
      </c>
      <c r="Q159" s="14">
        <f t="shared" ca="1" si="69"/>
        <v>93.191147999999998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45807</v>
      </c>
      <c r="V159" s="3"/>
      <c r="W159" s="3"/>
      <c r="X159" s="135" t="s">
        <v>52</v>
      </c>
      <c r="Y159" s="136"/>
      <c r="Z159" s="137"/>
      <c r="AA159" s="1"/>
      <c r="AC159" s="138" t="s">
        <v>53</v>
      </c>
      <c r="AD159" s="138" t="s">
        <v>54</v>
      </c>
      <c r="AE159" s="138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44673</v>
      </c>
      <c r="B160" s="116">
        <f t="shared" ca="1" si="82"/>
        <v>1093.962976</v>
      </c>
      <c r="C160" s="14">
        <f t="shared" si="73"/>
        <v>1000</v>
      </c>
      <c r="D160" s="95">
        <f t="shared" si="74"/>
        <v>44671</v>
      </c>
      <c r="E160" s="93">
        <f ca="1">IF(D160&lt;$B$1,VLOOKUP(D160,[1]DI!$A$4:$B$15000,2,FALSE),0)</f>
        <v>0.11649999999999999</v>
      </c>
      <c r="F160" s="14">
        <f t="shared" ca="1" si="83"/>
        <v>1.0004373900000001</v>
      </c>
      <c r="G160" s="14">
        <f ca="1">(TRUNC(PRODUCT($F$12:$F159),16))</f>
        <v>1.0513455577934201</v>
      </c>
      <c r="H160" s="14">
        <f t="shared" si="84"/>
        <v>1</v>
      </c>
      <c r="I160" s="14">
        <f t="shared" ca="1" si="85"/>
        <v>1.0513455599999999</v>
      </c>
      <c r="J160" s="13">
        <f t="shared" si="75"/>
        <v>7.0000000000000007E-2</v>
      </c>
      <c r="K160" s="29">
        <f t="shared" si="76"/>
        <v>44456</v>
      </c>
      <c r="L160" s="2">
        <f t="shared" si="77"/>
        <v>148</v>
      </c>
      <c r="M160" s="17">
        <f t="shared" si="78"/>
        <v>148</v>
      </c>
      <c r="N160" s="12">
        <f t="shared" si="67"/>
        <v>1.0405360690000001</v>
      </c>
      <c r="O160" s="12">
        <f t="shared" ca="1" si="68"/>
        <v>1.093962976</v>
      </c>
      <c r="P160" s="17">
        <f t="shared" si="79"/>
        <v>0</v>
      </c>
      <c r="Q160" s="14">
        <f t="shared" ca="1" si="69"/>
        <v>93.962975999999998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45807</v>
      </c>
      <c r="V160" s="3"/>
      <c r="W160" s="3"/>
      <c r="X160" s="140">
        <f>[2]Plan1!$A230</f>
        <v>43831</v>
      </c>
      <c r="Y160" s="132" t="str">
        <f>[2]Plan1!$C230</f>
        <v>Confraternização Universal</v>
      </c>
      <c r="Z160" s="123"/>
      <c r="AA160" s="1"/>
      <c r="AC160" s="121">
        <f t="shared" ref="AC160:AC161" si="86">WORKDAY(AD160,-1,$X$160:$X$544)</f>
        <v>44455</v>
      </c>
      <c r="AD160" s="139">
        <f>A9</f>
        <v>44456</v>
      </c>
      <c r="AE160" s="121">
        <f t="shared" ref="AE160:AE161" si="87">WORKDAY(AC160,1,$X$160:$X$544)</f>
        <v>44456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44676</v>
      </c>
      <c r="B161" s="116">
        <f t="shared" ca="1" si="82"/>
        <v>1094.7353499999999</v>
      </c>
      <c r="C161" s="14">
        <f t="shared" si="73"/>
        <v>1000</v>
      </c>
      <c r="D161" s="95">
        <f t="shared" si="74"/>
        <v>44673</v>
      </c>
      <c r="E161" s="93">
        <f ca="1">IF(D161&lt;$B$1,VLOOKUP(D161,[1]DI!$A$4:$B$15000,2,FALSE),0)</f>
        <v>0.11649999999999999</v>
      </c>
      <c r="F161" s="14">
        <f t="shared" ca="1" si="83"/>
        <v>1.0004373900000001</v>
      </c>
      <c r="G161" s="14">
        <f ca="1">(TRUNC(PRODUCT($F$12:$F160),16))</f>
        <v>1.0518054058269399</v>
      </c>
      <c r="H161" s="14">
        <f t="shared" si="84"/>
        <v>1</v>
      </c>
      <c r="I161" s="14">
        <f t="shared" ca="1" si="85"/>
        <v>1.0518054100000001</v>
      </c>
      <c r="J161" s="13">
        <f t="shared" si="75"/>
        <v>7.0000000000000007E-2</v>
      </c>
      <c r="K161" s="29">
        <f t="shared" si="76"/>
        <v>44456</v>
      </c>
      <c r="L161" s="2">
        <f t="shared" si="77"/>
        <v>149</v>
      </c>
      <c r="M161" s="17">
        <f t="shared" si="78"/>
        <v>149</v>
      </c>
      <c r="N161" s="12">
        <f t="shared" si="67"/>
        <v>1.040815477</v>
      </c>
      <c r="O161" s="12">
        <f t="shared" ca="1" si="68"/>
        <v>1.0947353500000001</v>
      </c>
      <c r="P161" s="17">
        <f t="shared" si="79"/>
        <v>0</v>
      </c>
      <c r="Q161" s="14">
        <f t="shared" ca="1" si="69"/>
        <v>94.735349999999997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45807</v>
      </c>
      <c r="V161" s="3"/>
      <c r="W161" s="3"/>
      <c r="X161" s="140">
        <f>[2]Plan1!$A231</f>
        <v>43885</v>
      </c>
      <c r="Y161" s="132" t="str">
        <f>[2]Plan1!$C231</f>
        <v>Carnaval</v>
      </c>
      <c r="Z161" s="123"/>
      <c r="AA161" s="1"/>
      <c r="AC161" s="121">
        <f t="shared" si="86"/>
        <v>45806</v>
      </c>
      <c r="AD161" s="121">
        <v>45807</v>
      </c>
      <c r="AE161" s="121">
        <f t="shared" si="87"/>
        <v>45807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44677</v>
      </c>
      <c r="B162" s="116">
        <f t="shared" ca="1" si="82"/>
        <v>1095.508257</v>
      </c>
      <c r="C162" s="14">
        <f t="shared" si="73"/>
        <v>1000</v>
      </c>
      <c r="D162" s="95">
        <f t="shared" si="74"/>
        <v>44676</v>
      </c>
      <c r="E162" s="93">
        <f ca="1">IF(D162&lt;$B$1,VLOOKUP(D162,[1]DI!$A$4:$B$15000,2,FALSE),0)</f>
        <v>0.11649999999999999</v>
      </c>
      <c r="F162" s="14">
        <f t="shared" ca="1" si="83"/>
        <v>1.0004373900000001</v>
      </c>
      <c r="G162" s="14">
        <f ca="1">(TRUNC(PRODUCT($F$12:$F161),16))</f>
        <v>1.0522654549934001</v>
      </c>
      <c r="H162" s="14">
        <f t="shared" si="84"/>
        <v>1</v>
      </c>
      <c r="I162" s="14">
        <f t="shared" ca="1" si="85"/>
        <v>1.0522654499999999</v>
      </c>
      <c r="J162" s="13">
        <f t="shared" si="75"/>
        <v>7.0000000000000007E-2</v>
      </c>
      <c r="K162" s="29">
        <f t="shared" si="76"/>
        <v>44456</v>
      </c>
      <c r="L162" s="2">
        <f t="shared" si="77"/>
        <v>150</v>
      </c>
      <c r="M162" s="17">
        <f t="shared" si="78"/>
        <v>150</v>
      </c>
      <c r="N162" s="12">
        <f t="shared" si="67"/>
        <v>1.0410949599999999</v>
      </c>
      <c r="O162" s="12">
        <f t="shared" ca="1" si="68"/>
        <v>1.0955082570000001</v>
      </c>
      <c r="P162" s="17">
        <f t="shared" si="79"/>
        <v>0</v>
      </c>
      <c r="Q162" s="14">
        <f t="shared" ca="1" si="69"/>
        <v>95.508257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45807</v>
      </c>
      <c r="V162" s="3"/>
      <c r="W162" s="3"/>
      <c r="X162" s="140">
        <f>[2]Plan1!$A232</f>
        <v>43886</v>
      </c>
      <c r="Y162" s="132" t="str">
        <f>[2]Plan1!$C232</f>
        <v>Carnaval</v>
      </c>
      <c r="Z162" s="123"/>
      <c r="AA162" s="1"/>
      <c r="AC162" s="121"/>
      <c r="AD162" s="121"/>
      <c r="AE162" s="121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44678</v>
      </c>
      <c r="B163" s="116">
        <f t="shared" ca="1" si="82"/>
        <v>1096.28172799</v>
      </c>
      <c r="C163" s="14">
        <f t="shared" si="73"/>
        <v>1000</v>
      </c>
      <c r="D163" s="95">
        <f t="shared" si="74"/>
        <v>44677</v>
      </c>
      <c r="E163" s="93">
        <f ca="1">IF(D163&lt;$B$1,VLOOKUP(D163,[1]DI!$A$4:$B$15000,2,FALSE),0)</f>
        <v>0.11649999999999999</v>
      </c>
      <c r="F163" s="14">
        <f t="shared" ca="1" si="83"/>
        <v>1.0004373900000001</v>
      </c>
      <c r="G163" s="14">
        <f ca="1">(TRUNC(PRODUCT($F$12:$F162),16))</f>
        <v>1.0527257053807599</v>
      </c>
      <c r="H163" s="14">
        <f t="shared" si="84"/>
        <v>1</v>
      </c>
      <c r="I163" s="14">
        <f t="shared" ca="1" si="85"/>
        <v>1.05272571</v>
      </c>
      <c r="J163" s="13">
        <f t="shared" si="75"/>
        <v>7.0000000000000007E-2</v>
      </c>
      <c r="K163" s="29">
        <f t="shared" si="76"/>
        <v>44456</v>
      </c>
      <c r="L163" s="2">
        <f t="shared" si="77"/>
        <v>151</v>
      </c>
      <c r="M163" s="17">
        <f t="shared" si="78"/>
        <v>151</v>
      </c>
      <c r="N163" s="12">
        <f t="shared" si="67"/>
        <v>1.0413745169999999</v>
      </c>
      <c r="O163" s="12">
        <f t="shared" ca="1" si="68"/>
        <v>1.0962817279999999</v>
      </c>
      <c r="P163" s="17">
        <f t="shared" si="79"/>
        <v>0</v>
      </c>
      <c r="Q163" s="14">
        <f t="shared" ca="1" si="69"/>
        <v>96.281727989999993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45807</v>
      </c>
      <c r="V163" s="3"/>
      <c r="W163" s="3"/>
      <c r="X163" s="140">
        <f>[2]Plan1!$A233</f>
        <v>43931</v>
      </c>
      <c r="Y163" s="132" t="str">
        <f>[2]Plan1!$C233</f>
        <v>Paixão de Cristo</v>
      </c>
      <c r="Z163" s="123"/>
      <c r="AA163" s="1"/>
      <c r="AC163" s="121"/>
      <c r="AD163" s="121"/>
      <c r="AE163" s="121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44679</v>
      </c>
      <c r="B164" s="116">
        <f t="shared" ca="1" si="82"/>
        <v>1097.055734</v>
      </c>
      <c r="C164" s="14">
        <f t="shared" si="73"/>
        <v>1000</v>
      </c>
      <c r="D164" s="95">
        <f t="shared" si="74"/>
        <v>44678</v>
      </c>
      <c r="E164" s="93">
        <f ca="1">IF(D164&lt;$B$1,VLOOKUP(D164,[1]DI!$A$4:$B$15000,2,FALSE),0)</f>
        <v>0.11649999999999999</v>
      </c>
      <c r="F164" s="14">
        <f t="shared" ca="1" si="83"/>
        <v>1.0004373900000001</v>
      </c>
      <c r="G164" s="14">
        <f ca="1">(TRUNC(PRODUCT($F$12:$F163),16))</f>
        <v>1.05318615707703</v>
      </c>
      <c r="H164" s="14">
        <f t="shared" si="84"/>
        <v>1</v>
      </c>
      <c r="I164" s="14">
        <f t="shared" ca="1" si="85"/>
        <v>1.0531861600000001</v>
      </c>
      <c r="J164" s="13">
        <f t="shared" si="75"/>
        <v>7.0000000000000007E-2</v>
      </c>
      <c r="K164" s="29">
        <f t="shared" si="76"/>
        <v>44456</v>
      </c>
      <c r="L164" s="2">
        <f t="shared" si="77"/>
        <v>152</v>
      </c>
      <c r="M164" s="17">
        <f t="shared" si="78"/>
        <v>152</v>
      </c>
      <c r="N164" s="12">
        <f t="shared" si="67"/>
        <v>1.0416541500000001</v>
      </c>
      <c r="O164" s="12">
        <f t="shared" ca="1" si="68"/>
        <v>1.097055734</v>
      </c>
      <c r="P164" s="17">
        <f t="shared" si="79"/>
        <v>0</v>
      </c>
      <c r="Q164" s="14">
        <f t="shared" ca="1" si="69"/>
        <v>97.055734000000001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45807</v>
      </c>
      <c r="V164" s="3"/>
      <c r="W164" s="3"/>
      <c r="X164" s="140">
        <f>[2]Plan1!$A234</f>
        <v>43942</v>
      </c>
      <c r="Y164" s="132" t="str">
        <f>[2]Plan1!$C234</f>
        <v>Tiradentes</v>
      </c>
      <c r="Z164" s="123"/>
      <c r="AA164" s="1"/>
      <c r="AC164" s="121"/>
      <c r="AD164" s="121"/>
      <c r="AE164" s="121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44680</v>
      </c>
      <c r="B165" s="116">
        <f t="shared" ca="1" si="82"/>
        <v>1097.8302859999999</v>
      </c>
      <c r="C165" s="14">
        <f t="shared" si="73"/>
        <v>1000</v>
      </c>
      <c r="D165" s="95">
        <f t="shared" si="74"/>
        <v>44679</v>
      </c>
      <c r="E165" s="93">
        <f ca="1">IF(D165&lt;$B$1,VLOOKUP(D165,[1]DI!$A$4:$B$15000,2,FALSE),0)</f>
        <v>0.11649999999999999</v>
      </c>
      <c r="F165" s="14">
        <f t="shared" ca="1" si="83"/>
        <v>1.0004373900000001</v>
      </c>
      <c r="G165" s="14">
        <f ca="1">(TRUNC(PRODUCT($F$12:$F164),16))</f>
        <v>1.0536468101702801</v>
      </c>
      <c r="H165" s="14">
        <f t="shared" si="84"/>
        <v>1</v>
      </c>
      <c r="I165" s="14">
        <f t="shared" ca="1" si="85"/>
        <v>1.05364681</v>
      </c>
      <c r="J165" s="13">
        <f t="shared" si="75"/>
        <v>7.0000000000000007E-2</v>
      </c>
      <c r="K165" s="29">
        <f t="shared" si="76"/>
        <v>44456</v>
      </c>
      <c r="L165" s="2">
        <f t="shared" si="77"/>
        <v>153</v>
      </c>
      <c r="M165" s="17">
        <f t="shared" si="78"/>
        <v>153</v>
      </c>
      <c r="N165" s="12">
        <f t="shared" si="67"/>
        <v>1.0419338579999999</v>
      </c>
      <c r="O165" s="12">
        <f t="shared" ca="1" si="68"/>
        <v>1.097830286</v>
      </c>
      <c r="P165" s="17">
        <f t="shared" si="79"/>
        <v>0</v>
      </c>
      <c r="Q165" s="14">
        <f t="shared" ca="1" si="69"/>
        <v>97.830286000000001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45807</v>
      </c>
      <c r="V165" s="3"/>
      <c r="W165" s="3"/>
      <c r="X165" s="140">
        <f>[2]Plan1!$A235</f>
        <v>43952</v>
      </c>
      <c r="Y165" s="132" t="str">
        <f>[2]Plan1!$C235</f>
        <v>Dia do Trabalho</v>
      </c>
      <c r="Z165" s="123"/>
      <c r="AA165" s="1"/>
      <c r="AC165" s="121"/>
      <c r="AD165" s="121"/>
      <c r="AE165" s="121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44683</v>
      </c>
      <c r="B166" s="116">
        <f t="shared" ca="1" si="82"/>
        <v>1098.6053819900001</v>
      </c>
      <c r="C166" s="14">
        <f t="shared" si="73"/>
        <v>1000</v>
      </c>
      <c r="D166" s="95">
        <f t="shared" si="74"/>
        <v>44680</v>
      </c>
      <c r="E166" s="93">
        <f ca="1">IF(D166&lt;$B$1,VLOOKUP(D166,[1]DI!$A$4:$B$15000,2,FALSE),0)</f>
        <v>0.11649999999999999</v>
      </c>
      <c r="F166" s="14">
        <f t="shared" ca="1" si="83"/>
        <v>1.0004373900000001</v>
      </c>
      <c r="G166" s="14">
        <f ca="1">(TRUNC(PRODUCT($F$12:$F165),16))</f>
        <v>1.0541076647485801</v>
      </c>
      <c r="H166" s="14">
        <f t="shared" si="84"/>
        <v>1</v>
      </c>
      <c r="I166" s="14">
        <f t="shared" ca="1" si="85"/>
        <v>1.0541076599999999</v>
      </c>
      <c r="J166" s="13">
        <f t="shared" si="75"/>
        <v>7.0000000000000007E-2</v>
      </c>
      <c r="K166" s="29">
        <f t="shared" si="76"/>
        <v>44456</v>
      </c>
      <c r="L166" s="2">
        <f t="shared" si="77"/>
        <v>154</v>
      </c>
      <c r="M166" s="17">
        <f t="shared" si="78"/>
        <v>154</v>
      </c>
      <c r="N166" s="12">
        <f t="shared" si="67"/>
        <v>1.042213641</v>
      </c>
      <c r="O166" s="12">
        <f t="shared" ca="1" si="68"/>
        <v>1.0986053819999999</v>
      </c>
      <c r="P166" s="17">
        <f t="shared" si="79"/>
        <v>0</v>
      </c>
      <c r="Q166" s="14">
        <f t="shared" ca="1" si="69"/>
        <v>98.605381989999998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45807</v>
      </c>
      <c r="V166" s="3"/>
      <c r="W166" s="3"/>
      <c r="X166" s="140">
        <f>[2]Plan1!$A236</f>
        <v>43993</v>
      </c>
      <c r="Y166" s="132" t="str">
        <f>[2]Plan1!$C236</f>
        <v>Corpus Christi</v>
      </c>
      <c r="Z166" s="123"/>
      <c r="AA166" s="1"/>
      <c r="AC166" s="121"/>
      <c r="AD166" s="121"/>
      <c r="AE166" s="121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44684</v>
      </c>
      <c r="B167" s="116">
        <f t="shared" ca="1" si="82"/>
        <v>1099.3810349999999</v>
      </c>
      <c r="C167" s="14">
        <f t="shared" si="73"/>
        <v>1000</v>
      </c>
      <c r="D167" s="95">
        <f t="shared" si="74"/>
        <v>44683</v>
      </c>
      <c r="E167" s="93">
        <f ca="1">IF(D167&lt;$B$1,VLOOKUP(D167,[1]DI!$A$4:$B$15000,2,FALSE),0)</f>
        <v>0.11649999999999999</v>
      </c>
      <c r="F167" s="14">
        <f t="shared" ca="1" si="83"/>
        <v>1.0004373900000001</v>
      </c>
      <c r="G167" s="14">
        <f ca="1">(TRUNC(PRODUCT($F$12:$F166),16))</f>
        <v>1.05456872090006</v>
      </c>
      <c r="H167" s="14">
        <f t="shared" si="84"/>
        <v>1</v>
      </c>
      <c r="I167" s="14">
        <f t="shared" ca="1" si="85"/>
        <v>1.05456872</v>
      </c>
      <c r="J167" s="13">
        <f t="shared" si="75"/>
        <v>7.0000000000000007E-2</v>
      </c>
      <c r="K167" s="29">
        <f t="shared" si="76"/>
        <v>44456</v>
      </c>
      <c r="L167" s="2">
        <f t="shared" si="77"/>
        <v>155</v>
      </c>
      <c r="M167" s="17">
        <f t="shared" si="78"/>
        <v>155</v>
      </c>
      <c r="N167" s="12">
        <f t="shared" si="67"/>
        <v>1.0424934990000001</v>
      </c>
      <c r="O167" s="12">
        <f t="shared" ca="1" si="68"/>
        <v>1.099381035</v>
      </c>
      <c r="P167" s="17">
        <f t="shared" si="79"/>
        <v>0</v>
      </c>
      <c r="Q167" s="14">
        <f t="shared" ca="1" si="69"/>
        <v>99.381034999999997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45807</v>
      </c>
      <c r="V167" s="3"/>
      <c r="W167" s="3"/>
      <c r="X167" s="140">
        <f>[2]Plan1!$A237</f>
        <v>44081</v>
      </c>
      <c r="Y167" s="132" t="str">
        <f>[2]Plan1!$C237</f>
        <v>Independência do Brasil</v>
      </c>
      <c r="Z167" s="123"/>
      <c r="AA167" s="1"/>
      <c r="AC167" s="121"/>
      <c r="AD167" s="121"/>
      <c r="AE167" s="121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44685</v>
      </c>
      <c r="B168" s="116">
        <f t="shared" ca="1" si="82"/>
        <v>1100.1572329999999</v>
      </c>
      <c r="C168" s="14">
        <f t="shared" si="73"/>
        <v>1000</v>
      </c>
      <c r="D168" s="95">
        <f t="shared" si="74"/>
        <v>44684</v>
      </c>
      <c r="E168" s="93">
        <f ca="1">IF(D168&lt;$B$1,VLOOKUP(D168,[1]DI!$A$4:$B$15000,2,FALSE),0)</f>
        <v>0.11649999999999999</v>
      </c>
      <c r="F168" s="14">
        <f t="shared" ca="1" si="83"/>
        <v>1.0004373900000001</v>
      </c>
      <c r="G168" s="14">
        <f ca="1">(TRUNC(PRODUCT($F$12:$F167),16))</f>
        <v>1.0550299787129001</v>
      </c>
      <c r="H168" s="14">
        <f t="shared" si="84"/>
        <v>1</v>
      </c>
      <c r="I168" s="14">
        <f t="shared" ca="1" si="85"/>
        <v>1.05502998</v>
      </c>
      <c r="J168" s="13">
        <f t="shared" si="75"/>
        <v>7.0000000000000007E-2</v>
      </c>
      <c r="K168" s="29">
        <f t="shared" si="76"/>
        <v>44456</v>
      </c>
      <c r="L168" s="2">
        <f t="shared" si="77"/>
        <v>156</v>
      </c>
      <c r="M168" s="17">
        <f t="shared" si="78"/>
        <v>156</v>
      </c>
      <c r="N168" s="12">
        <f t="shared" si="67"/>
        <v>1.0427734319999999</v>
      </c>
      <c r="O168" s="12">
        <f t="shared" ca="1" si="68"/>
        <v>1.100157233</v>
      </c>
      <c r="P168" s="17">
        <f t="shared" si="79"/>
        <v>0</v>
      </c>
      <c r="Q168" s="14">
        <f t="shared" ca="1" si="69"/>
        <v>100.15723300000001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45807</v>
      </c>
      <c r="V168" s="3"/>
      <c r="W168" s="3"/>
      <c r="X168" s="140">
        <f>[2]Plan1!$A238</f>
        <v>44116</v>
      </c>
      <c r="Y168" s="132" t="str">
        <f>[2]Plan1!$C238</f>
        <v>Nossa Sr.a Aparecida - Padroeira do Brasil</v>
      </c>
      <c r="Z168" s="123"/>
      <c r="AA168" s="1"/>
      <c r="AC168" s="121"/>
      <c r="AD168" s="121"/>
      <c r="AE168" s="121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44686</v>
      </c>
      <c r="B169" s="116">
        <f t="shared" ca="1" si="82"/>
        <v>1100.9339769999999</v>
      </c>
      <c r="C169" s="14">
        <f t="shared" si="73"/>
        <v>1000</v>
      </c>
      <c r="D169" s="95">
        <f t="shared" si="74"/>
        <v>44685</v>
      </c>
      <c r="E169" s="93">
        <f ca="1">IF(D169&lt;$B$1,VLOOKUP(D169,[1]DI!$A$4:$B$15000,2,FALSE),0)</f>
        <v>0.11649999999999999</v>
      </c>
      <c r="F169" s="14">
        <f t="shared" ca="1" si="83"/>
        <v>1.0004373900000001</v>
      </c>
      <c r="G169" s="14">
        <f ca="1">(TRUNC(PRODUCT($F$12:$F168),16))</f>
        <v>1.05549143827529</v>
      </c>
      <c r="H169" s="14">
        <f t="shared" si="84"/>
        <v>1</v>
      </c>
      <c r="I169" s="14">
        <f t="shared" ca="1" si="85"/>
        <v>1.0554914399999999</v>
      </c>
      <c r="J169" s="13">
        <f t="shared" si="75"/>
        <v>7.0000000000000007E-2</v>
      </c>
      <c r="K169" s="29">
        <f t="shared" si="76"/>
        <v>44456</v>
      </c>
      <c r="L169" s="2">
        <f t="shared" si="77"/>
        <v>157</v>
      </c>
      <c r="M169" s="17">
        <f t="shared" si="78"/>
        <v>157</v>
      </c>
      <c r="N169" s="12">
        <f t="shared" si="67"/>
        <v>1.04305344</v>
      </c>
      <c r="O169" s="12">
        <f t="shared" ca="1" si="68"/>
        <v>1.100933977</v>
      </c>
      <c r="P169" s="17">
        <f t="shared" si="79"/>
        <v>0</v>
      </c>
      <c r="Q169" s="14">
        <f t="shared" ca="1" si="69"/>
        <v>100.933977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45807</v>
      </c>
      <c r="V169" s="3"/>
      <c r="W169" s="3"/>
      <c r="X169" s="140">
        <f>[2]Plan1!$A239</f>
        <v>44137</v>
      </c>
      <c r="Y169" s="132" t="str">
        <f>[2]Plan1!$C239</f>
        <v>Finados</v>
      </c>
      <c r="Z169" s="123"/>
      <c r="AA169" s="1"/>
      <c r="AC169" s="121"/>
      <c r="AD169" s="121"/>
      <c r="AE169" s="121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44687</v>
      </c>
      <c r="B170" s="116">
        <f t="shared" ca="1" si="82"/>
        <v>1101.7112689999999</v>
      </c>
      <c r="C170" s="14">
        <f t="shared" si="73"/>
        <v>1000</v>
      </c>
      <c r="D170" s="95">
        <f t="shared" si="74"/>
        <v>44686</v>
      </c>
      <c r="E170" s="93">
        <f ca="1">IF(D170&lt;$B$1,VLOOKUP(D170,[1]DI!$A$4:$B$15000,2,FALSE),0)</f>
        <v>0.1265</v>
      </c>
      <c r="F170" s="14">
        <f t="shared" ca="1" si="83"/>
        <v>1.0004727899999999</v>
      </c>
      <c r="G170" s="14">
        <f ca="1">(TRUNC(PRODUCT($F$12:$F169),16))</f>
        <v>1.05595309967547</v>
      </c>
      <c r="H170" s="14">
        <f t="shared" si="84"/>
        <v>1</v>
      </c>
      <c r="I170" s="14">
        <f t="shared" ca="1" si="85"/>
        <v>1.0559531</v>
      </c>
      <c r="J170" s="13">
        <f t="shared" si="75"/>
        <v>7.0000000000000007E-2</v>
      </c>
      <c r="K170" s="29">
        <f t="shared" si="76"/>
        <v>44456</v>
      </c>
      <c r="L170" s="2">
        <f t="shared" si="77"/>
        <v>158</v>
      </c>
      <c r="M170" s="17">
        <f t="shared" si="78"/>
        <v>158</v>
      </c>
      <c r="N170" s="12">
        <f t="shared" si="67"/>
        <v>1.0433335239999999</v>
      </c>
      <c r="O170" s="12">
        <f t="shared" ca="1" si="68"/>
        <v>1.1017112689999999</v>
      </c>
      <c r="P170" s="17">
        <f t="shared" si="79"/>
        <v>0</v>
      </c>
      <c r="Q170" s="14">
        <f t="shared" ca="1" si="69"/>
        <v>101.711269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45807</v>
      </c>
      <c r="V170" s="3"/>
      <c r="W170" s="3"/>
      <c r="X170" s="140">
        <f>[2]Plan1!$A240</f>
        <v>44150</v>
      </c>
      <c r="Y170" s="132" t="str">
        <f>[2]Plan1!$C240</f>
        <v>Proclamação da República</v>
      </c>
      <c r="Z170" s="123"/>
      <c r="AA170" s="1"/>
      <c r="AC170" s="121"/>
      <c r="AD170" s="121"/>
      <c r="AE170" s="121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44690</v>
      </c>
      <c r="B171" s="116">
        <f t="shared" ca="1" si="82"/>
        <v>1102.5281170000001</v>
      </c>
      <c r="C171" s="14">
        <f t="shared" si="73"/>
        <v>1000</v>
      </c>
      <c r="D171" s="95">
        <f t="shared" si="74"/>
        <v>44687</v>
      </c>
      <c r="E171" s="93">
        <f ca="1">IF(D171&lt;$B$1,VLOOKUP(D171,[1]DI!$A$4:$B$15000,2,FALSE),0)</f>
        <v>0.1265</v>
      </c>
      <c r="F171" s="14">
        <f t="shared" ca="1" si="83"/>
        <v>1.0004727899999999</v>
      </c>
      <c r="G171" s="14">
        <f ca="1">(TRUNC(PRODUCT($F$12:$F170),16))</f>
        <v>1.0564523437414699</v>
      </c>
      <c r="H171" s="14">
        <f t="shared" si="84"/>
        <v>1</v>
      </c>
      <c r="I171" s="14">
        <f t="shared" ca="1" si="85"/>
        <v>1.0564523400000001</v>
      </c>
      <c r="J171" s="13">
        <f t="shared" si="75"/>
        <v>7.0000000000000007E-2</v>
      </c>
      <c r="K171" s="29">
        <f t="shared" si="76"/>
        <v>44456</v>
      </c>
      <c r="L171" s="2">
        <f t="shared" si="77"/>
        <v>159</v>
      </c>
      <c r="M171" s="17">
        <f t="shared" si="78"/>
        <v>159</v>
      </c>
      <c r="N171" s="12">
        <f t="shared" si="67"/>
        <v>1.043613683</v>
      </c>
      <c r="O171" s="12">
        <f t="shared" ca="1" si="68"/>
        <v>1.1025281170000001</v>
      </c>
      <c r="P171" s="17">
        <f t="shared" si="79"/>
        <v>0</v>
      </c>
      <c r="Q171" s="14">
        <f t="shared" ca="1" si="69"/>
        <v>102.52811699999999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45807</v>
      </c>
      <c r="V171" s="3"/>
      <c r="W171" s="3"/>
      <c r="X171" s="140">
        <f>[2]Plan1!$A241</f>
        <v>44190</v>
      </c>
      <c r="Y171" s="132" t="str">
        <f>[2]Plan1!$C241</f>
        <v>Natal</v>
      </c>
      <c r="Z171" s="123"/>
      <c r="AA171" s="1"/>
      <c r="AC171" s="121"/>
      <c r="AD171" s="121"/>
      <c r="AE171" s="121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44691</v>
      </c>
      <c r="B172" s="116">
        <f t="shared" ca="1" si="82"/>
        <v>1103.3455750000001</v>
      </c>
      <c r="C172" s="14">
        <f t="shared" si="73"/>
        <v>1000</v>
      </c>
      <c r="D172" s="95">
        <f t="shared" si="74"/>
        <v>44690</v>
      </c>
      <c r="E172" s="93">
        <f ca="1">IF(D172&lt;$B$1,VLOOKUP(D172,[1]DI!$A$4:$B$15000,2,FALSE),0)</f>
        <v>0.1265</v>
      </c>
      <c r="F172" s="14">
        <f t="shared" ca="1" si="83"/>
        <v>1.0004727899999999</v>
      </c>
      <c r="G172" s="14">
        <f ca="1">(TRUNC(PRODUCT($F$12:$F171),16))</f>
        <v>1.0569518238450699</v>
      </c>
      <c r="H172" s="14">
        <f t="shared" si="84"/>
        <v>1</v>
      </c>
      <c r="I172" s="14">
        <f t="shared" ca="1" si="85"/>
        <v>1.0569518200000001</v>
      </c>
      <c r="J172" s="13">
        <f t="shared" si="75"/>
        <v>7.0000000000000007E-2</v>
      </c>
      <c r="K172" s="29">
        <f t="shared" si="76"/>
        <v>44456</v>
      </c>
      <c r="L172" s="2">
        <f t="shared" si="77"/>
        <v>160</v>
      </c>
      <c r="M172" s="17">
        <f t="shared" si="78"/>
        <v>160</v>
      </c>
      <c r="N172" s="12">
        <f t="shared" si="67"/>
        <v>1.0438939169999999</v>
      </c>
      <c r="O172" s="12">
        <f t="shared" ca="1" si="68"/>
        <v>1.1033455750000001</v>
      </c>
      <c r="P172" s="17">
        <f t="shared" si="79"/>
        <v>0</v>
      </c>
      <c r="Q172" s="14">
        <f t="shared" ca="1" si="69"/>
        <v>103.345575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45807</v>
      </c>
      <c r="V172" s="3"/>
      <c r="W172" s="3"/>
      <c r="X172" s="140">
        <f>[2]Plan1!$A242</f>
        <v>44197</v>
      </c>
      <c r="Y172" s="132" t="str">
        <f>[2]Plan1!$C242</f>
        <v>Confraternização Universal</v>
      </c>
      <c r="Z172" s="123"/>
      <c r="AA172" s="1"/>
      <c r="AC172" s="121"/>
      <c r="AD172" s="121"/>
      <c r="AE172" s="121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44692</v>
      </c>
      <c r="B173" s="116">
        <f t="shared" ca="1" si="82"/>
        <v>1104.1636430000001</v>
      </c>
      <c r="C173" s="14">
        <f t="shared" si="73"/>
        <v>1000</v>
      </c>
      <c r="D173" s="95">
        <f t="shared" si="74"/>
        <v>44691</v>
      </c>
      <c r="E173" s="93">
        <f ca="1">IF(D173&lt;$B$1,VLOOKUP(D173,[1]DI!$A$4:$B$15000,2,FALSE),0)</f>
        <v>0.1265</v>
      </c>
      <c r="F173" s="14">
        <f t="shared" ca="1" si="83"/>
        <v>1.0004727899999999</v>
      </c>
      <c r="G173" s="14">
        <f ca="1">(TRUNC(PRODUCT($F$12:$F172),16))</f>
        <v>1.0574515400978599</v>
      </c>
      <c r="H173" s="14">
        <f t="shared" si="84"/>
        <v>1</v>
      </c>
      <c r="I173" s="14">
        <f t="shared" ca="1" si="85"/>
        <v>1.05745154</v>
      </c>
      <c r="J173" s="13">
        <f t="shared" si="75"/>
        <v>7.0000000000000007E-2</v>
      </c>
      <c r="K173" s="29">
        <f t="shared" si="76"/>
        <v>44456</v>
      </c>
      <c r="L173" s="2">
        <f t="shared" si="77"/>
        <v>161</v>
      </c>
      <c r="M173" s="17">
        <f t="shared" si="78"/>
        <v>161</v>
      </c>
      <c r="N173" s="12">
        <f t="shared" si="67"/>
        <v>1.044174226</v>
      </c>
      <c r="O173" s="12">
        <f t="shared" ca="1" si="68"/>
        <v>1.1041636429999999</v>
      </c>
      <c r="P173" s="17">
        <f t="shared" si="79"/>
        <v>0</v>
      </c>
      <c r="Q173" s="14">
        <f t="shared" ca="1" si="69"/>
        <v>104.16364299999999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45807</v>
      </c>
      <c r="V173" s="3"/>
      <c r="W173" s="3"/>
      <c r="X173" s="140">
        <f>[2]Plan1!$A243</f>
        <v>44242</v>
      </c>
      <c r="Y173" s="132" t="str">
        <f>[2]Plan1!$C243</f>
        <v>Carnaval</v>
      </c>
      <c r="Z173" s="123"/>
      <c r="AA173" s="1"/>
      <c r="AC173" s="121"/>
      <c r="AD173" s="121"/>
      <c r="AE173" s="121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44693</v>
      </c>
      <c r="B174" s="116">
        <f t="shared" ca="1" si="82"/>
        <v>1104.9823120000001</v>
      </c>
      <c r="C174" s="14">
        <f t="shared" si="73"/>
        <v>1000</v>
      </c>
      <c r="D174" s="95">
        <f t="shared" si="74"/>
        <v>44692</v>
      </c>
      <c r="E174" s="93">
        <f ca="1">IF(D174&lt;$B$1,VLOOKUP(D174,[1]DI!$A$4:$B$15000,2,FALSE),0)</f>
        <v>0.1265</v>
      </c>
      <c r="F174" s="14">
        <f t="shared" ca="1" si="83"/>
        <v>1.0004727899999999</v>
      </c>
      <c r="G174" s="14">
        <f ca="1">(TRUNC(PRODUCT($F$12:$F173),16))</f>
        <v>1.0579514926114999</v>
      </c>
      <c r="H174" s="14">
        <f t="shared" si="84"/>
        <v>1</v>
      </c>
      <c r="I174" s="14">
        <f t="shared" ca="1" si="85"/>
        <v>1.05795149</v>
      </c>
      <c r="J174" s="13">
        <f t="shared" si="75"/>
        <v>7.0000000000000007E-2</v>
      </c>
      <c r="K174" s="29">
        <f t="shared" si="76"/>
        <v>44456</v>
      </c>
      <c r="L174" s="2">
        <f t="shared" si="77"/>
        <v>162</v>
      </c>
      <c r="M174" s="17">
        <f t="shared" si="78"/>
        <v>162</v>
      </c>
      <c r="N174" s="12">
        <f t="shared" si="67"/>
        <v>1.0444546109999999</v>
      </c>
      <c r="O174" s="12">
        <f t="shared" ca="1" si="68"/>
        <v>1.104982312</v>
      </c>
      <c r="P174" s="17">
        <f t="shared" si="79"/>
        <v>0</v>
      </c>
      <c r="Q174" s="14">
        <f t="shared" ca="1" si="69"/>
        <v>104.98231199999999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45807</v>
      </c>
      <c r="V174" s="3"/>
      <c r="W174" s="3"/>
      <c r="X174" s="140">
        <f>[2]Plan1!$A244</f>
        <v>44243</v>
      </c>
      <c r="Y174" s="132" t="str">
        <f>[2]Plan1!$C244</f>
        <v>Carnaval</v>
      </c>
      <c r="Z174" s="123"/>
      <c r="AA174" s="1"/>
      <c r="AC174" s="121"/>
      <c r="AD174" s="121"/>
      <c r="AE174" s="121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44694</v>
      </c>
      <c r="B175" s="116">
        <f t="shared" ca="1" si="82"/>
        <v>1105.80159</v>
      </c>
      <c r="C175" s="14">
        <f t="shared" si="73"/>
        <v>1000</v>
      </c>
      <c r="D175" s="95">
        <f t="shared" si="74"/>
        <v>44693</v>
      </c>
      <c r="E175" s="93">
        <f ca="1">IF(D175&lt;$B$1,VLOOKUP(D175,[1]DI!$A$4:$B$15000,2,FALSE),0)</f>
        <v>0.1265</v>
      </c>
      <c r="F175" s="14">
        <f t="shared" ca="1" si="83"/>
        <v>1.0004727899999999</v>
      </c>
      <c r="G175" s="14">
        <f ca="1">(TRUNC(PRODUCT($F$12:$F174),16))</f>
        <v>1.0584516814977001</v>
      </c>
      <c r="H175" s="14">
        <f t="shared" si="84"/>
        <v>1</v>
      </c>
      <c r="I175" s="14">
        <f t="shared" ca="1" si="85"/>
        <v>1.0584516799999999</v>
      </c>
      <c r="J175" s="13">
        <f t="shared" si="75"/>
        <v>7.0000000000000007E-2</v>
      </c>
      <c r="K175" s="29">
        <f t="shared" si="76"/>
        <v>44456</v>
      </c>
      <c r="L175" s="2">
        <f t="shared" si="77"/>
        <v>163</v>
      </c>
      <c r="M175" s="17">
        <f t="shared" si="78"/>
        <v>163</v>
      </c>
      <c r="N175" s="12">
        <f t="shared" si="67"/>
        <v>1.04473507</v>
      </c>
      <c r="O175" s="12">
        <f t="shared" ca="1" si="68"/>
        <v>1.10580159</v>
      </c>
      <c r="P175" s="17">
        <f t="shared" si="79"/>
        <v>0</v>
      </c>
      <c r="Q175" s="14">
        <f t="shared" ca="1" si="69"/>
        <v>105.80159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45807</v>
      </c>
      <c r="V175" s="3"/>
      <c r="W175" s="3"/>
      <c r="X175" s="140">
        <f>[2]Plan1!$A245</f>
        <v>44288</v>
      </c>
      <c r="Y175" s="132" t="str">
        <f>[2]Plan1!$C245</f>
        <v>Paixão de Cristo</v>
      </c>
      <c r="Z175" s="123"/>
      <c r="AA175" s="1"/>
      <c r="AC175" s="121"/>
      <c r="AD175" s="121"/>
      <c r="AE175" s="121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44697</v>
      </c>
      <c r="B176" s="116">
        <f t="shared" ca="1" si="82"/>
        <v>1106.6214809999999</v>
      </c>
      <c r="C176" s="14">
        <f t="shared" si="73"/>
        <v>1000</v>
      </c>
      <c r="D176" s="95">
        <f t="shared" si="74"/>
        <v>44694</v>
      </c>
      <c r="E176" s="93">
        <f ca="1">IF(D176&lt;$B$1,VLOOKUP(D176,[1]DI!$A$4:$B$15000,2,FALSE),0)</f>
        <v>0.1265</v>
      </c>
      <c r="F176" s="14">
        <f t="shared" ca="1" si="83"/>
        <v>1.0004727899999999</v>
      </c>
      <c r="G176" s="14">
        <f ca="1">(TRUNC(PRODUCT($F$12:$F175),16))</f>
        <v>1.05895210686819</v>
      </c>
      <c r="H176" s="14">
        <f t="shared" si="84"/>
        <v>1</v>
      </c>
      <c r="I176" s="14">
        <f t="shared" ca="1" si="85"/>
        <v>1.0589521099999999</v>
      </c>
      <c r="J176" s="13">
        <f t="shared" si="75"/>
        <v>7.0000000000000007E-2</v>
      </c>
      <c r="K176" s="29">
        <f t="shared" si="76"/>
        <v>44456</v>
      </c>
      <c r="L176" s="2">
        <f t="shared" si="77"/>
        <v>164</v>
      </c>
      <c r="M176" s="17">
        <f t="shared" si="78"/>
        <v>164</v>
      </c>
      <c r="N176" s="12">
        <f t="shared" si="67"/>
        <v>1.045015606</v>
      </c>
      <c r="O176" s="12">
        <f t="shared" ca="1" si="68"/>
        <v>1.1066214809999999</v>
      </c>
      <c r="P176" s="17">
        <f t="shared" si="79"/>
        <v>0</v>
      </c>
      <c r="Q176" s="14">
        <f t="shared" ca="1" si="69"/>
        <v>106.621481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45807</v>
      </c>
      <c r="V176" s="3"/>
      <c r="W176" s="3"/>
      <c r="X176" s="140">
        <f>[2]Plan1!$A246</f>
        <v>44307</v>
      </c>
      <c r="Y176" s="132" t="str">
        <f>[2]Plan1!$C246</f>
        <v>Tiradentes</v>
      </c>
      <c r="Z176" s="123"/>
      <c r="AA176" s="1"/>
      <c r="AC176" s="121"/>
      <c r="AD176" s="121"/>
      <c r="AE176" s="121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44698</v>
      </c>
      <c r="B177" s="116">
        <f t="shared" ca="1" si="82"/>
        <v>1107.4419720000001</v>
      </c>
      <c r="C177" s="14">
        <f t="shared" si="73"/>
        <v>1000</v>
      </c>
      <c r="D177" s="95">
        <f t="shared" si="74"/>
        <v>44697</v>
      </c>
      <c r="E177" s="93">
        <f ca="1">IF(D177&lt;$B$1,VLOOKUP(D177,[1]DI!$A$4:$B$15000,2,FALSE),0)</f>
        <v>0.1265</v>
      </c>
      <c r="F177" s="14">
        <f t="shared" ca="1" si="83"/>
        <v>1.0004727899999999</v>
      </c>
      <c r="G177" s="14">
        <f ca="1">(TRUNC(PRODUCT($F$12:$F176),16))</f>
        <v>1.0594527688348001</v>
      </c>
      <c r="H177" s="14">
        <f t="shared" si="84"/>
        <v>1</v>
      </c>
      <c r="I177" s="14">
        <f t="shared" ca="1" si="85"/>
        <v>1.05945277</v>
      </c>
      <c r="J177" s="13">
        <f t="shared" si="75"/>
        <v>7.0000000000000007E-2</v>
      </c>
      <c r="K177" s="29">
        <f t="shared" si="76"/>
        <v>44456</v>
      </c>
      <c r="L177" s="2">
        <f t="shared" si="77"/>
        <v>165</v>
      </c>
      <c r="M177" s="17">
        <f t="shared" si="78"/>
        <v>165</v>
      </c>
      <c r="N177" s="12">
        <f t="shared" si="67"/>
        <v>1.0452962159999999</v>
      </c>
      <c r="O177" s="12">
        <f t="shared" ca="1" si="68"/>
        <v>1.1074419719999999</v>
      </c>
      <c r="P177" s="17">
        <f t="shared" si="79"/>
        <v>0</v>
      </c>
      <c r="Q177" s="14">
        <f t="shared" ca="1" si="69"/>
        <v>107.44197200000001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45807</v>
      </c>
      <c r="V177" s="3"/>
      <c r="W177" s="3"/>
      <c r="X177" s="140">
        <f>[2]Plan1!$A247</f>
        <v>44317</v>
      </c>
      <c r="Y177" s="132" t="str">
        <f>[2]Plan1!$C247</f>
        <v>Dia do Trabalho</v>
      </c>
      <c r="Z177" s="123"/>
      <c r="AA177" s="1"/>
      <c r="AC177" s="121"/>
      <c r="AD177" s="121"/>
      <c r="AE177" s="121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44699</v>
      </c>
      <c r="B178" s="116">
        <f t="shared" ca="1" si="82"/>
        <v>1108.2630750000001</v>
      </c>
      <c r="C178" s="14">
        <f t="shared" si="73"/>
        <v>1000</v>
      </c>
      <c r="D178" s="95">
        <f t="shared" si="74"/>
        <v>44698</v>
      </c>
      <c r="E178" s="93">
        <f ca="1">IF(D178&lt;$B$1,VLOOKUP(D178,[1]DI!$A$4:$B$15000,2,FALSE),0)</f>
        <v>0.1265</v>
      </c>
      <c r="F178" s="14">
        <f t="shared" ca="1" si="83"/>
        <v>1.0004727899999999</v>
      </c>
      <c r="G178" s="14">
        <f ca="1">(TRUNC(PRODUCT($F$12:$F177),16))</f>
        <v>1.0599536675093699</v>
      </c>
      <c r="H178" s="14">
        <f t="shared" si="84"/>
        <v>1</v>
      </c>
      <c r="I178" s="14">
        <f t="shared" ca="1" si="85"/>
        <v>1.0599536700000001</v>
      </c>
      <c r="J178" s="13">
        <f t="shared" si="75"/>
        <v>7.0000000000000007E-2</v>
      </c>
      <c r="K178" s="29">
        <f t="shared" si="76"/>
        <v>44456</v>
      </c>
      <c r="L178" s="2">
        <f t="shared" si="77"/>
        <v>166</v>
      </c>
      <c r="M178" s="17">
        <f t="shared" si="78"/>
        <v>166</v>
      </c>
      <c r="N178" s="12">
        <f t="shared" si="67"/>
        <v>1.0455769020000001</v>
      </c>
      <c r="O178" s="12">
        <f t="shared" ca="1" si="68"/>
        <v>1.108263075</v>
      </c>
      <c r="P178" s="17">
        <f t="shared" si="79"/>
        <v>0</v>
      </c>
      <c r="Q178" s="14">
        <f t="shared" ca="1" si="69"/>
        <v>108.263075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45807</v>
      </c>
      <c r="V178" s="3"/>
      <c r="W178" s="3"/>
      <c r="X178" s="140">
        <f>[2]Plan1!$A248</f>
        <v>44350</v>
      </c>
      <c r="Y178" s="132" t="str">
        <f>[2]Plan1!$C248</f>
        <v>Corpus Christi</v>
      </c>
      <c r="Z178" s="123"/>
      <c r="AA178" s="1"/>
      <c r="AC178" s="121"/>
      <c r="AD178" s="121"/>
      <c r="AE178" s="121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44700</v>
      </c>
      <c r="B179" s="116">
        <f t="shared" ca="1" si="82"/>
        <v>1109.084779</v>
      </c>
      <c r="C179" s="14">
        <f t="shared" si="73"/>
        <v>1000</v>
      </c>
      <c r="D179" s="95">
        <f t="shared" si="74"/>
        <v>44699</v>
      </c>
      <c r="E179" s="93">
        <f ca="1">IF(D179&lt;$B$1,VLOOKUP(D179,[1]DI!$A$4:$B$15000,2,FALSE),0)</f>
        <v>0.1265</v>
      </c>
      <c r="F179" s="14">
        <f t="shared" ca="1" si="83"/>
        <v>1.0004727899999999</v>
      </c>
      <c r="G179" s="14">
        <f ca="1">(TRUNC(PRODUCT($F$12:$F178),16))</f>
        <v>1.0604548030038401</v>
      </c>
      <c r="H179" s="14">
        <f t="shared" si="84"/>
        <v>1</v>
      </c>
      <c r="I179" s="14">
        <f t="shared" ca="1" si="85"/>
        <v>1.0604548</v>
      </c>
      <c r="J179" s="13">
        <f t="shared" si="75"/>
        <v>7.0000000000000007E-2</v>
      </c>
      <c r="K179" s="29">
        <f t="shared" si="76"/>
        <v>44456</v>
      </c>
      <c r="L179" s="2">
        <f t="shared" si="77"/>
        <v>167</v>
      </c>
      <c r="M179" s="17">
        <f t="shared" si="78"/>
        <v>167</v>
      </c>
      <c r="N179" s="12">
        <f t="shared" si="67"/>
        <v>1.045857663</v>
      </c>
      <c r="O179" s="12">
        <f t="shared" ca="1" si="68"/>
        <v>1.109084779</v>
      </c>
      <c r="P179" s="17">
        <f t="shared" si="79"/>
        <v>0</v>
      </c>
      <c r="Q179" s="14">
        <f t="shared" ca="1" si="69"/>
        <v>109.084779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45807</v>
      </c>
      <c r="V179" s="3"/>
      <c r="W179" s="3"/>
      <c r="X179" s="140">
        <f>[2]Plan1!$A249</f>
        <v>44446</v>
      </c>
      <c r="Y179" s="132" t="str">
        <f>[2]Plan1!$C249</f>
        <v>Independência do Brasil</v>
      </c>
      <c r="Z179" s="123"/>
      <c r="AA179" s="1"/>
      <c r="AC179" s="121"/>
      <c r="AD179" s="121"/>
      <c r="AE179" s="121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44701</v>
      </c>
      <c r="B180" s="116">
        <f t="shared" ca="1" si="82"/>
        <v>1109.907107</v>
      </c>
      <c r="C180" s="14">
        <f t="shared" si="73"/>
        <v>1000</v>
      </c>
      <c r="D180" s="95">
        <f t="shared" si="74"/>
        <v>44700</v>
      </c>
      <c r="E180" s="93">
        <f ca="1">IF(D180&lt;$B$1,VLOOKUP(D180,[1]DI!$A$4:$B$15000,2,FALSE),0)</f>
        <v>0.1265</v>
      </c>
      <c r="F180" s="14">
        <f t="shared" ca="1" si="83"/>
        <v>1.0004727899999999</v>
      </c>
      <c r="G180" s="14">
        <f ca="1">(TRUNC(PRODUCT($F$12:$F179),16))</f>
        <v>1.06095617543015</v>
      </c>
      <c r="H180" s="14">
        <f t="shared" si="84"/>
        <v>1</v>
      </c>
      <c r="I180" s="14">
        <f t="shared" ca="1" si="85"/>
        <v>1.06095618</v>
      </c>
      <c r="J180" s="13">
        <f t="shared" si="75"/>
        <v>7.0000000000000007E-2</v>
      </c>
      <c r="K180" s="29">
        <f t="shared" si="76"/>
        <v>44456</v>
      </c>
      <c r="L180" s="2">
        <f t="shared" si="77"/>
        <v>168</v>
      </c>
      <c r="M180" s="17">
        <f t="shared" si="78"/>
        <v>168</v>
      </c>
      <c r="N180" s="12">
        <f t="shared" si="67"/>
        <v>1.0461385000000001</v>
      </c>
      <c r="O180" s="12">
        <f t="shared" ca="1" si="68"/>
        <v>1.1099071069999999</v>
      </c>
      <c r="P180" s="17">
        <f t="shared" si="79"/>
        <v>0</v>
      </c>
      <c r="Q180" s="14">
        <f t="shared" ca="1" si="69"/>
        <v>109.907107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45807</v>
      </c>
      <c r="V180" s="3"/>
      <c r="W180" s="3"/>
      <c r="X180" s="140">
        <f>[2]Plan1!$A250</f>
        <v>44481</v>
      </c>
      <c r="Y180" s="132" t="str">
        <f>[2]Plan1!$C250</f>
        <v>Nossa Sr.a Aparecida - Padroeira do Brasil</v>
      </c>
      <c r="Z180" s="123"/>
      <c r="AA180" s="1"/>
      <c r="AC180" s="121"/>
      <c r="AD180" s="121"/>
      <c r="AE180" s="121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44704</v>
      </c>
      <c r="B181" s="116">
        <f t="shared" ca="1" si="82"/>
        <v>1110.730026</v>
      </c>
      <c r="C181" s="14">
        <f t="shared" si="73"/>
        <v>1000</v>
      </c>
      <c r="D181" s="95">
        <f t="shared" si="74"/>
        <v>44701</v>
      </c>
      <c r="E181" s="93">
        <f ca="1">IF(D181&lt;$B$1,VLOOKUP(D181,[1]DI!$A$4:$B$15000,2,FALSE),0)</f>
        <v>0.1265</v>
      </c>
      <c r="F181" s="14">
        <f t="shared" ca="1" si="83"/>
        <v>1.0004727899999999</v>
      </c>
      <c r="G181" s="14">
        <f ca="1">(TRUNC(PRODUCT($F$12:$F180),16))</f>
        <v>1.0614577849003299</v>
      </c>
      <c r="H181" s="14">
        <f t="shared" si="84"/>
        <v>1</v>
      </c>
      <c r="I181" s="14">
        <f t="shared" ca="1" si="85"/>
        <v>1.06145778</v>
      </c>
      <c r="J181" s="13">
        <f t="shared" si="75"/>
        <v>7.0000000000000007E-2</v>
      </c>
      <c r="K181" s="29">
        <f t="shared" si="76"/>
        <v>44456</v>
      </c>
      <c r="L181" s="2">
        <f t="shared" si="77"/>
        <v>169</v>
      </c>
      <c r="M181" s="17">
        <f t="shared" si="78"/>
        <v>169</v>
      </c>
      <c r="N181" s="12">
        <f t="shared" si="67"/>
        <v>1.0464194120000001</v>
      </c>
      <c r="O181" s="12">
        <f t="shared" ca="1" si="68"/>
        <v>1.1107300259999999</v>
      </c>
      <c r="P181" s="17">
        <f t="shared" si="79"/>
        <v>0</v>
      </c>
      <c r="Q181" s="14">
        <f t="shared" ca="1" si="69"/>
        <v>110.730026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45807</v>
      </c>
      <c r="V181" s="3"/>
      <c r="W181" s="3"/>
      <c r="X181" s="140">
        <f>[2]Plan1!$A251</f>
        <v>44502</v>
      </c>
      <c r="Y181" s="132" t="str">
        <f>[2]Plan1!$C251</f>
        <v>Finados</v>
      </c>
      <c r="Z181" s="123"/>
      <c r="AA181" s="1"/>
      <c r="AC181" s="121"/>
      <c r="AD181" s="121"/>
      <c r="AE181" s="121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44705</v>
      </c>
      <c r="B182" s="116">
        <f t="shared" ca="1" si="82"/>
        <v>1111.553568</v>
      </c>
      <c r="C182" s="14">
        <f t="shared" si="73"/>
        <v>1000</v>
      </c>
      <c r="D182" s="95">
        <f t="shared" si="74"/>
        <v>44704</v>
      </c>
      <c r="E182" s="93">
        <f ca="1">IF(D182&lt;$B$1,VLOOKUP(D182,[1]DI!$A$4:$B$15000,2,FALSE),0)</f>
        <v>0.1265</v>
      </c>
      <c r="F182" s="14">
        <f t="shared" ca="1" si="83"/>
        <v>1.0004727899999999</v>
      </c>
      <c r="G182" s="14">
        <f ca="1">(TRUNC(PRODUCT($F$12:$F181),16))</f>
        <v>1.0619596315264499</v>
      </c>
      <c r="H182" s="14">
        <f t="shared" si="84"/>
        <v>1</v>
      </c>
      <c r="I182" s="14">
        <f t="shared" ca="1" si="85"/>
        <v>1.06195963</v>
      </c>
      <c r="J182" s="13">
        <f t="shared" si="75"/>
        <v>7.0000000000000007E-2</v>
      </c>
      <c r="K182" s="29">
        <f t="shared" si="76"/>
        <v>44456</v>
      </c>
      <c r="L182" s="2">
        <f t="shared" si="77"/>
        <v>170</v>
      </c>
      <c r="M182" s="17">
        <f t="shared" si="78"/>
        <v>170</v>
      </c>
      <c r="N182" s="12">
        <f t="shared" si="67"/>
        <v>1.0467003989999999</v>
      </c>
      <c r="O182" s="12">
        <f t="shared" ca="1" si="68"/>
        <v>1.1115535679999999</v>
      </c>
      <c r="P182" s="17">
        <f t="shared" si="79"/>
        <v>0</v>
      </c>
      <c r="Q182" s="14">
        <f t="shared" ca="1" si="69"/>
        <v>111.553568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45807</v>
      </c>
      <c r="V182" s="3"/>
      <c r="W182" s="3"/>
      <c r="X182" s="140">
        <f>[2]Plan1!$A252</f>
        <v>44515</v>
      </c>
      <c r="Y182" s="132" t="str">
        <f>[2]Plan1!$C252</f>
        <v>Proclamação da República</v>
      </c>
      <c r="Z182" s="123"/>
      <c r="AA182" s="1"/>
      <c r="AC182" s="121"/>
      <c r="AD182" s="121"/>
      <c r="AE182" s="121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ht="15" x14ac:dyDescent="0.25">
      <c r="A183" s="115">
        <f t="shared" si="72"/>
        <v>44706</v>
      </c>
      <c r="B183" s="116">
        <f t="shared" ca="1" si="82"/>
        <v>1112.3777250000001</v>
      </c>
      <c r="C183" s="14">
        <f t="shared" si="73"/>
        <v>1000</v>
      </c>
      <c r="D183" s="95">
        <f t="shared" si="74"/>
        <v>44705</v>
      </c>
      <c r="E183" s="93">
        <f ca="1">IF(D183&lt;$B$1,VLOOKUP(D183,[1]DI!$A$4:$B$15000,2,FALSE),0)</f>
        <v>0.1265</v>
      </c>
      <c r="F183" s="14">
        <f t="shared" ca="1" si="83"/>
        <v>1.0004727899999999</v>
      </c>
      <c r="G183" s="14">
        <f ca="1">(TRUNC(PRODUCT($F$12:$F182),16))</f>
        <v>1.0624617154206399</v>
      </c>
      <c r="H183" s="14">
        <f t="shared" si="84"/>
        <v>1</v>
      </c>
      <c r="I183" s="14">
        <f t="shared" ca="1" si="85"/>
        <v>1.0624617199999999</v>
      </c>
      <c r="J183" s="13">
        <f t="shared" si="75"/>
        <v>7.0000000000000007E-2</v>
      </c>
      <c r="K183" s="29">
        <f t="shared" si="76"/>
        <v>44456</v>
      </c>
      <c r="L183" s="2">
        <f t="shared" si="77"/>
        <v>171</v>
      </c>
      <c r="M183" s="17">
        <f t="shared" si="78"/>
        <v>171</v>
      </c>
      <c r="N183" s="12">
        <f t="shared" si="67"/>
        <v>1.046981462</v>
      </c>
      <c r="O183" s="12">
        <f t="shared" ca="1" si="68"/>
        <v>1.112377725</v>
      </c>
      <c r="P183" s="17">
        <f t="shared" si="79"/>
        <v>0</v>
      </c>
      <c r="Q183" s="14">
        <f t="shared" ca="1" si="69"/>
        <v>112.377725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45807</v>
      </c>
      <c r="V183" s="171" t="str">
        <f>B$9</f>
        <v>CRA021002SQ</v>
      </c>
      <c r="W183" s="3"/>
      <c r="X183" s="140">
        <f>[2]Plan1!$A253</f>
        <v>44555</v>
      </c>
      <c r="Y183" s="132" t="str">
        <f>[2]Plan1!$C253</f>
        <v>Natal</v>
      </c>
      <c r="Z183" s="123"/>
      <c r="AA183" s="1"/>
      <c r="AC183" s="121"/>
      <c r="AD183" s="121"/>
      <c r="AE183" s="121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ht="15" x14ac:dyDescent="0.25">
      <c r="A184" s="115">
        <f t="shared" si="72"/>
        <v>44707</v>
      </c>
      <c r="B184" s="116">
        <f t="shared" ca="1" si="82"/>
        <v>1113.2024839999999</v>
      </c>
      <c r="C184" s="14">
        <f t="shared" si="73"/>
        <v>1000</v>
      </c>
      <c r="D184" s="95">
        <f t="shared" si="74"/>
        <v>44706</v>
      </c>
      <c r="E184" s="93">
        <f ca="1">IF(D184&lt;$B$1,VLOOKUP(D184,[1]DI!$A$4:$B$15000,2,FALSE),0)</f>
        <v>0.1265</v>
      </c>
      <c r="F184" s="14">
        <f t="shared" ca="1" si="83"/>
        <v>1.0004727899999999</v>
      </c>
      <c r="G184" s="14">
        <f ca="1">(TRUNC(PRODUCT($F$12:$F183),16))</f>
        <v>1.0629640366950801</v>
      </c>
      <c r="H184" s="14">
        <f t="shared" si="84"/>
        <v>1</v>
      </c>
      <c r="I184" s="14">
        <f t="shared" ca="1" si="85"/>
        <v>1.06296404</v>
      </c>
      <c r="J184" s="13">
        <f t="shared" si="75"/>
        <v>7.0000000000000007E-2</v>
      </c>
      <c r="K184" s="29">
        <f t="shared" si="76"/>
        <v>44456</v>
      </c>
      <c r="L184" s="2">
        <f t="shared" si="77"/>
        <v>172</v>
      </c>
      <c r="M184" s="17">
        <f t="shared" si="78"/>
        <v>172</v>
      </c>
      <c r="N184" s="12">
        <f t="shared" si="67"/>
        <v>1.0472626</v>
      </c>
      <c r="O184" s="12">
        <f t="shared" ca="1" si="68"/>
        <v>1.1132024840000001</v>
      </c>
      <c r="P184" s="17">
        <f t="shared" si="79"/>
        <v>0</v>
      </c>
      <c r="Q184" s="14">
        <f t="shared" ca="1" si="69"/>
        <v>113.202484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45807</v>
      </c>
      <c r="V184" s="171" t="s">
        <v>88</v>
      </c>
      <c r="W184" s="3"/>
      <c r="X184" s="140">
        <f>[2]Plan1!$A254</f>
        <v>44562</v>
      </c>
      <c r="Y184" s="132" t="str">
        <f>[2]Plan1!$C254</f>
        <v>Confraternização Universal</v>
      </c>
      <c r="Z184" s="123"/>
      <c r="AA184" s="1"/>
      <c r="AC184" s="121"/>
      <c r="AD184" s="121"/>
      <c r="AE184" s="121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ht="15" x14ac:dyDescent="0.25">
      <c r="A185" s="115">
        <f t="shared" si="72"/>
        <v>44708</v>
      </c>
      <c r="B185" s="116">
        <f t="shared" ca="1" si="82"/>
        <v>1114.0278579999999</v>
      </c>
      <c r="C185" s="14">
        <f t="shared" si="73"/>
        <v>1000</v>
      </c>
      <c r="D185" s="95">
        <f t="shared" si="74"/>
        <v>44707</v>
      </c>
      <c r="E185" s="93">
        <f ca="1">IF(D185&lt;$B$1,VLOOKUP(D185,[1]DI!$A$4:$B$15000,2,FALSE),0)</f>
        <v>0.1265</v>
      </c>
      <c r="F185" s="14">
        <f t="shared" ca="1" si="83"/>
        <v>1.0004727899999999</v>
      </c>
      <c r="G185" s="14">
        <f ca="1">(TRUNC(PRODUCT($F$12:$F184),16))</f>
        <v>1.06346659546198</v>
      </c>
      <c r="H185" s="14">
        <f t="shared" si="84"/>
        <v>1</v>
      </c>
      <c r="I185" s="14">
        <f t="shared" ca="1" si="85"/>
        <v>1.0634665999999999</v>
      </c>
      <c r="J185" s="13">
        <f t="shared" si="75"/>
        <v>7.0000000000000007E-2</v>
      </c>
      <c r="K185" s="29">
        <f t="shared" si="76"/>
        <v>44456</v>
      </c>
      <c r="L185" s="2">
        <f t="shared" si="77"/>
        <v>173</v>
      </c>
      <c r="M185" s="17">
        <f t="shared" si="78"/>
        <v>173</v>
      </c>
      <c r="N185" s="12">
        <f t="shared" si="67"/>
        <v>1.047543814</v>
      </c>
      <c r="O185" s="12">
        <f t="shared" ca="1" si="68"/>
        <v>1.114027858</v>
      </c>
      <c r="P185" s="17">
        <f t="shared" si="79"/>
        <v>0</v>
      </c>
      <c r="Q185" s="14">
        <f t="shared" ca="1" si="69"/>
        <v>114.02785799999999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45807</v>
      </c>
      <c r="V185" s="172">
        <v>30.251092629999999</v>
      </c>
      <c r="W185" s="3"/>
      <c r="X185" s="140">
        <f>[2]Plan1!$A255</f>
        <v>44620</v>
      </c>
      <c r="Y185" s="132" t="str">
        <f>[2]Plan1!$C255</f>
        <v>Carnaval</v>
      </c>
      <c r="Z185" s="123"/>
      <c r="AA185" s="1"/>
      <c r="AC185" s="121"/>
      <c r="AD185" s="121"/>
      <c r="AE185" s="121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ht="15" x14ac:dyDescent="0.25">
      <c r="A186" s="115">
        <f t="shared" si="72"/>
        <v>44711</v>
      </c>
      <c r="B186" s="116">
        <f t="shared" ca="1" si="82"/>
        <v>1114.853836</v>
      </c>
      <c r="C186" s="14">
        <f t="shared" si="73"/>
        <v>1000</v>
      </c>
      <c r="D186" s="95">
        <f t="shared" si="74"/>
        <v>44708</v>
      </c>
      <c r="E186" s="93">
        <f ca="1">IF(D186&lt;$B$1,VLOOKUP(D186,[1]DI!$A$4:$B$15000,2,FALSE),0)</f>
        <v>0.1265</v>
      </c>
      <c r="F186" s="14">
        <f t="shared" ca="1" si="83"/>
        <v>1.0004727899999999</v>
      </c>
      <c r="G186" s="14">
        <f ca="1">(TRUNC(PRODUCT($F$12:$F185),16))</f>
        <v>1.0639693918336499</v>
      </c>
      <c r="H186" s="14">
        <f t="shared" si="84"/>
        <v>1</v>
      </c>
      <c r="I186" s="14">
        <f t="shared" ca="1" si="85"/>
        <v>1.06396939</v>
      </c>
      <c r="J186" s="13">
        <f t="shared" si="75"/>
        <v>7.0000000000000007E-2</v>
      </c>
      <c r="K186" s="29">
        <f t="shared" si="76"/>
        <v>44456</v>
      </c>
      <c r="L186" s="2">
        <f t="shared" si="77"/>
        <v>174</v>
      </c>
      <c r="M186" s="17">
        <f t="shared" si="78"/>
        <v>174</v>
      </c>
      <c r="N186" s="12">
        <f t="shared" si="67"/>
        <v>1.0478251030000001</v>
      </c>
      <c r="O186" s="12">
        <f t="shared" ca="1" si="68"/>
        <v>1.114853836</v>
      </c>
      <c r="P186" s="17">
        <f t="shared" si="79"/>
        <v>0</v>
      </c>
      <c r="Q186" s="14">
        <f t="shared" ca="1" si="69"/>
        <v>114.853836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45807</v>
      </c>
      <c r="V186" s="171" t="s">
        <v>89</v>
      </c>
      <c r="W186" s="3"/>
      <c r="X186" s="140">
        <f>[2]Plan1!$A256</f>
        <v>44621</v>
      </c>
      <c r="Y186" s="132" t="str">
        <f>[2]Plan1!$C256</f>
        <v>Carnaval</v>
      </c>
      <c r="Z186" s="123"/>
      <c r="AA186" s="1"/>
      <c r="AC186" s="121"/>
      <c r="AD186" s="121"/>
      <c r="AE186" s="121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ht="15" x14ac:dyDescent="0.25">
      <c r="A187" s="115">
        <f t="shared" si="72"/>
        <v>44712</v>
      </c>
      <c r="B187" s="116">
        <f t="shared" ca="1" si="82"/>
        <v>1115.680439</v>
      </c>
      <c r="C187" s="14">
        <f t="shared" si="73"/>
        <v>1000</v>
      </c>
      <c r="D187" s="95">
        <f t="shared" si="74"/>
        <v>44711</v>
      </c>
      <c r="E187" s="93">
        <f ca="1">IF(D187&lt;$B$1,VLOOKUP(D187,[1]DI!$A$4:$B$15000,2,FALSE),0)</f>
        <v>0.1265</v>
      </c>
      <c r="F187" s="14">
        <f t="shared" ca="1" si="83"/>
        <v>1.0004727899999999</v>
      </c>
      <c r="G187" s="14">
        <f ca="1">(TRUNC(PRODUCT($F$12:$F186),16))</f>
        <v>1.0644724259224201</v>
      </c>
      <c r="H187" s="14">
        <f t="shared" si="84"/>
        <v>1</v>
      </c>
      <c r="I187" s="14">
        <f t="shared" ca="1" si="85"/>
        <v>1.0644724299999999</v>
      </c>
      <c r="J187" s="13">
        <f t="shared" si="75"/>
        <v>7.0000000000000007E-2</v>
      </c>
      <c r="K187" s="29">
        <f t="shared" si="76"/>
        <v>44456</v>
      </c>
      <c r="L187" s="2">
        <f t="shared" si="77"/>
        <v>175</v>
      </c>
      <c r="M187" s="17">
        <f t="shared" si="78"/>
        <v>175</v>
      </c>
      <c r="N187" s="12">
        <f t="shared" si="67"/>
        <v>1.0481064680000001</v>
      </c>
      <c r="O187" s="12">
        <f t="shared" ca="1" si="68"/>
        <v>1.1156804389999999</v>
      </c>
      <c r="P187" s="17">
        <f t="shared" si="79"/>
        <v>0</v>
      </c>
      <c r="Q187" s="14">
        <f t="shared" ca="1" si="69"/>
        <v>115.68043900000001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45807</v>
      </c>
      <c r="V187" s="173">
        <f>R193</f>
        <v>3.025109263E-2</v>
      </c>
      <c r="W187" s="3"/>
      <c r="X187" s="140">
        <f>[2]Plan1!$A257</f>
        <v>44666</v>
      </c>
      <c r="Y187" s="132" t="str">
        <f>[2]Plan1!$C257</f>
        <v>Paixão de Cristo</v>
      </c>
      <c r="Z187" s="123"/>
      <c r="AA187" s="1"/>
      <c r="AC187" s="121"/>
      <c r="AD187" s="121"/>
      <c r="AE187" s="121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ht="15" x14ac:dyDescent="0.25">
      <c r="A188" s="115">
        <f t="shared" si="72"/>
        <v>44713</v>
      </c>
      <c r="B188" s="116">
        <f t="shared" ca="1" si="82"/>
        <v>1116.5076469999999</v>
      </c>
      <c r="C188" s="14">
        <f t="shared" si="73"/>
        <v>1000</v>
      </c>
      <c r="D188" s="95">
        <f t="shared" si="74"/>
        <v>44712</v>
      </c>
      <c r="E188" s="93">
        <f ca="1">IF(D188&lt;$B$1,VLOOKUP(D188,[1]DI!$A$4:$B$15000,2,FALSE),0)</f>
        <v>0.1265</v>
      </c>
      <c r="F188" s="14">
        <f t="shared" ca="1" si="83"/>
        <v>1.0004727899999999</v>
      </c>
      <c r="G188" s="14">
        <f ca="1">(TRUNC(PRODUCT($F$12:$F187),16))</f>
        <v>1.0649756978406699</v>
      </c>
      <c r="H188" s="14">
        <f t="shared" si="84"/>
        <v>1</v>
      </c>
      <c r="I188" s="14">
        <f t="shared" ca="1" si="85"/>
        <v>1.0649757</v>
      </c>
      <c r="J188" s="13">
        <f t="shared" si="75"/>
        <v>7.0000000000000007E-2</v>
      </c>
      <c r="K188" s="29">
        <f t="shared" si="76"/>
        <v>44456</v>
      </c>
      <c r="L188" s="2">
        <f t="shared" si="77"/>
        <v>176</v>
      </c>
      <c r="M188" s="17">
        <f t="shared" si="78"/>
        <v>176</v>
      </c>
      <c r="N188" s="12">
        <f t="shared" si="67"/>
        <v>1.0483879089999999</v>
      </c>
      <c r="O188" s="12">
        <f t="shared" ca="1" si="68"/>
        <v>1.1165076469999999</v>
      </c>
      <c r="P188" s="17">
        <f t="shared" si="79"/>
        <v>0</v>
      </c>
      <c r="Q188" s="14">
        <f t="shared" ca="1" si="69"/>
        <v>116.50764700000001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45807</v>
      </c>
      <c r="V188" s="171" t="s">
        <v>90</v>
      </c>
      <c r="W188" s="3"/>
      <c r="X188" s="140">
        <f>[2]Plan1!$A258</f>
        <v>44672</v>
      </c>
      <c r="Y188" s="132" t="str">
        <f>[2]Plan1!$C258</f>
        <v>Tiradentes</v>
      </c>
      <c r="Z188" s="123"/>
      <c r="AA188" s="1"/>
      <c r="AC188" s="121"/>
      <c r="AD188" s="121"/>
      <c r="AE188" s="121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ht="15" x14ac:dyDescent="0.25">
      <c r="A189" s="115">
        <f t="shared" si="72"/>
        <v>44714</v>
      </c>
      <c r="B189" s="116">
        <f t="shared" ca="1" si="82"/>
        <v>1117.3354710000001</v>
      </c>
      <c r="C189" s="14">
        <f t="shared" si="73"/>
        <v>1000</v>
      </c>
      <c r="D189" s="95">
        <f t="shared" si="74"/>
        <v>44713</v>
      </c>
      <c r="E189" s="93">
        <f ca="1">IF(D189&lt;$B$1,VLOOKUP(D189,[1]DI!$A$4:$B$15000,2,FALSE),0)</f>
        <v>0.1265</v>
      </c>
      <c r="F189" s="14">
        <f t="shared" ca="1" si="83"/>
        <v>1.0004727899999999</v>
      </c>
      <c r="G189" s="14">
        <f ca="1">(TRUNC(PRODUCT($F$12:$F188),16))</f>
        <v>1.0654792077008499</v>
      </c>
      <c r="H189" s="14">
        <f t="shared" si="84"/>
        <v>1</v>
      </c>
      <c r="I189" s="14">
        <f t="shared" ca="1" si="85"/>
        <v>1.0654792099999999</v>
      </c>
      <c r="J189" s="13">
        <f t="shared" si="75"/>
        <v>7.0000000000000007E-2</v>
      </c>
      <c r="K189" s="29">
        <f t="shared" si="76"/>
        <v>44456</v>
      </c>
      <c r="L189" s="2">
        <f t="shared" si="77"/>
        <v>177</v>
      </c>
      <c r="M189" s="17">
        <f t="shared" si="78"/>
        <v>177</v>
      </c>
      <c r="N189" s="12">
        <f t="shared" si="67"/>
        <v>1.0486694249999999</v>
      </c>
      <c r="O189" s="12">
        <f t="shared" ca="1" si="68"/>
        <v>1.1173354710000001</v>
      </c>
      <c r="P189" s="17">
        <f t="shared" si="79"/>
        <v>0</v>
      </c>
      <c r="Q189" s="14">
        <f t="shared" ca="1" si="69"/>
        <v>117.335471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45807</v>
      </c>
      <c r="V189" s="174">
        <f ca="1">(O193-1)*V185</f>
        <v>3.6498821749824959</v>
      </c>
      <c r="W189" s="3"/>
      <c r="X189" s="140">
        <f>[2]Plan1!$A259</f>
        <v>44682</v>
      </c>
      <c r="Y189" s="132" t="str">
        <f>[2]Plan1!$C259</f>
        <v>Dia do Trabalho</v>
      </c>
      <c r="Z189" s="123"/>
      <c r="AA189" s="1"/>
      <c r="AC189" s="121"/>
      <c r="AD189" s="121"/>
      <c r="AE189" s="121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ht="15" x14ac:dyDescent="0.25">
      <c r="A190" s="115">
        <f t="shared" si="72"/>
        <v>44715</v>
      </c>
      <c r="B190" s="116">
        <f t="shared" ca="1" si="82"/>
        <v>1118.1639090000001</v>
      </c>
      <c r="C190" s="14">
        <f t="shared" si="73"/>
        <v>1000</v>
      </c>
      <c r="D190" s="95">
        <f t="shared" si="74"/>
        <v>44714</v>
      </c>
      <c r="E190" s="93">
        <f ca="1">IF(D190&lt;$B$1,VLOOKUP(D190,[1]DI!$A$4:$B$15000,2,FALSE),0)</f>
        <v>0.1265</v>
      </c>
      <c r="F190" s="14">
        <f t="shared" ca="1" si="83"/>
        <v>1.0004727899999999</v>
      </c>
      <c r="G190" s="14">
        <f ca="1">(TRUNC(PRODUCT($F$12:$F189),16))</f>
        <v>1.0659829556154601</v>
      </c>
      <c r="H190" s="14">
        <f t="shared" si="84"/>
        <v>1</v>
      </c>
      <c r="I190" s="14">
        <f t="shared" ca="1" si="85"/>
        <v>1.0659829599999999</v>
      </c>
      <c r="J190" s="13">
        <f t="shared" si="75"/>
        <v>7.0000000000000007E-2</v>
      </c>
      <c r="K190" s="29">
        <f t="shared" si="76"/>
        <v>44456</v>
      </c>
      <c r="L190" s="2">
        <f t="shared" si="77"/>
        <v>178</v>
      </c>
      <c r="M190" s="17">
        <f t="shared" si="78"/>
        <v>178</v>
      </c>
      <c r="N190" s="12">
        <f t="shared" si="67"/>
        <v>1.048951016</v>
      </c>
      <c r="O190" s="12">
        <f t="shared" ca="1" si="68"/>
        <v>1.118163909</v>
      </c>
      <c r="P190" s="17">
        <f t="shared" si="79"/>
        <v>0</v>
      </c>
      <c r="Q190" s="14">
        <f t="shared" ca="1" si="69"/>
        <v>118.163909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45807</v>
      </c>
      <c r="V190" s="172" t="s">
        <v>91</v>
      </c>
      <c r="W190" s="3"/>
      <c r="X190" s="140">
        <f>[2]Plan1!$A260</f>
        <v>44728</v>
      </c>
      <c r="Y190" s="132" t="str">
        <f>[2]Plan1!$C260</f>
        <v>Corpus Christi</v>
      </c>
      <c r="Z190" s="123"/>
      <c r="AA190" s="1"/>
      <c r="AC190" s="121"/>
      <c r="AD190" s="121"/>
      <c r="AE190" s="121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ht="15" x14ac:dyDescent="0.25">
      <c r="A191" s="115">
        <f t="shared" si="72"/>
        <v>44718</v>
      </c>
      <c r="B191" s="116">
        <f t="shared" ca="1" si="82"/>
        <v>1118.9929529999999</v>
      </c>
      <c r="C191" s="14">
        <f t="shared" si="73"/>
        <v>1000</v>
      </c>
      <c r="D191" s="95">
        <f t="shared" si="74"/>
        <v>44715</v>
      </c>
      <c r="E191" s="93">
        <f ca="1">IF(D191&lt;$B$1,VLOOKUP(D191,[1]DI!$A$4:$B$15000,2,FALSE),0)</f>
        <v>0.1265</v>
      </c>
      <c r="F191" s="14">
        <f t="shared" ca="1" si="83"/>
        <v>1.0004727899999999</v>
      </c>
      <c r="G191" s="14">
        <f ca="1">(TRUNC(PRODUCT($F$12:$F190),16))</f>
        <v>1.0664869416970499</v>
      </c>
      <c r="H191" s="14">
        <f t="shared" si="84"/>
        <v>1</v>
      </c>
      <c r="I191" s="14">
        <f t="shared" ca="1" si="85"/>
        <v>1.0664869400000001</v>
      </c>
      <c r="J191" s="13">
        <f t="shared" si="75"/>
        <v>7.0000000000000007E-2</v>
      </c>
      <c r="K191" s="29">
        <f t="shared" si="76"/>
        <v>44456</v>
      </c>
      <c r="L191" s="2">
        <f t="shared" si="77"/>
        <v>179</v>
      </c>
      <c r="M191" s="17">
        <f t="shared" si="78"/>
        <v>179</v>
      </c>
      <c r="N191" s="12">
        <f t="shared" si="67"/>
        <v>1.0492326830000001</v>
      </c>
      <c r="O191" s="12">
        <f t="shared" ca="1" si="68"/>
        <v>1.118992953</v>
      </c>
      <c r="P191" s="17">
        <f t="shared" si="79"/>
        <v>0</v>
      </c>
      <c r="Q191" s="14">
        <f t="shared" ca="1" si="69"/>
        <v>118.992953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45807</v>
      </c>
      <c r="V191" s="174">
        <f ca="1">C193+Q193-S193-V189</f>
        <v>1086.7519291950177</v>
      </c>
      <c r="W191" s="3"/>
      <c r="X191" s="140">
        <f>[2]Plan1!$A261</f>
        <v>44811</v>
      </c>
      <c r="Y191" s="132" t="str">
        <f>[2]Plan1!$C261</f>
        <v>Independência do Brasil</v>
      </c>
      <c r="Z191" s="123"/>
      <c r="AA191" s="1"/>
      <c r="AC191" s="121"/>
      <c r="AD191" s="121"/>
      <c r="AE191" s="121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ht="15" x14ac:dyDescent="0.25">
      <c r="A192" s="115">
        <f t="shared" si="72"/>
        <v>44719</v>
      </c>
      <c r="B192" s="116">
        <f t="shared" ca="1" si="82"/>
        <v>1119.822625</v>
      </c>
      <c r="C192" s="14">
        <f t="shared" si="73"/>
        <v>1000</v>
      </c>
      <c r="D192" s="95">
        <f t="shared" si="74"/>
        <v>44718</v>
      </c>
      <c r="E192" s="93">
        <f ca="1">IF(D192&lt;$B$1,VLOOKUP(D192,[1]DI!$A$4:$B$15000,2,FALSE),0)</f>
        <v>0.1265</v>
      </c>
      <c r="F192" s="14">
        <f t="shared" ca="1" si="83"/>
        <v>1.0004727899999999</v>
      </c>
      <c r="G192" s="14">
        <f ca="1">(TRUNC(PRODUCT($F$12:$F191),16))</f>
        <v>1.0669911660582101</v>
      </c>
      <c r="H192" s="14">
        <f t="shared" si="84"/>
        <v>1</v>
      </c>
      <c r="I192" s="14">
        <f t="shared" ca="1" si="85"/>
        <v>1.0669911700000001</v>
      </c>
      <c r="J192" s="13">
        <f t="shared" si="75"/>
        <v>7.0000000000000007E-2</v>
      </c>
      <c r="K192" s="29">
        <f t="shared" si="76"/>
        <v>44456</v>
      </c>
      <c r="L192" s="2">
        <f t="shared" si="77"/>
        <v>180</v>
      </c>
      <c r="M192" s="17">
        <f t="shared" si="78"/>
        <v>180</v>
      </c>
      <c r="N192" s="12">
        <f t="shared" si="67"/>
        <v>1.049514426</v>
      </c>
      <c r="O192" s="12">
        <f t="shared" ca="1" si="68"/>
        <v>1.1198226250000001</v>
      </c>
      <c r="P192" s="17">
        <f t="shared" si="79"/>
        <v>0</v>
      </c>
      <c r="Q192" s="14">
        <f t="shared" ca="1" si="69"/>
        <v>119.822625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45807</v>
      </c>
      <c r="V192" s="172" t="s">
        <v>92</v>
      </c>
      <c r="W192" s="3"/>
      <c r="X192" s="140">
        <f>[2]Plan1!$A262</f>
        <v>44846</v>
      </c>
      <c r="Y192" s="132" t="str">
        <f>[2]Plan1!$C262</f>
        <v>Nossa Sr.a Aparecida - Padroeira do Brasil</v>
      </c>
      <c r="Z192" s="123"/>
      <c r="AA192" s="1"/>
      <c r="AC192" s="121"/>
      <c r="AD192" s="121"/>
      <c r="AE192" s="121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5" x14ac:dyDescent="0.25">
      <c r="A193" s="161">
        <f t="shared" si="72"/>
        <v>44720</v>
      </c>
      <c r="B193" s="162">
        <f t="shared" ca="1" si="82"/>
        <v>1120.652904</v>
      </c>
      <c r="C193" s="163">
        <f t="shared" si="73"/>
        <v>1000</v>
      </c>
      <c r="D193" s="164">
        <f t="shared" si="74"/>
        <v>44719</v>
      </c>
      <c r="E193" s="165">
        <f ca="1">IF(D193&lt;$B$1,VLOOKUP(D193,[1]DI!$A$4:$B$15000,2,FALSE),0)</f>
        <v>0.1265</v>
      </c>
      <c r="F193" s="163">
        <f t="shared" ca="1" si="83"/>
        <v>1.0004727899999999</v>
      </c>
      <c r="G193" s="163">
        <f ca="1">(TRUNC(PRODUCT($F$12:$F192),16))</f>
        <v>1.06749562881161</v>
      </c>
      <c r="H193" s="163">
        <f t="shared" si="84"/>
        <v>1</v>
      </c>
      <c r="I193" s="163">
        <f t="shared" ca="1" si="85"/>
        <v>1.06749563</v>
      </c>
      <c r="J193" s="165">
        <f t="shared" si="75"/>
        <v>7.0000000000000007E-2</v>
      </c>
      <c r="K193" s="164">
        <f t="shared" si="76"/>
        <v>44456</v>
      </c>
      <c r="L193" s="166">
        <f t="shared" si="77"/>
        <v>181</v>
      </c>
      <c r="M193" s="167">
        <f t="shared" si="78"/>
        <v>181</v>
      </c>
      <c r="N193" s="168">
        <f t="shared" si="67"/>
        <v>1.049796245</v>
      </c>
      <c r="O193" s="168">
        <f t="shared" ca="1" si="68"/>
        <v>1.1206529039999999</v>
      </c>
      <c r="P193" s="167">
        <f t="shared" si="79"/>
        <v>0</v>
      </c>
      <c r="Q193" s="163">
        <f t="shared" ca="1" si="69"/>
        <v>120.65290400000001</v>
      </c>
      <c r="R193" s="169">
        <f>S193/C193</f>
        <v>3.025109263E-2</v>
      </c>
      <c r="S193" s="163">
        <f>V185</f>
        <v>30.251092629999999</v>
      </c>
      <c r="T193" s="170" t="str">
        <f t="shared" si="80"/>
        <v>A+J=</v>
      </c>
      <c r="U193" s="164">
        <f t="shared" si="81"/>
        <v>45807</v>
      </c>
      <c r="V193" s="174">
        <f>C194</f>
        <v>969.74890736999998</v>
      </c>
      <c r="W193" s="3"/>
      <c r="X193" s="140">
        <f>[2]Plan1!$A263</f>
        <v>44867</v>
      </c>
      <c r="Y193" s="132" t="str">
        <f>[2]Plan1!$C263</f>
        <v>Finados</v>
      </c>
      <c r="Z193" s="123"/>
      <c r="AA193" s="1"/>
      <c r="AC193" s="121"/>
      <c r="AD193" s="121"/>
      <c r="AE193" s="121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44721</v>
      </c>
      <c r="B194" s="116">
        <f t="shared" ca="1" si="82"/>
        <v>1087.5576887100001</v>
      </c>
      <c r="C194" s="14">
        <f t="shared" si="73"/>
        <v>969.74890736999998</v>
      </c>
      <c r="D194" s="95">
        <f t="shared" si="74"/>
        <v>44720</v>
      </c>
      <c r="E194" s="93">
        <f ca="1">IF(D194&lt;$B$1,VLOOKUP(D194,[1]DI!$A$4:$B$15000,2,FALSE),0)</f>
        <v>0.1265</v>
      </c>
      <c r="F194" s="14">
        <f t="shared" ca="1" si="83"/>
        <v>1.0004727899999999</v>
      </c>
      <c r="G194" s="14">
        <f ca="1">(TRUNC(PRODUCT($F$12:$F193),16))</f>
        <v>1.0680003300699601</v>
      </c>
      <c r="H194" s="14">
        <f t="shared" si="84"/>
        <v>1</v>
      </c>
      <c r="I194" s="14">
        <f t="shared" ca="1" si="85"/>
        <v>1.0680003300000001</v>
      </c>
      <c r="J194" s="13">
        <f t="shared" si="75"/>
        <v>7.0000000000000007E-2</v>
      </c>
      <c r="K194" s="29">
        <f t="shared" si="76"/>
        <v>44456</v>
      </c>
      <c r="L194" s="2">
        <f t="shared" si="77"/>
        <v>182</v>
      </c>
      <c r="M194" s="17">
        <f t="shared" si="78"/>
        <v>182</v>
      </c>
      <c r="N194" s="12">
        <f t="shared" si="67"/>
        <v>1.050078139</v>
      </c>
      <c r="O194" s="12">
        <f t="shared" ca="1" si="68"/>
        <v>1.1214837989999999</v>
      </c>
      <c r="P194" s="17">
        <f t="shared" si="79"/>
        <v>0</v>
      </c>
      <c r="Q194" s="14">
        <f t="shared" ca="1" si="69"/>
        <v>117.80878134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45807</v>
      </c>
      <c r="V194" s="175"/>
      <c r="W194" s="21"/>
      <c r="X194" s="140">
        <f>[2]Plan1!$A264</f>
        <v>44880</v>
      </c>
      <c r="Y194" s="132" t="str">
        <f>[2]Plan1!$C264</f>
        <v>Proclamação da República</v>
      </c>
      <c r="Z194" s="123"/>
      <c r="AA194" s="1"/>
      <c r="AC194" s="121"/>
      <c r="AD194" s="121"/>
      <c r="AE194" s="121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ht="15" x14ac:dyDescent="0.25">
      <c r="A195" s="115">
        <f t="shared" si="72"/>
        <v>44722</v>
      </c>
      <c r="B195" s="116">
        <f t="shared" ca="1" si="82"/>
        <v>1088.3640475299999</v>
      </c>
      <c r="C195" s="14">
        <f t="shared" si="73"/>
        <v>969.74890736999998</v>
      </c>
      <c r="D195" s="95">
        <f t="shared" si="74"/>
        <v>44721</v>
      </c>
      <c r="E195" s="93">
        <f ca="1">IF(D195&lt;$B$1,VLOOKUP(D195,[1]DI!$A$4:$B$15000,2,FALSE),0)</f>
        <v>0.1265</v>
      </c>
      <c r="F195" s="14">
        <f t="shared" ca="1" si="83"/>
        <v>1.0004727899999999</v>
      </c>
      <c r="G195" s="14">
        <f ca="1">(TRUNC(PRODUCT($F$12:$F194),16))</f>
        <v>1.06850526994601</v>
      </c>
      <c r="H195" s="14">
        <f t="shared" si="84"/>
        <v>1</v>
      </c>
      <c r="I195" s="14">
        <f t="shared" ca="1" si="85"/>
        <v>1.06850527</v>
      </c>
      <c r="J195" s="13">
        <f t="shared" si="75"/>
        <v>7.0000000000000007E-2</v>
      </c>
      <c r="K195" s="29">
        <f t="shared" si="76"/>
        <v>44456</v>
      </c>
      <c r="L195" s="2">
        <f t="shared" si="77"/>
        <v>183</v>
      </c>
      <c r="M195" s="17">
        <f t="shared" si="78"/>
        <v>183</v>
      </c>
      <c r="N195" s="12">
        <f t="shared" si="67"/>
        <v>1.0503601090000001</v>
      </c>
      <c r="O195" s="12">
        <f t="shared" ca="1" si="68"/>
        <v>1.122315312</v>
      </c>
      <c r="P195" s="17">
        <f t="shared" si="79"/>
        <v>0</v>
      </c>
      <c r="Q195" s="14">
        <f t="shared" ca="1" si="69"/>
        <v>118.61514016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45807</v>
      </c>
      <c r="V195" s="171" t="str">
        <f>B9</f>
        <v>CRA021002SQ</v>
      </c>
      <c r="W195" s="3"/>
      <c r="X195" s="140">
        <f>[2]Plan1!$A265</f>
        <v>44920</v>
      </c>
      <c r="Y195" s="132" t="str">
        <f>[2]Plan1!$C265</f>
        <v>Natal</v>
      </c>
      <c r="Z195" s="123"/>
      <c r="AA195" s="1"/>
      <c r="AC195" s="121"/>
      <c r="AD195" s="121"/>
      <c r="AE195" s="121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ht="15" x14ac:dyDescent="0.25">
      <c r="A196" s="115">
        <f t="shared" si="72"/>
        <v>44725</v>
      </c>
      <c r="B196" s="116">
        <f t="shared" ca="1" si="82"/>
        <v>1089.17100469</v>
      </c>
      <c r="C196" s="14">
        <f t="shared" si="73"/>
        <v>969.74890736999998</v>
      </c>
      <c r="D196" s="95">
        <f t="shared" si="74"/>
        <v>44722</v>
      </c>
      <c r="E196" s="93">
        <f ca="1">IF(D196&lt;$B$1,VLOOKUP(D196,[1]DI!$A$4:$B$15000,2,FALSE),0)</f>
        <v>0.1265</v>
      </c>
      <c r="F196" s="14">
        <f t="shared" ca="1" si="83"/>
        <v>1.0004727899999999</v>
      </c>
      <c r="G196" s="14">
        <f ca="1">(TRUNC(PRODUCT($F$12:$F195),16))</f>
        <v>1.06901044855259</v>
      </c>
      <c r="H196" s="14">
        <f t="shared" si="84"/>
        <v>1</v>
      </c>
      <c r="I196" s="14">
        <f t="shared" ca="1" si="85"/>
        <v>1.0690104499999999</v>
      </c>
      <c r="J196" s="13">
        <f t="shared" si="75"/>
        <v>7.0000000000000007E-2</v>
      </c>
      <c r="K196" s="29">
        <f t="shared" si="76"/>
        <v>44456</v>
      </c>
      <c r="L196" s="2">
        <f t="shared" si="77"/>
        <v>184</v>
      </c>
      <c r="M196" s="17">
        <f t="shared" si="78"/>
        <v>184</v>
      </c>
      <c r="N196" s="12">
        <f t="shared" si="67"/>
        <v>1.0506421539999999</v>
      </c>
      <c r="O196" s="12">
        <f t="shared" ca="1" si="68"/>
        <v>1.1231474420000001</v>
      </c>
      <c r="P196" s="17">
        <f t="shared" si="79"/>
        <v>0</v>
      </c>
      <c r="Q196" s="14">
        <f t="shared" ca="1" si="69"/>
        <v>119.42209732000001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45807</v>
      </c>
      <c r="V196" s="172" t="s">
        <v>93</v>
      </c>
      <c r="W196" s="3"/>
      <c r="X196" s="140">
        <f>[2]Plan1!$A266</f>
        <v>44927</v>
      </c>
      <c r="Y196" s="132" t="str">
        <f>[2]Plan1!$C266</f>
        <v>Confraternização Universal</v>
      </c>
      <c r="Z196" s="123"/>
      <c r="AA196" s="1"/>
      <c r="AC196" s="121"/>
      <c r="AD196" s="121"/>
      <c r="AE196" s="121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ht="15" x14ac:dyDescent="0.25">
      <c r="A197" s="115">
        <f t="shared" si="72"/>
        <v>44726</v>
      </c>
      <c r="B197" s="116">
        <f t="shared" ca="1" si="82"/>
        <v>1089.9785621199999</v>
      </c>
      <c r="C197" s="14">
        <f t="shared" si="73"/>
        <v>969.74890736999998</v>
      </c>
      <c r="D197" s="95">
        <f t="shared" si="74"/>
        <v>44725</v>
      </c>
      <c r="E197" s="93">
        <f ca="1">IF(D197&lt;$B$1,VLOOKUP(D197,[1]DI!$A$4:$B$15000,2,FALSE),0)</f>
        <v>0.1265</v>
      </c>
      <c r="F197" s="14">
        <f t="shared" ca="1" si="83"/>
        <v>1.0004727899999999</v>
      </c>
      <c r="G197" s="14">
        <f ca="1">(TRUNC(PRODUCT($F$12:$F196),16))</f>
        <v>1.0695158660025601</v>
      </c>
      <c r="H197" s="14">
        <f t="shared" si="84"/>
        <v>1</v>
      </c>
      <c r="I197" s="14">
        <f t="shared" ca="1" si="85"/>
        <v>1.06951587</v>
      </c>
      <c r="J197" s="13">
        <f t="shared" si="75"/>
        <v>7.0000000000000007E-2</v>
      </c>
      <c r="K197" s="29">
        <f t="shared" si="76"/>
        <v>44456</v>
      </c>
      <c r="L197" s="2">
        <f t="shared" si="77"/>
        <v>185</v>
      </c>
      <c r="M197" s="17">
        <f t="shared" si="78"/>
        <v>185</v>
      </c>
      <c r="N197" s="12">
        <f t="shared" si="67"/>
        <v>1.0509242759999999</v>
      </c>
      <c r="O197" s="12">
        <f t="shared" ca="1" si="68"/>
        <v>1.123980191</v>
      </c>
      <c r="P197" s="17">
        <f t="shared" si="79"/>
        <v>0</v>
      </c>
      <c r="Q197" s="14">
        <f t="shared" ca="1" si="69"/>
        <v>120.22965474999999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45807</v>
      </c>
      <c r="V197" s="176">
        <v>273256.81</v>
      </c>
      <c r="W197" s="21"/>
      <c r="X197" s="140">
        <f>[2]Plan1!$A267</f>
        <v>44977</v>
      </c>
      <c r="Y197" s="132" t="str">
        <f>[2]Plan1!$C267</f>
        <v>Carnaval</v>
      </c>
      <c r="Z197" s="123"/>
      <c r="AA197" s="1"/>
      <c r="AC197" s="121"/>
      <c r="AD197" s="121"/>
      <c r="AE197" s="121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ht="15" x14ac:dyDescent="0.25">
      <c r="A198" s="115">
        <f t="shared" si="72"/>
        <v>44727</v>
      </c>
      <c r="B198" s="116">
        <f t="shared" ca="1" si="82"/>
        <v>1090.7867091600001</v>
      </c>
      <c r="C198" s="14">
        <f t="shared" si="73"/>
        <v>969.74890736999998</v>
      </c>
      <c r="D198" s="95">
        <f t="shared" si="74"/>
        <v>44726</v>
      </c>
      <c r="E198" s="93">
        <f ca="1">IF(D198&lt;$B$1,VLOOKUP(D198,[1]DI!$A$4:$B$15000,2,FALSE),0)</f>
        <v>0.1265</v>
      </c>
      <c r="F198" s="14">
        <f t="shared" ca="1" si="83"/>
        <v>1.0004727899999999</v>
      </c>
      <c r="G198" s="14">
        <f ca="1">(TRUNC(PRODUCT($F$12:$F197),16))</f>
        <v>1.0700215224088501</v>
      </c>
      <c r="H198" s="14">
        <f t="shared" si="84"/>
        <v>1</v>
      </c>
      <c r="I198" s="14">
        <f t="shared" ca="1" si="85"/>
        <v>1.0700215200000001</v>
      </c>
      <c r="J198" s="13">
        <f t="shared" si="75"/>
        <v>7.0000000000000007E-2</v>
      </c>
      <c r="K198" s="29">
        <f t="shared" si="76"/>
        <v>44456</v>
      </c>
      <c r="L198" s="2">
        <f t="shared" si="77"/>
        <v>186</v>
      </c>
      <c r="M198" s="17">
        <f t="shared" si="78"/>
        <v>186</v>
      </c>
      <c r="N198" s="12">
        <f t="shared" si="67"/>
        <v>1.0512064729999999</v>
      </c>
      <c r="O198" s="12">
        <f t="shared" ca="1" si="68"/>
        <v>1.1248135480000001</v>
      </c>
      <c r="P198" s="17">
        <f t="shared" si="79"/>
        <v>0</v>
      </c>
      <c r="Q198" s="14">
        <f t="shared" ca="1" si="69"/>
        <v>121.03780179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45807</v>
      </c>
      <c r="V198" s="172" t="s">
        <v>94</v>
      </c>
      <c r="W198" s="3"/>
      <c r="X198" s="140">
        <f>[2]Plan1!$A268</f>
        <v>44978</v>
      </c>
      <c r="Y198" s="132" t="str">
        <f>[2]Plan1!$C268</f>
        <v>Carnaval</v>
      </c>
      <c r="Z198" s="123"/>
      <c r="AA198" s="1"/>
      <c r="AC198" s="121"/>
      <c r="AD198" s="121"/>
      <c r="AE198" s="121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ht="15" x14ac:dyDescent="0.25">
      <c r="A199" s="115">
        <f t="shared" si="72"/>
        <v>44729</v>
      </c>
      <c r="B199" s="116">
        <f t="shared" ca="1" si="82"/>
        <v>1091.5954661799999</v>
      </c>
      <c r="C199" s="14">
        <f t="shared" si="73"/>
        <v>969.74890736999998</v>
      </c>
      <c r="D199" s="95">
        <f t="shared" si="74"/>
        <v>44727</v>
      </c>
      <c r="E199" s="93">
        <f ca="1">IF(D199&lt;$B$1,VLOOKUP(D199,[1]DI!$A$4:$B$15000,2,FALSE),0)</f>
        <v>0.1265</v>
      </c>
      <c r="F199" s="14">
        <f t="shared" ca="1" si="83"/>
        <v>1.0004727899999999</v>
      </c>
      <c r="G199" s="14">
        <f ca="1">(TRUNC(PRODUCT($F$12:$F198),16))</f>
        <v>1.07052741788443</v>
      </c>
      <c r="H199" s="14">
        <f t="shared" si="84"/>
        <v>1</v>
      </c>
      <c r="I199" s="14">
        <f t="shared" ca="1" si="85"/>
        <v>1.0705274199999999</v>
      </c>
      <c r="J199" s="13">
        <f t="shared" si="75"/>
        <v>7.0000000000000007E-2</v>
      </c>
      <c r="K199" s="29">
        <f t="shared" si="76"/>
        <v>44456</v>
      </c>
      <c r="L199" s="2">
        <f t="shared" si="77"/>
        <v>187</v>
      </c>
      <c r="M199" s="17">
        <f t="shared" si="78"/>
        <v>187</v>
      </c>
      <c r="N199" s="12">
        <f t="shared" si="67"/>
        <v>1.051488746</v>
      </c>
      <c r="O199" s="12">
        <f t="shared" ca="1" si="68"/>
        <v>1.1256475340000001</v>
      </c>
      <c r="P199" s="17">
        <f t="shared" si="79"/>
        <v>0</v>
      </c>
      <c r="Q199" s="14">
        <f t="shared" ca="1" si="69"/>
        <v>121.84655881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45807</v>
      </c>
      <c r="V199" s="177">
        <v>5254</v>
      </c>
      <c r="W199" s="3"/>
      <c r="X199" s="140">
        <f>[2]Plan1!$A269</f>
        <v>45023</v>
      </c>
      <c r="Y199" s="132" t="str">
        <f>[2]Plan1!$C269</f>
        <v>Paixão de Cristo</v>
      </c>
      <c r="Z199" s="123"/>
      <c r="AA199" s="1"/>
      <c r="AC199" s="121"/>
      <c r="AD199" s="121"/>
      <c r="AE199" s="121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ht="15" x14ac:dyDescent="0.25">
      <c r="A200" s="115">
        <f t="shared" si="72"/>
        <v>44732</v>
      </c>
      <c r="B200" s="116">
        <f t="shared" ca="1" si="82"/>
        <v>1092.40481376</v>
      </c>
      <c r="C200" s="14">
        <f t="shared" si="73"/>
        <v>969.74890736999998</v>
      </c>
      <c r="D200" s="95">
        <f t="shared" si="74"/>
        <v>44729</v>
      </c>
      <c r="E200" s="93">
        <f ca="1">IF(D200&lt;$B$1,VLOOKUP(D200,[1]DI!$A$4:$B$15000,2,FALSE),0)</f>
        <v>0.13150000000000001</v>
      </c>
      <c r="F200" s="14">
        <f t="shared" ca="1" si="83"/>
        <v>1.0004903700000001</v>
      </c>
      <c r="G200" s="14">
        <f ca="1">(TRUNC(PRODUCT($F$12:$F199),16))</f>
        <v>1.07103355254233</v>
      </c>
      <c r="H200" s="14">
        <f t="shared" si="84"/>
        <v>1</v>
      </c>
      <c r="I200" s="14">
        <f t="shared" ca="1" si="85"/>
        <v>1.0710335499999999</v>
      </c>
      <c r="J200" s="13">
        <f t="shared" si="75"/>
        <v>7.0000000000000007E-2</v>
      </c>
      <c r="K200" s="29">
        <f t="shared" si="76"/>
        <v>44456</v>
      </c>
      <c r="L200" s="2">
        <f t="shared" si="77"/>
        <v>188</v>
      </c>
      <c r="M200" s="17">
        <f t="shared" si="78"/>
        <v>188</v>
      </c>
      <c r="N200" s="12">
        <f t="shared" si="67"/>
        <v>1.051771094</v>
      </c>
      <c r="O200" s="12">
        <f t="shared" ca="1" si="68"/>
        <v>1.126482129</v>
      </c>
      <c r="P200" s="17">
        <f t="shared" si="79"/>
        <v>0</v>
      </c>
      <c r="Q200" s="14">
        <f t="shared" ca="1" si="69"/>
        <v>122.65590639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45807</v>
      </c>
      <c r="V200" s="172" t="s">
        <v>95</v>
      </c>
      <c r="W200" s="3"/>
      <c r="X200" s="140">
        <f>[2]Plan1!$A270</f>
        <v>45037</v>
      </c>
      <c r="Y200" s="132" t="str">
        <f>[2]Plan1!$C270</f>
        <v>Tiradentes</v>
      </c>
      <c r="Z200" s="123"/>
      <c r="AA200" s="1"/>
      <c r="AB200" s="3"/>
      <c r="AC200" s="121"/>
      <c r="AD200" s="121"/>
      <c r="AE200" s="121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ht="15" x14ac:dyDescent="0.25">
      <c r="A201" s="115">
        <f t="shared" si="72"/>
        <v>44733</v>
      </c>
      <c r="B201" s="116">
        <f t="shared" ca="1" si="82"/>
        <v>1093.2339830199999</v>
      </c>
      <c r="C201" s="14">
        <f t="shared" si="73"/>
        <v>969.74890736999998</v>
      </c>
      <c r="D201" s="95">
        <f t="shared" si="74"/>
        <v>44732</v>
      </c>
      <c r="E201" s="93">
        <f ca="1">IF(D201&lt;$B$1,VLOOKUP(D201,[1]DI!$A$4:$B$15000,2,FALSE),0)</f>
        <v>0.13150000000000001</v>
      </c>
      <c r="F201" s="14">
        <f t="shared" ca="1" si="83"/>
        <v>1.0004903700000001</v>
      </c>
      <c r="G201" s="14">
        <f ca="1">(TRUNC(PRODUCT($F$12:$F200),16))</f>
        <v>1.0715587552654899</v>
      </c>
      <c r="H201" s="14">
        <f t="shared" si="84"/>
        <v>1</v>
      </c>
      <c r="I201" s="14">
        <f t="shared" ca="1" si="85"/>
        <v>1.0715587600000001</v>
      </c>
      <c r="J201" s="13">
        <f t="shared" si="75"/>
        <v>7.0000000000000007E-2</v>
      </c>
      <c r="K201" s="29">
        <f t="shared" si="76"/>
        <v>44456</v>
      </c>
      <c r="L201" s="2">
        <f t="shared" si="77"/>
        <v>189</v>
      </c>
      <c r="M201" s="17">
        <f t="shared" si="78"/>
        <v>189</v>
      </c>
      <c r="N201" s="12">
        <f t="shared" si="67"/>
        <v>1.052053519</v>
      </c>
      <c r="O201" s="12">
        <f t="shared" ca="1" si="68"/>
        <v>1.1273371640000001</v>
      </c>
      <c r="P201" s="17">
        <f t="shared" si="79"/>
        <v>0</v>
      </c>
      <c r="Q201" s="14">
        <f t="shared" ca="1" si="69"/>
        <v>123.48507565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45807</v>
      </c>
      <c r="V201" s="178">
        <f>V197/V199</f>
        <v>52.009290064712602</v>
      </c>
      <c r="W201" s="3"/>
      <c r="X201" s="140">
        <f>[2]Plan1!$A271</f>
        <v>45047</v>
      </c>
      <c r="Y201" s="132" t="str">
        <f>[2]Plan1!$C271</f>
        <v>Dia do Trabalho</v>
      </c>
      <c r="Z201" s="123"/>
      <c r="AA201" s="1"/>
      <c r="AB201" s="3"/>
      <c r="AC201" s="121"/>
      <c r="AD201" s="121"/>
      <c r="AE201" s="121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ht="15" x14ac:dyDescent="0.25">
      <c r="A202" s="115">
        <f t="shared" si="72"/>
        <v>44734</v>
      </c>
      <c r="B202" s="116">
        <f t="shared" ca="1" si="82"/>
        <v>1094.06377389</v>
      </c>
      <c r="C202" s="14">
        <f t="shared" si="73"/>
        <v>969.74890736999998</v>
      </c>
      <c r="D202" s="95">
        <f t="shared" si="74"/>
        <v>44733</v>
      </c>
      <c r="E202" s="93">
        <f ca="1">IF(D202&lt;$B$1,VLOOKUP(D202,[1]DI!$A$4:$B$15000,2,FALSE),0)</f>
        <v>0.13150000000000001</v>
      </c>
      <c r="F202" s="14">
        <f t="shared" ca="1" si="83"/>
        <v>1.0004903700000001</v>
      </c>
      <c r="G202" s="14">
        <f ca="1">(TRUNC(PRODUCT($F$12:$F201),16))</f>
        <v>1.07208421553231</v>
      </c>
      <c r="H202" s="14">
        <f t="shared" si="84"/>
        <v>1</v>
      </c>
      <c r="I202" s="14">
        <f t="shared" ca="1" si="85"/>
        <v>1.07208422</v>
      </c>
      <c r="J202" s="13">
        <f t="shared" si="75"/>
        <v>7.0000000000000007E-2</v>
      </c>
      <c r="K202" s="29">
        <f t="shared" si="76"/>
        <v>44456</v>
      </c>
      <c r="L202" s="2">
        <f t="shared" si="77"/>
        <v>190</v>
      </c>
      <c r="M202" s="17">
        <f t="shared" si="78"/>
        <v>190</v>
      </c>
      <c r="N202" s="12">
        <f t="shared" si="67"/>
        <v>1.052336019</v>
      </c>
      <c r="O202" s="12">
        <f t="shared" ca="1" si="68"/>
        <v>1.1281928400000001</v>
      </c>
      <c r="P202" s="17">
        <f t="shared" si="79"/>
        <v>0</v>
      </c>
      <c r="Q202" s="14">
        <f t="shared" ca="1" si="69"/>
        <v>124.31486652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45807</v>
      </c>
      <c r="V202" s="172" t="s">
        <v>96</v>
      </c>
      <c r="W202" s="3"/>
      <c r="X202" s="140">
        <f>[2]Plan1!$A272</f>
        <v>45085</v>
      </c>
      <c r="Y202" s="132" t="str">
        <f>[2]Plan1!$C272</f>
        <v>Corpus Christi</v>
      </c>
      <c r="Z202" s="123"/>
      <c r="AA202" s="1"/>
      <c r="AB202" s="3"/>
      <c r="AC202" s="121"/>
      <c r="AD202" s="121"/>
      <c r="AE202" s="121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ht="15" x14ac:dyDescent="0.25">
      <c r="A203" s="115">
        <f t="shared" si="72"/>
        <v>44735</v>
      </c>
      <c r="B203" s="116">
        <f t="shared" ca="1" si="82"/>
        <v>1094.89418636</v>
      </c>
      <c r="C203" s="14">
        <f t="shared" si="73"/>
        <v>969.74890736999998</v>
      </c>
      <c r="D203" s="95">
        <f t="shared" si="74"/>
        <v>44734</v>
      </c>
      <c r="E203" s="93">
        <f ca="1">IF(D203&lt;$B$1,VLOOKUP(D203,[1]DI!$A$4:$B$15000,2,FALSE),0)</f>
        <v>0.13150000000000001</v>
      </c>
      <c r="F203" s="14">
        <f t="shared" ca="1" si="83"/>
        <v>1.0004903700000001</v>
      </c>
      <c r="G203" s="14">
        <f ca="1">(TRUNC(PRODUCT($F$12:$F202),16))</f>
        <v>1.07260993346908</v>
      </c>
      <c r="H203" s="14">
        <f t="shared" si="84"/>
        <v>1</v>
      </c>
      <c r="I203" s="14">
        <f t="shared" ca="1" si="85"/>
        <v>1.07260993</v>
      </c>
      <c r="J203" s="13">
        <f t="shared" si="75"/>
        <v>7.0000000000000007E-2</v>
      </c>
      <c r="K203" s="29">
        <f t="shared" si="76"/>
        <v>44456</v>
      </c>
      <c r="L203" s="2">
        <f t="shared" si="77"/>
        <v>191</v>
      </c>
      <c r="M203" s="17">
        <f t="shared" si="78"/>
        <v>191</v>
      </c>
      <c r="N203" s="12">
        <f t="shared" si="67"/>
        <v>1.052618595</v>
      </c>
      <c r="O203" s="12">
        <f t="shared" ca="1" si="68"/>
        <v>1.1290491570000001</v>
      </c>
      <c r="P203" s="17">
        <f t="shared" si="79"/>
        <v>0</v>
      </c>
      <c r="Q203" s="14">
        <f t="shared" ca="1" si="69"/>
        <v>125.14527898999999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45807</v>
      </c>
      <c r="V203" s="179">
        <f ca="1">O215</f>
        <v>1.1393759080000001</v>
      </c>
      <c r="W203" s="3"/>
      <c r="X203" s="140">
        <f>[2]Plan1!$A273</f>
        <v>45176</v>
      </c>
      <c r="Y203" s="132" t="str">
        <f>[2]Plan1!$C273</f>
        <v>Independência do Brasil</v>
      </c>
      <c r="Z203" s="123"/>
      <c r="AA203" s="1"/>
      <c r="AB203" s="3"/>
      <c r="AC203" s="121"/>
      <c r="AD203" s="121"/>
      <c r="AE203" s="121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ht="15" x14ac:dyDescent="0.25">
      <c r="A204" s="115">
        <f t="shared" si="72"/>
        <v>44736</v>
      </c>
      <c r="B204" s="116">
        <f t="shared" ca="1" si="82"/>
        <v>1095.72524275</v>
      </c>
      <c r="C204" s="14">
        <f t="shared" si="73"/>
        <v>969.74890736999998</v>
      </c>
      <c r="D204" s="95">
        <f t="shared" si="74"/>
        <v>44735</v>
      </c>
      <c r="E204" s="93">
        <f ca="1">IF(D204&lt;$B$1,VLOOKUP(D204,[1]DI!$A$4:$B$15000,2,FALSE),0)</f>
        <v>0.13150000000000001</v>
      </c>
      <c r="F204" s="14">
        <f t="shared" ca="1" si="83"/>
        <v>1.0004903700000001</v>
      </c>
      <c r="G204" s="14">
        <f ca="1">(TRUNC(PRODUCT($F$12:$F203),16))</f>
        <v>1.07313590920215</v>
      </c>
      <c r="H204" s="14">
        <f t="shared" si="84"/>
        <v>1</v>
      </c>
      <c r="I204" s="14">
        <f t="shared" ca="1" si="85"/>
        <v>1.07313591</v>
      </c>
      <c r="J204" s="13">
        <f t="shared" si="75"/>
        <v>7.0000000000000007E-2</v>
      </c>
      <c r="K204" s="29">
        <f t="shared" si="76"/>
        <v>44456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1.0529012470000001</v>
      </c>
      <c r="O204" s="12">
        <f t="shared" ref="O204:O267" ca="1" si="89">ROUND(I204*N204,9)</f>
        <v>1.1299061379999999</v>
      </c>
      <c r="P204" s="17">
        <f t="shared" si="79"/>
        <v>0</v>
      </c>
      <c r="Q204" s="14">
        <f t="shared" ref="Q204:Q267" ca="1" si="90">TRUNC(((O204-1)*C204),8)</f>
        <v>125.97633537999999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45807</v>
      </c>
      <c r="V204" s="172" t="s">
        <v>97</v>
      </c>
      <c r="W204" s="3"/>
      <c r="X204" s="140">
        <f>[2]Plan1!$A274</f>
        <v>45211</v>
      </c>
      <c r="Y204" s="132" t="str">
        <f>[2]Plan1!$C274</f>
        <v>Nossa Sr.a Aparecida - Padroeira do Brasil</v>
      </c>
      <c r="Z204" s="123"/>
      <c r="AA204" s="1"/>
      <c r="AB204" s="3"/>
      <c r="AC204" s="121"/>
      <c r="AD204" s="121"/>
      <c r="AE204" s="121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ht="15" x14ac:dyDescent="0.25">
      <c r="A205" s="115">
        <f t="shared" ref="A205:A268" si="93">WORKDAY($A204,1,$X$166:$X$544)</f>
        <v>44739</v>
      </c>
      <c r="B205" s="116">
        <f t="shared" ca="1" si="82"/>
        <v>1096.55692075</v>
      </c>
      <c r="C205" s="14">
        <f t="shared" ref="C205:C268" si="94">(C204-S204)</f>
        <v>969.74890736999998</v>
      </c>
      <c r="D205" s="95">
        <f t="shared" ref="D205:D268" si="95">WORKDAY($A205,-1,$X$160:$X$544)</f>
        <v>44736</v>
      </c>
      <c r="E205" s="93">
        <f ca="1">IF(D205&lt;$B$1,VLOOKUP(D205,[1]DI!$A$4:$B$15000,2,FALSE),0)</f>
        <v>0.13150000000000001</v>
      </c>
      <c r="F205" s="14">
        <f t="shared" ca="1" si="83"/>
        <v>1.0004903700000001</v>
      </c>
      <c r="G205" s="14">
        <f ca="1">(TRUNC(PRODUCT($F$12:$F204),16))</f>
        <v>1.07366214285795</v>
      </c>
      <c r="H205" s="14">
        <f t="shared" si="84"/>
        <v>1</v>
      </c>
      <c r="I205" s="14">
        <f t="shared" ca="1" si="85"/>
        <v>1.0736621399999999</v>
      </c>
      <c r="J205" s="13">
        <f t="shared" ref="J205:J268" si="96">J204</f>
        <v>7.0000000000000007E-2</v>
      </c>
      <c r="K205" s="29">
        <f t="shared" ref="K205:K268" si="97">IF(P204&gt;0,VLOOKUP(P204,X$12:AH$150,2),K204)</f>
        <v>44456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1.053183975</v>
      </c>
      <c r="O205" s="12">
        <f t="shared" ca="1" si="89"/>
        <v>1.13076376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126.80801338000001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45807</v>
      </c>
      <c r="V205" s="173">
        <f ca="1">V201/(C215*V203)</f>
        <v>4.7071126789231671E-2</v>
      </c>
      <c r="W205" s="3"/>
      <c r="X205" s="140">
        <f>[2]Plan1!$A275</f>
        <v>45232</v>
      </c>
      <c r="Y205" s="132" t="str">
        <f>[2]Plan1!$C275</f>
        <v>Finados</v>
      </c>
      <c r="Z205" s="123"/>
      <c r="AA205" s="1"/>
      <c r="AB205" s="3"/>
      <c r="AC205" s="121"/>
      <c r="AD205" s="121"/>
      <c r="AE205" s="121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ht="15" x14ac:dyDescent="0.25">
      <c r="A206" s="115">
        <f t="shared" si="93"/>
        <v>44740</v>
      </c>
      <c r="B206" s="116">
        <f t="shared" ref="B206:B269" ca="1" si="103">IF(D206&lt;=TODAY(),C206+Q206,IF(AND(D206&gt;TODAY(),A206&lt;=$B$1),IF(VLOOKUP(TODAY(),$A$10:$E$5000,4,FALSE)=0,"n.d",C206+Q206),"n.d"))</f>
        <v>1097.3892329600001</v>
      </c>
      <c r="C206" s="14">
        <f t="shared" si="94"/>
        <v>969.74890736999998</v>
      </c>
      <c r="D206" s="95">
        <f t="shared" si="95"/>
        <v>44739</v>
      </c>
      <c r="E206" s="93">
        <f ca="1">IF(D206&lt;$B$1,VLOOKUP(D206,[1]DI!$A$4:$B$15000,2,FALSE),0)</f>
        <v>0.13150000000000001</v>
      </c>
      <c r="F206" s="14">
        <f t="shared" ref="F206:F269" ca="1" si="104">ROUND(((1+E206)^(1/252)),8)</f>
        <v>1.0004903700000001</v>
      </c>
      <c r="G206" s="14">
        <f ca="1">(TRUNC(PRODUCT($F$12:$F205),16))</f>
        <v>1.0741886345629399</v>
      </c>
      <c r="H206" s="14">
        <f t="shared" ref="H206:H269" si="105">IF(P205&gt;0,G205,H205)</f>
        <v>1</v>
      </c>
      <c r="I206" s="14">
        <f t="shared" ref="I206:I269" ca="1" si="106">ROUND(G206/H206,8)</f>
        <v>1.0741886300000001</v>
      </c>
      <c r="J206" s="13">
        <f t="shared" si="96"/>
        <v>7.0000000000000007E-2</v>
      </c>
      <c r="K206" s="29">
        <f t="shared" si="97"/>
        <v>44456</v>
      </c>
      <c r="L206" s="2">
        <f t="shared" si="98"/>
        <v>194</v>
      </c>
      <c r="M206" s="17">
        <f t="shared" si="99"/>
        <v>194</v>
      </c>
      <c r="N206" s="12">
        <f t="shared" si="88"/>
        <v>1.0534667790000001</v>
      </c>
      <c r="O206" s="12">
        <f t="shared" ca="1" si="89"/>
        <v>1.131622036</v>
      </c>
      <c r="P206" s="17">
        <f t="shared" si="100"/>
        <v>0</v>
      </c>
      <c r="Q206" s="14">
        <f t="shared" ca="1" si="90"/>
        <v>127.64032559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45807</v>
      </c>
      <c r="V206" s="171" t="s">
        <v>88</v>
      </c>
      <c r="W206" s="3"/>
      <c r="X206" s="140">
        <f>[2]Plan1!$A276</f>
        <v>45245</v>
      </c>
      <c r="Y206" s="132" t="str">
        <f>[2]Plan1!$C276</f>
        <v>Proclamação da República</v>
      </c>
      <c r="Z206" s="123"/>
      <c r="AA206" s="1"/>
      <c r="AB206" s="3"/>
      <c r="AC206" s="121"/>
      <c r="AD206" s="121"/>
      <c r="AE206" s="121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ht="15" x14ac:dyDescent="0.25">
      <c r="A207" s="115">
        <f t="shared" si="93"/>
        <v>44741</v>
      </c>
      <c r="B207" s="116">
        <f t="shared" ca="1" si="103"/>
        <v>1098.2221784200001</v>
      </c>
      <c r="C207" s="14">
        <f t="shared" si="94"/>
        <v>969.74890736999998</v>
      </c>
      <c r="D207" s="95">
        <f t="shared" si="95"/>
        <v>44740</v>
      </c>
      <c r="E207" s="93">
        <f ca="1">IF(D207&lt;$B$1,VLOOKUP(D207,[1]DI!$A$4:$B$15000,2,FALSE),0)</f>
        <v>0.13150000000000001</v>
      </c>
      <c r="F207" s="14">
        <f t="shared" ca="1" si="104"/>
        <v>1.0004903700000001</v>
      </c>
      <c r="G207" s="14">
        <f ca="1">(TRUNC(PRODUCT($F$12:$F206),16))</f>
        <v>1.0747153844436701</v>
      </c>
      <c r="H207" s="14">
        <f t="shared" si="105"/>
        <v>1</v>
      </c>
      <c r="I207" s="14">
        <f t="shared" ca="1" si="106"/>
        <v>1.07471538</v>
      </c>
      <c r="J207" s="13">
        <f t="shared" si="96"/>
        <v>7.0000000000000007E-2</v>
      </c>
      <c r="K207" s="29">
        <f t="shared" si="97"/>
        <v>44456</v>
      </c>
      <c r="L207" s="2">
        <f t="shared" si="98"/>
        <v>195</v>
      </c>
      <c r="M207" s="17">
        <f t="shared" si="99"/>
        <v>195</v>
      </c>
      <c r="N207" s="12">
        <f t="shared" si="88"/>
        <v>1.0537496589999999</v>
      </c>
      <c r="O207" s="12">
        <f t="shared" ca="1" si="89"/>
        <v>1.1324809650000001</v>
      </c>
      <c r="P207" s="17">
        <f t="shared" si="100"/>
        <v>0</v>
      </c>
      <c r="Q207" s="14">
        <f t="shared" ca="1" si="90"/>
        <v>128.47327104999999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45807</v>
      </c>
      <c r="V207" s="178">
        <f ca="1">TRUNC(V205*C215,8)</f>
        <v>45.647173770000002</v>
      </c>
      <c r="W207" s="3"/>
      <c r="X207" s="140">
        <f>[2]Plan1!$A277</f>
        <v>45285</v>
      </c>
      <c r="Y207" s="132" t="str">
        <f>[2]Plan1!$C277</f>
        <v>Natal</v>
      </c>
      <c r="Z207" s="123"/>
      <c r="AA207" s="1"/>
      <c r="AB207" s="3"/>
      <c r="AC207" s="121"/>
      <c r="AD207" s="121"/>
      <c r="AE207" s="121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ht="15" x14ac:dyDescent="0.25">
      <c r="A208" s="115">
        <f t="shared" si="93"/>
        <v>44742</v>
      </c>
      <c r="B208" s="116">
        <f t="shared" ca="1" si="103"/>
        <v>1099.0557581</v>
      </c>
      <c r="C208" s="14">
        <f t="shared" si="94"/>
        <v>969.74890736999998</v>
      </c>
      <c r="D208" s="95">
        <f t="shared" si="95"/>
        <v>44741</v>
      </c>
      <c r="E208" s="93">
        <f ca="1">IF(D208&lt;$B$1,VLOOKUP(D208,[1]DI!$A$4:$B$15000,2,FALSE),0)</f>
        <v>0.13150000000000001</v>
      </c>
      <c r="F208" s="14">
        <f t="shared" ca="1" si="104"/>
        <v>1.0004903700000001</v>
      </c>
      <c r="G208" s="14">
        <f ca="1">(TRUNC(PRODUCT($F$12:$F207),16))</f>
        <v>1.07524239262674</v>
      </c>
      <c r="H208" s="14">
        <f t="shared" si="105"/>
        <v>1</v>
      </c>
      <c r="I208" s="14">
        <f t="shared" ca="1" si="106"/>
        <v>1.0752423900000001</v>
      </c>
      <c r="J208" s="13">
        <f t="shared" si="96"/>
        <v>7.0000000000000007E-2</v>
      </c>
      <c r="K208" s="29">
        <f t="shared" si="97"/>
        <v>44456</v>
      </c>
      <c r="L208" s="2">
        <f t="shared" si="98"/>
        <v>196</v>
      </c>
      <c r="M208" s="17">
        <f t="shared" si="99"/>
        <v>196</v>
      </c>
      <c r="N208" s="12">
        <f t="shared" si="88"/>
        <v>1.0540326149999999</v>
      </c>
      <c r="O208" s="12">
        <f t="shared" ca="1" si="89"/>
        <v>1.1333405480000001</v>
      </c>
      <c r="P208" s="17">
        <f t="shared" si="100"/>
        <v>0</v>
      </c>
      <c r="Q208" s="14">
        <f t="shared" ca="1" si="90"/>
        <v>129.30685073000001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45807</v>
      </c>
      <c r="V208" s="171" t="s">
        <v>90</v>
      </c>
      <c r="W208" s="3"/>
      <c r="X208" s="140">
        <f>[2]Plan1!$A278</f>
        <v>45292</v>
      </c>
      <c r="Y208" s="132" t="str">
        <f>[2]Plan1!$C278</f>
        <v>Confraternização Universal</v>
      </c>
      <c r="Z208" s="123"/>
      <c r="AA208" s="1"/>
      <c r="AB208" s="3"/>
      <c r="AC208" s="121"/>
      <c r="AD208" s="121"/>
      <c r="AE208" s="121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ht="15" x14ac:dyDescent="0.25">
      <c r="A209" s="115">
        <f t="shared" si="93"/>
        <v>44743</v>
      </c>
      <c r="B209" s="116">
        <f t="shared" ca="1" si="103"/>
        <v>1099.8899710200001</v>
      </c>
      <c r="C209" s="14">
        <f t="shared" si="94"/>
        <v>969.74890736999998</v>
      </c>
      <c r="D209" s="95">
        <f t="shared" si="95"/>
        <v>44742</v>
      </c>
      <c r="E209" s="93">
        <f ca="1">IF(D209&lt;$B$1,VLOOKUP(D209,[1]DI!$A$4:$B$15000,2,FALSE),0)</f>
        <v>0.13150000000000001</v>
      </c>
      <c r="F209" s="14">
        <f t="shared" ca="1" si="104"/>
        <v>1.0004903700000001</v>
      </c>
      <c r="G209" s="14">
        <f ca="1">(TRUNC(PRODUCT($F$12:$F208),16))</f>
        <v>1.07576965923882</v>
      </c>
      <c r="H209" s="14">
        <f t="shared" si="105"/>
        <v>1</v>
      </c>
      <c r="I209" s="14">
        <f t="shared" ca="1" si="106"/>
        <v>1.07576966</v>
      </c>
      <c r="J209" s="13">
        <f t="shared" si="96"/>
        <v>7.0000000000000007E-2</v>
      </c>
      <c r="K209" s="29">
        <f t="shared" si="97"/>
        <v>44456</v>
      </c>
      <c r="L209" s="2">
        <f t="shared" si="98"/>
        <v>197</v>
      </c>
      <c r="M209" s="17">
        <f t="shared" si="99"/>
        <v>197</v>
      </c>
      <c r="N209" s="12">
        <f t="shared" si="88"/>
        <v>1.0543156460000001</v>
      </c>
      <c r="O209" s="12">
        <f t="shared" ca="1" si="89"/>
        <v>1.1342007839999999</v>
      </c>
      <c r="P209" s="17">
        <f t="shared" si="100"/>
        <v>0</v>
      </c>
      <c r="Q209" s="14">
        <f t="shared" ca="1" si="90"/>
        <v>130.14106365000001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45807</v>
      </c>
      <c r="V209" s="178">
        <f ca="1">(O215-1)*V207</f>
        <v>6.3621162918275385</v>
      </c>
      <c r="W209" s="3"/>
      <c r="X209" s="140">
        <f>[2]Plan1!$A279</f>
        <v>45334</v>
      </c>
      <c r="Y209" s="132" t="str">
        <f>[2]Plan1!$C279</f>
        <v>Carnaval</v>
      </c>
      <c r="Z209" s="123"/>
      <c r="AA209" s="1"/>
      <c r="AB209" s="3"/>
      <c r="AC209" s="121"/>
      <c r="AD209" s="121"/>
      <c r="AE209" s="121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ht="15" x14ac:dyDescent="0.25">
      <c r="A210" s="115">
        <f t="shared" si="93"/>
        <v>44746</v>
      </c>
      <c r="B210" s="116">
        <f t="shared" ca="1" si="103"/>
        <v>1100.7248094300001</v>
      </c>
      <c r="C210" s="14">
        <f t="shared" si="94"/>
        <v>969.74890736999998</v>
      </c>
      <c r="D210" s="95">
        <f t="shared" si="95"/>
        <v>44743</v>
      </c>
      <c r="E210" s="93">
        <f ca="1">IF(D210&lt;$B$1,VLOOKUP(D210,[1]DI!$A$4:$B$15000,2,FALSE),0)</f>
        <v>0.13150000000000001</v>
      </c>
      <c r="F210" s="14">
        <f t="shared" ca="1" si="104"/>
        <v>1.0004903700000001</v>
      </c>
      <c r="G210" s="14">
        <f ca="1">(TRUNC(PRODUCT($F$12:$F209),16))</f>
        <v>1.07629718440662</v>
      </c>
      <c r="H210" s="14">
        <f t="shared" si="105"/>
        <v>1</v>
      </c>
      <c r="I210" s="14">
        <f t="shared" ca="1" si="106"/>
        <v>1.0762971800000001</v>
      </c>
      <c r="J210" s="13">
        <f t="shared" si="96"/>
        <v>7.0000000000000007E-2</v>
      </c>
      <c r="K210" s="29">
        <f t="shared" si="97"/>
        <v>44456</v>
      </c>
      <c r="L210" s="2">
        <f t="shared" si="98"/>
        <v>198</v>
      </c>
      <c r="M210" s="17">
        <f t="shared" si="99"/>
        <v>198</v>
      </c>
      <c r="N210" s="12">
        <f t="shared" si="88"/>
        <v>1.0545987539999999</v>
      </c>
      <c r="O210" s="12">
        <f t="shared" ca="1" si="89"/>
        <v>1.1350616650000001</v>
      </c>
      <c r="P210" s="17">
        <f t="shared" si="100"/>
        <v>0</v>
      </c>
      <c r="Q210" s="14">
        <f t="shared" ca="1" si="90"/>
        <v>130.97590206000001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45807</v>
      </c>
      <c r="V210" s="172" t="s">
        <v>98</v>
      </c>
      <c r="W210" s="3"/>
      <c r="X210" s="140">
        <f>[2]Plan1!$A280</f>
        <v>45335</v>
      </c>
      <c r="Y210" s="132" t="str">
        <f>[2]Plan1!$C280</f>
        <v>Carnaval</v>
      </c>
      <c r="Z210" s="124"/>
      <c r="AA210" s="1"/>
      <c r="AB210" s="3"/>
      <c r="AC210" s="121"/>
      <c r="AD210" s="121"/>
      <c r="AE210" s="121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ht="15" x14ac:dyDescent="0.25">
      <c r="A211" s="115">
        <f t="shared" si="93"/>
        <v>44747</v>
      </c>
      <c r="B211" s="116">
        <f t="shared" ca="1" si="103"/>
        <v>1101.56029272</v>
      </c>
      <c r="C211" s="14">
        <f t="shared" si="94"/>
        <v>969.74890736999998</v>
      </c>
      <c r="D211" s="95">
        <f t="shared" si="95"/>
        <v>44746</v>
      </c>
      <c r="E211" s="93">
        <f ca="1">IF(D211&lt;$B$1,VLOOKUP(D211,[1]DI!$A$4:$B$15000,2,FALSE),0)</f>
        <v>0.13150000000000001</v>
      </c>
      <c r="F211" s="14">
        <f t="shared" ca="1" si="104"/>
        <v>1.0004903700000001</v>
      </c>
      <c r="G211" s="14">
        <f ca="1">(TRUNC(PRODUCT($F$12:$F210),16))</f>
        <v>1.07682496825693</v>
      </c>
      <c r="H211" s="14">
        <f t="shared" si="105"/>
        <v>1</v>
      </c>
      <c r="I211" s="14">
        <f t="shared" ca="1" si="106"/>
        <v>1.0768249700000001</v>
      </c>
      <c r="J211" s="13">
        <f t="shared" si="96"/>
        <v>7.0000000000000007E-2</v>
      </c>
      <c r="K211" s="29">
        <f t="shared" si="97"/>
        <v>44456</v>
      </c>
      <c r="L211" s="2">
        <f t="shared" si="98"/>
        <v>199</v>
      </c>
      <c r="M211" s="17">
        <f t="shared" si="99"/>
        <v>199</v>
      </c>
      <c r="N211" s="12">
        <f t="shared" si="88"/>
        <v>1.0548819380000001</v>
      </c>
      <c r="O211" s="12">
        <f t="shared" ca="1" si="89"/>
        <v>1.1359232109999999</v>
      </c>
      <c r="P211" s="17">
        <f t="shared" si="100"/>
        <v>0</v>
      </c>
      <c r="Q211" s="14">
        <f t="shared" ca="1" si="90"/>
        <v>131.81138534999999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45807</v>
      </c>
      <c r="V211" s="176">
        <f ca="1">(V207+V209)*V199</f>
        <v>273256.80998484191</v>
      </c>
      <c r="W211" s="3"/>
      <c r="X211" s="140">
        <f>[2]Plan1!$A281</f>
        <v>45380</v>
      </c>
      <c r="Y211" s="132" t="str">
        <f>[2]Plan1!$C281</f>
        <v>Paixão de Cristo</v>
      </c>
      <c r="Z211" s="124"/>
      <c r="AA211" s="1"/>
      <c r="AB211" s="3"/>
      <c r="AC211" s="121"/>
      <c r="AD211" s="121"/>
      <c r="AE211" s="121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ht="15" x14ac:dyDescent="0.25">
      <c r="A212" s="115">
        <f t="shared" si="93"/>
        <v>44748</v>
      </c>
      <c r="B212" s="116">
        <f t="shared" ca="1" si="103"/>
        <v>1102.3964014999999</v>
      </c>
      <c r="C212" s="14">
        <f t="shared" si="94"/>
        <v>969.74890736999998</v>
      </c>
      <c r="D212" s="95">
        <f t="shared" si="95"/>
        <v>44747</v>
      </c>
      <c r="E212" s="93">
        <f ca="1">IF(D212&lt;$B$1,VLOOKUP(D212,[1]DI!$A$4:$B$15000,2,FALSE),0)</f>
        <v>0.13150000000000001</v>
      </c>
      <c r="F212" s="14">
        <f t="shared" ca="1" si="104"/>
        <v>1.0004903700000001</v>
      </c>
      <c r="G212" s="14">
        <f ca="1">(TRUNC(PRODUCT($F$12:$F211),16))</f>
        <v>1.0773530109166201</v>
      </c>
      <c r="H212" s="14">
        <f t="shared" si="105"/>
        <v>1</v>
      </c>
      <c r="I212" s="14">
        <f t="shared" ca="1" si="106"/>
        <v>1.0773530099999999</v>
      </c>
      <c r="J212" s="13">
        <f t="shared" si="96"/>
        <v>7.0000000000000007E-2</v>
      </c>
      <c r="K212" s="29">
        <f t="shared" si="97"/>
        <v>44456</v>
      </c>
      <c r="L212" s="2">
        <f t="shared" si="98"/>
        <v>200</v>
      </c>
      <c r="M212" s="17">
        <f t="shared" si="99"/>
        <v>200</v>
      </c>
      <c r="N212" s="12">
        <f t="shared" si="88"/>
        <v>1.0551651980000001</v>
      </c>
      <c r="O212" s="12">
        <f t="shared" ca="1" si="89"/>
        <v>1.1367854019999999</v>
      </c>
      <c r="P212" s="17">
        <f t="shared" si="100"/>
        <v>0</v>
      </c>
      <c r="Q212" s="14">
        <f t="shared" ca="1" si="90"/>
        <v>132.64749413000001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45807</v>
      </c>
      <c r="V212" s="172" t="s">
        <v>91</v>
      </c>
      <c r="W212" s="3"/>
      <c r="X212" s="140">
        <f>[2]Plan1!$A282</f>
        <v>45403</v>
      </c>
      <c r="Y212" s="132" t="str">
        <f>[2]Plan1!$C282</f>
        <v>Tiradentes</v>
      </c>
      <c r="Z212" s="123"/>
      <c r="AA212" s="1"/>
      <c r="AB212" s="3"/>
      <c r="AC212" s="121"/>
      <c r="AD212" s="121"/>
      <c r="AE212" s="121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ht="15" x14ac:dyDescent="0.25">
      <c r="A213" s="115">
        <f t="shared" si="93"/>
        <v>44749</v>
      </c>
      <c r="B213" s="116">
        <f t="shared" ca="1" si="103"/>
        <v>1103.2331444900001</v>
      </c>
      <c r="C213" s="14">
        <f t="shared" si="94"/>
        <v>969.74890736999998</v>
      </c>
      <c r="D213" s="95">
        <f t="shared" si="95"/>
        <v>44748</v>
      </c>
      <c r="E213" s="93">
        <f ca="1">IF(D213&lt;$B$1,VLOOKUP(D213,[1]DI!$A$4:$B$15000,2,FALSE),0)</f>
        <v>0.13150000000000001</v>
      </c>
      <c r="F213" s="14">
        <f t="shared" ca="1" si="104"/>
        <v>1.0004903700000001</v>
      </c>
      <c r="G213" s="14">
        <f ca="1">(TRUNC(PRODUCT($F$12:$F212),16))</f>
        <v>1.0778813125125799</v>
      </c>
      <c r="H213" s="14">
        <f t="shared" si="105"/>
        <v>1</v>
      </c>
      <c r="I213" s="14">
        <f t="shared" ca="1" si="106"/>
        <v>1.07788131</v>
      </c>
      <c r="J213" s="13">
        <f t="shared" si="96"/>
        <v>7.0000000000000007E-2</v>
      </c>
      <c r="K213" s="29">
        <f t="shared" si="97"/>
        <v>44456</v>
      </c>
      <c r="L213" s="2">
        <f t="shared" si="98"/>
        <v>201</v>
      </c>
      <c r="M213" s="17">
        <f t="shared" si="99"/>
        <v>201</v>
      </c>
      <c r="N213" s="12">
        <f t="shared" si="88"/>
        <v>1.0554485330000001</v>
      </c>
      <c r="O213" s="12">
        <f t="shared" ca="1" si="89"/>
        <v>1.137648247</v>
      </c>
      <c r="P213" s="17">
        <f t="shared" si="100"/>
        <v>0</v>
      </c>
      <c r="Q213" s="14">
        <f t="shared" ca="1" si="90"/>
        <v>133.48423711999999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45807</v>
      </c>
      <c r="V213" s="174">
        <f ca="1">C215-S215+Q215-V209</f>
        <v>1052.8992517981724</v>
      </c>
      <c r="W213" s="3"/>
      <c r="X213" s="140">
        <f>[2]Plan1!$A283</f>
        <v>45413</v>
      </c>
      <c r="Y213" s="132" t="str">
        <f>[2]Plan1!$C283</f>
        <v>Dia do Trabalho</v>
      </c>
      <c r="Z213" s="123"/>
      <c r="AA213" s="1"/>
      <c r="AB213" s="3"/>
      <c r="AC213" s="121"/>
      <c r="AD213" s="121"/>
      <c r="AE213" s="121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ht="15" x14ac:dyDescent="0.25">
      <c r="A214" s="115">
        <f t="shared" si="93"/>
        <v>44750</v>
      </c>
      <c r="B214" s="116">
        <f t="shared" ca="1" si="103"/>
        <v>1104.07052559</v>
      </c>
      <c r="C214" s="14">
        <f t="shared" si="94"/>
        <v>969.74890736999998</v>
      </c>
      <c r="D214" s="95">
        <f t="shared" si="95"/>
        <v>44749</v>
      </c>
      <c r="E214" s="93">
        <f ca="1">IF(D214&lt;$B$1,VLOOKUP(D214,[1]DI!$A$4:$B$15000,2,FALSE),0)</f>
        <v>0.13150000000000001</v>
      </c>
      <c r="F214" s="14">
        <f t="shared" ca="1" si="104"/>
        <v>1.0004903700000001</v>
      </c>
      <c r="G214" s="14">
        <f ca="1">(TRUNC(PRODUCT($F$12:$F213),16))</f>
        <v>1.0784098731717999</v>
      </c>
      <c r="H214" s="14">
        <f t="shared" si="105"/>
        <v>1</v>
      </c>
      <c r="I214" s="14">
        <f t="shared" ca="1" si="106"/>
        <v>1.07840987</v>
      </c>
      <c r="J214" s="13">
        <f t="shared" si="96"/>
        <v>7.0000000000000007E-2</v>
      </c>
      <c r="K214" s="29">
        <f t="shared" si="97"/>
        <v>44456</v>
      </c>
      <c r="L214" s="2">
        <f t="shared" si="98"/>
        <v>202</v>
      </c>
      <c r="M214" s="17">
        <f t="shared" si="99"/>
        <v>202</v>
      </c>
      <c r="N214" s="12">
        <f t="shared" si="88"/>
        <v>1.055731945</v>
      </c>
      <c r="O214" s="12">
        <f t="shared" ca="1" si="89"/>
        <v>1.1385117499999999</v>
      </c>
      <c r="P214" s="17">
        <f t="shared" si="100"/>
        <v>0</v>
      </c>
      <c r="Q214" s="14">
        <f t="shared" ca="1" si="90"/>
        <v>134.32161822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45807</v>
      </c>
      <c r="V214" s="172" t="s">
        <v>92</v>
      </c>
      <c r="W214" s="3"/>
      <c r="X214" s="140">
        <f>[2]Plan1!$A284</f>
        <v>45442</v>
      </c>
      <c r="Y214" s="132" t="str">
        <f>[2]Plan1!$C284</f>
        <v>Corpus Christi</v>
      </c>
      <c r="Z214" s="123"/>
      <c r="AA214" s="1"/>
      <c r="AB214" s="3"/>
      <c r="AC214" s="121"/>
      <c r="AD214" s="121"/>
      <c r="AE214" s="121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ht="15" x14ac:dyDescent="0.25">
      <c r="A215" s="161">
        <f t="shared" si="93"/>
        <v>44753</v>
      </c>
      <c r="B215" s="162">
        <f t="shared" ca="1" si="103"/>
        <v>1104.90854186</v>
      </c>
      <c r="C215" s="163">
        <f t="shared" si="94"/>
        <v>969.74890736999998</v>
      </c>
      <c r="D215" s="164">
        <f t="shared" si="95"/>
        <v>44750</v>
      </c>
      <c r="E215" s="165">
        <f ca="1">IF(D215&lt;$B$1,VLOOKUP(D215,[1]DI!$A$4:$B$15000,2,FALSE),0)</f>
        <v>0.13150000000000001</v>
      </c>
      <c r="F215" s="163">
        <f t="shared" ca="1" si="104"/>
        <v>1.0004903700000001</v>
      </c>
      <c r="G215" s="163">
        <f ca="1">(TRUNC(PRODUCT($F$12:$F214),16))</f>
        <v>1.0789386930213101</v>
      </c>
      <c r="H215" s="163">
        <f t="shared" si="105"/>
        <v>1</v>
      </c>
      <c r="I215" s="163">
        <f t="shared" ca="1" si="106"/>
        <v>1.07893869</v>
      </c>
      <c r="J215" s="165">
        <f t="shared" si="96"/>
        <v>7.0000000000000007E-2</v>
      </c>
      <c r="K215" s="164">
        <f t="shared" si="97"/>
        <v>44456</v>
      </c>
      <c r="L215" s="166">
        <f t="shared" si="98"/>
        <v>203</v>
      </c>
      <c r="M215" s="167">
        <f t="shared" si="99"/>
        <v>203</v>
      </c>
      <c r="N215" s="168">
        <f t="shared" si="88"/>
        <v>1.056015433</v>
      </c>
      <c r="O215" s="168">
        <f t="shared" ca="1" si="89"/>
        <v>1.1393759080000001</v>
      </c>
      <c r="P215" s="167">
        <f t="shared" si="100"/>
        <v>0</v>
      </c>
      <c r="Q215" s="163">
        <f t="shared" ca="1" si="90"/>
        <v>135.15963449</v>
      </c>
      <c r="R215" s="173">
        <f ca="1">S215/C215</f>
        <v>4.7071126786620537E-2</v>
      </c>
      <c r="S215" s="174">
        <f ca="1">V207</f>
        <v>45.647173770000002</v>
      </c>
      <c r="T215" s="170" t="str">
        <f t="shared" si="101"/>
        <v>A+J=</v>
      </c>
      <c r="U215" s="164">
        <f t="shared" si="102"/>
        <v>45807</v>
      </c>
      <c r="V215" s="174">
        <f ca="1">C216</f>
        <v>924.10173359999999</v>
      </c>
      <c r="W215" s="3"/>
      <c r="X215" s="140">
        <f>[2]Plan1!$A285</f>
        <v>45542</v>
      </c>
      <c r="Y215" s="132" t="str">
        <f>[2]Plan1!$C285</f>
        <v>Independência do Brasil</v>
      </c>
      <c r="Z215" s="123"/>
      <c r="AA215" s="1"/>
      <c r="AB215" s="3"/>
      <c r="AC215" s="121"/>
      <c r="AD215" s="121"/>
      <c r="AE215" s="121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44754</v>
      </c>
      <c r="B216" s="116">
        <f t="shared" ca="1" si="103"/>
        <v>1053.69842976</v>
      </c>
      <c r="C216" s="14">
        <f t="shared" ca="1" si="94"/>
        <v>924.10173359999999</v>
      </c>
      <c r="D216" s="95">
        <f t="shared" si="95"/>
        <v>44753</v>
      </c>
      <c r="E216" s="93">
        <f ca="1">IF(D216&lt;$B$1,VLOOKUP(D216,[1]DI!$A$4:$B$15000,2,FALSE),0)</f>
        <v>0.13150000000000001</v>
      </c>
      <c r="F216" s="14">
        <f t="shared" ca="1" si="104"/>
        <v>1.0004903700000001</v>
      </c>
      <c r="G216" s="14">
        <f ca="1">(TRUNC(PRODUCT($F$12:$F215),16))</f>
        <v>1.0794677721882</v>
      </c>
      <c r="H216" s="14">
        <f t="shared" si="105"/>
        <v>1</v>
      </c>
      <c r="I216" s="14">
        <f t="shared" ca="1" si="106"/>
        <v>1.0794677699999999</v>
      </c>
      <c r="J216" s="13">
        <f t="shared" si="96"/>
        <v>7.0000000000000007E-2</v>
      </c>
      <c r="K216" s="29">
        <f t="shared" si="97"/>
        <v>44456</v>
      </c>
      <c r="L216" s="2">
        <f t="shared" si="98"/>
        <v>204</v>
      </c>
      <c r="M216" s="17">
        <f t="shared" si="99"/>
        <v>204</v>
      </c>
      <c r="N216" s="12">
        <f t="shared" si="88"/>
        <v>1.0562989979999999</v>
      </c>
      <c r="O216" s="12">
        <f t="shared" ca="1" si="89"/>
        <v>1.1402407240000001</v>
      </c>
      <c r="P216" s="17">
        <f t="shared" si="100"/>
        <v>0</v>
      </c>
      <c r="Q216" s="14">
        <f t="shared" ca="1" si="90"/>
        <v>129.59669615999999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45807</v>
      </c>
      <c r="W216" s="3"/>
      <c r="X216" s="140">
        <f>[2]Plan1!$A286</f>
        <v>45577</v>
      </c>
      <c r="Y216" s="132" t="str">
        <f>[2]Plan1!$C286</f>
        <v>Nossa Sr.a Aparecida - Padroeira do Brasil</v>
      </c>
      <c r="Z216" s="123"/>
      <c r="AA216" s="1"/>
      <c r="AB216" s="3"/>
      <c r="AC216" s="121"/>
      <c r="AD216" s="121"/>
      <c r="AE216" s="121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ht="15" x14ac:dyDescent="0.25">
      <c r="A217" s="115">
        <f t="shared" si="93"/>
        <v>44755</v>
      </c>
      <c r="B217" s="116">
        <f t="shared" ca="1" si="103"/>
        <v>1054.4982139399999</v>
      </c>
      <c r="C217" s="14">
        <f t="shared" ca="1" si="94"/>
        <v>924.10173359999999</v>
      </c>
      <c r="D217" s="95">
        <f t="shared" si="95"/>
        <v>44754</v>
      </c>
      <c r="E217" s="93">
        <f ca="1">IF(D217&lt;$B$1,VLOOKUP(D217,[1]DI!$A$4:$B$15000,2,FALSE),0)</f>
        <v>0.13150000000000001</v>
      </c>
      <c r="F217" s="14">
        <f t="shared" ca="1" si="104"/>
        <v>1.0004903700000001</v>
      </c>
      <c r="G217" s="14">
        <f ca="1">(TRUNC(PRODUCT($F$12:$F216),16))</f>
        <v>1.07999711079965</v>
      </c>
      <c r="H217" s="14">
        <f t="shared" si="105"/>
        <v>1</v>
      </c>
      <c r="I217" s="14">
        <f t="shared" ca="1" si="106"/>
        <v>1.0799971100000001</v>
      </c>
      <c r="J217" s="13">
        <f t="shared" si="96"/>
        <v>7.0000000000000007E-2</v>
      </c>
      <c r="K217" s="29">
        <f t="shared" si="97"/>
        <v>44456</v>
      </c>
      <c r="L217" s="2">
        <f t="shared" si="98"/>
        <v>205</v>
      </c>
      <c r="M217" s="17">
        <f t="shared" si="99"/>
        <v>205</v>
      </c>
      <c r="N217" s="12">
        <f t="shared" si="88"/>
        <v>1.0565826380000001</v>
      </c>
      <c r="O217" s="12">
        <f t="shared" ca="1" si="89"/>
        <v>1.141106196</v>
      </c>
      <c r="P217" s="17">
        <f t="shared" si="100"/>
        <v>0</v>
      </c>
      <c r="Q217" s="14">
        <f t="shared" ca="1" si="90"/>
        <v>130.39648034000001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45807</v>
      </c>
      <c r="V217" s="171" t="str">
        <f>B9</f>
        <v>CRA021002SQ</v>
      </c>
      <c r="W217" s="3"/>
      <c r="X217" s="140">
        <f>[2]Plan1!$A287</f>
        <v>45598</v>
      </c>
      <c r="Y217" s="132" t="str">
        <f>[2]Plan1!$C287</f>
        <v>Finados</v>
      </c>
      <c r="Z217" s="123"/>
      <c r="AA217" s="1"/>
      <c r="AB217" s="3"/>
      <c r="AC217" s="121"/>
      <c r="AD217" s="121"/>
      <c r="AE217" s="121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ht="15" x14ac:dyDescent="0.25">
      <c r="A218" s="115">
        <f t="shared" si="93"/>
        <v>44756</v>
      </c>
      <c r="B218" s="116">
        <f t="shared" ca="1" si="103"/>
        <v>1055.29860433</v>
      </c>
      <c r="C218" s="14">
        <f t="shared" ca="1" si="94"/>
        <v>924.10173359999999</v>
      </c>
      <c r="D218" s="95">
        <f t="shared" si="95"/>
        <v>44755</v>
      </c>
      <c r="E218" s="93">
        <f ca="1">IF(D218&lt;$B$1,VLOOKUP(D218,[1]DI!$A$4:$B$15000,2,FALSE),0)</f>
        <v>0.13150000000000001</v>
      </c>
      <c r="F218" s="14">
        <f t="shared" ca="1" si="104"/>
        <v>1.0004903700000001</v>
      </c>
      <c r="G218" s="14">
        <f ca="1">(TRUNC(PRODUCT($F$12:$F217),16))</f>
        <v>1.0805267089828701</v>
      </c>
      <c r="H218" s="14">
        <f t="shared" si="105"/>
        <v>1</v>
      </c>
      <c r="I218" s="14">
        <f t="shared" ca="1" si="106"/>
        <v>1.08052671</v>
      </c>
      <c r="J218" s="13">
        <f t="shared" si="96"/>
        <v>7.0000000000000007E-2</v>
      </c>
      <c r="K218" s="29">
        <f t="shared" si="97"/>
        <v>44456</v>
      </c>
      <c r="L218" s="2">
        <f t="shared" si="98"/>
        <v>206</v>
      </c>
      <c r="M218" s="17">
        <f t="shared" si="99"/>
        <v>206</v>
      </c>
      <c r="N218" s="12">
        <f t="shared" si="88"/>
        <v>1.0568663540000001</v>
      </c>
      <c r="O218" s="12">
        <f t="shared" ca="1" si="89"/>
        <v>1.1419723239999999</v>
      </c>
      <c r="P218" s="17">
        <f t="shared" si="100"/>
        <v>0</v>
      </c>
      <c r="Q218" s="14">
        <f t="shared" ca="1" si="90"/>
        <v>131.19687073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45807</v>
      </c>
      <c r="V218" s="172" t="s">
        <v>93</v>
      </c>
      <c r="W218" s="3"/>
      <c r="X218" s="140">
        <f>[2]Plan1!$A288</f>
        <v>45611</v>
      </c>
      <c r="Y218" s="132" t="str">
        <f>[2]Plan1!$C288</f>
        <v>Proclamação da República</v>
      </c>
      <c r="Z218" s="123"/>
      <c r="AA218" s="1"/>
      <c r="AB218" s="3"/>
      <c r="AC218" s="121"/>
      <c r="AD218" s="121"/>
      <c r="AE218" s="121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ht="15" x14ac:dyDescent="0.25">
      <c r="A219" s="115">
        <f t="shared" si="93"/>
        <v>44757</v>
      </c>
      <c r="B219" s="116">
        <f t="shared" ca="1" si="103"/>
        <v>1056.09960462</v>
      </c>
      <c r="C219" s="14">
        <f t="shared" ca="1" si="94"/>
        <v>924.10173359999999</v>
      </c>
      <c r="D219" s="95">
        <f t="shared" si="95"/>
        <v>44756</v>
      </c>
      <c r="E219" s="93">
        <f ca="1">IF(D219&lt;$B$1,VLOOKUP(D219,[1]DI!$A$4:$B$15000,2,FALSE),0)</f>
        <v>0.13150000000000001</v>
      </c>
      <c r="F219" s="14">
        <f t="shared" ca="1" si="104"/>
        <v>1.0004903700000001</v>
      </c>
      <c r="G219" s="14">
        <f ca="1">(TRUNC(PRODUCT($F$12:$F218),16))</f>
        <v>1.0810565668651599</v>
      </c>
      <c r="H219" s="14">
        <f t="shared" si="105"/>
        <v>1</v>
      </c>
      <c r="I219" s="14">
        <f t="shared" ca="1" si="106"/>
        <v>1.0810565700000001</v>
      </c>
      <c r="J219" s="13">
        <f t="shared" si="96"/>
        <v>7.0000000000000007E-2</v>
      </c>
      <c r="K219" s="29">
        <f t="shared" si="97"/>
        <v>44456</v>
      </c>
      <c r="L219" s="2">
        <f t="shared" si="98"/>
        <v>207</v>
      </c>
      <c r="M219" s="17">
        <f t="shared" si="99"/>
        <v>207</v>
      </c>
      <c r="N219" s="12">
        <f t="shared" si="88"/>
        <v>1.057150147</v>
      </c>
      <c r="O219" s="12">
        <f t="shared" ca="1" si="89"/>
        <v>1.1428391120000001</v>
      </c>
      <c r="P219" s="17">
        <f t="shared" si="100"/>
        <v>0</v>
      </c>
      <c r="Q219" s="14">
        <f t="shared" ca="1" si="90"/>
        <v>131.99787101999999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45807</v>
      </c>
      <c r="V219" s="176">
        <v>51822.239999999998</v>
      </c>
      <c r="W219" s="3"/>
      <c r="X219" s="140">
        <f>[2]Plan1!$A289</f>
        <v>45616</v>
      </c>
      <c r="Y219" s="132" t="str">
        <f>[2]Plan1!$C289</f>
        <v>Dia Nacional de Zumbi e da Consciência Negra</v>
      </c>
      <c r="Z219" s="123"/>
      <c r="AA219" s="1"/>
      <c r="AB219" s="3"/>
      <c r="AC219" s="121"/>
      <c r="AD219" s="121"/>
      <c r="AE219" s="121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ht="15" x14ac:dyDescent="0.25">
      <c r="A220" s="115">
        <f t="shared" si="93"/>
        <v>44760</v>
      </c>
      <c r="B220" s="116">
        <f t="shared" ca="1" si="103"/>
        <v>1056.9012028100001</v>
      </c>
      <c r="C220" s="14">
        <f t="shared" ca="1" si="94"/>
        <v>924.10173359999999</v>
      </c>
      <c r="D220" s="95">
        <f t="shared" si="95"/>
        <v>44757</v>
      </c>
      <c r="E220" s="93">
        <f ca="1">IF(D220&lt;$B$1,VLOOKUP(D220,[1]DI!$A$4:$B$15000,2,FALSE),0)</f>
        <v>0.13150000000000001</v>
      </c>
      <c r="F220" s="14">
        <f t="shared" ca="1" si="104"/>
        <v>1.0004903700000001</v>
      </c>
      <c r="G220" s="14">
        <f ca="1">(TRUNC(PRODUCT($F$12:$F219),16))</f>
        <v>1.08158668457385</v>
      </c>
      <c r="H220" s="14">
        <f t="shared" si="105"/>
        <v>1</v>
      </c>
      <c r="I220" s="14">
        <f t="shared" ca="1" si="106"/>
        <v>1.08158668</v>
      </c>
      <c r="J220" s="13">
        <f t="shared" si="96"/>
        <v>7.0000000000000007E-2</v>
      </c>
      <c r="K220" s="29">
        <f t="shared" si="97"/>
        <v>44456</v>
      </c>
      <c r="L220" s="2">
        <f t="shared" si="98"/>
        <v>208</v>
      </c>
      <c r="M220" s="17">
        <f t="shared" si="99"/>
        <v>208</v>
      </c>
      <c r="N220" s="12">
        <f t="shared" si="88"/>
        <v>1.057434016</v>
      </c>
      <c r="O220" s="12">
        <f t="shared" ca="1" si="89"/>
        <v>1.1437065470000001</v>
      </c>
      <c r="P220" s="17">
        <f t="shared" si="100"/>
        <v>0</v>
      </c>
      <c r="Q220" s="14">
        <f t="shared" ca="1" si="90"/>
        <v>132.79946921000001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45807</v>
      </c>
      <c r="V220" s="172" t="s">
        <v>94</v>
      </c>
      <c r="W220" s="3"/>
      <c r="X220" s="140">
        <f>[2]Plan1!$A290</f>
        <v>45651</v>
      </c>
      <c r="Y220" s="132" t="str">
        <f>[2]Plan1!$C290</f>
        <v>Natal</v>
      </c>
      <c r="Z220" s="123"/>
      <c r="AA220" s="1"/>
      <c r="AB220" s="3"/>
      <c r="AC220" s="121"/>
      <c r="AD220" s="121"/>
      <c r="AE220" s="121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ht="15" x14ac:dyDescent="0.25">
      <c r="A221" s="115">
        <f t="shared" si="93"/>
        <v>44761</v>
      </c>
      <c r="B221" s="116">
        <f t="shared" ca="1" si="103"/>
        <v>1057.7034182899999</v>
      </c>
      <c r="C221" s="14">
        <f t="shared" ca="1" si="94"/>
        <v>924.10173359999999</v>
      </c>
      <c r="D221" s="95">
        <f t="shared" si="95"/>
        <v>44760</v>
      </c>
      <c r="E221" s="93">
        <f ca="1">IF(D221&lt;$B$1,VLOOKUP(D221,[1]DI!$A$4:$B$15000,2,FALSE),0)</f>
        <v>0.13150000000000001</v>
      </c>
      <c r="F221" s="14">
        <f t="shared" ca="1" si="104"/>
        <v>1.0004903700000001</v>
      </c>
      <c r="G221" s="14">
        <f ca="1">(TRUNC(PRODUCT($F$12:$F220),16))</f>
        <v>1.0821170622363701</v>
      </c>
      <c r="H221" s="14">
        <f t="shared" si="105"/>
        <v>1</v>
      </c>
      <c r="I221" s="14">
        <f t="shared" ca="1" si="106"/>
        <v>1.0821170600000001</v>
      </c>
      <c r="J221" s="13">
        <f t="shared" si="96"/>
        <v>7.0000000000000007E-2</v>
      </c>
      <c r="K221" s="29">
        <f t="shared" si="97"/>
        <v>44456</v>
      </c>
      <c r="L221" s="2">
        <f t="shared" si="98"/>
        <v>209</v>
      </c>
      <c r="M221" s="17">
        <f t="shared" si="99"/>
        <v>209</v>
      </c>
      <c r="N221" s="12">
        <f t="shared" si="88"/>
        <v>1.057717961</v>
      </c>
      <c r="O221" s="12">
        <f t="shared" ca="1" si="89"/>
        <v>1.14457465</v>
      </c>
      <c r="P221" s="17">
        <f t="shared" si="100"/>
        <v>0</v>
      </c>
      <c r="Q221" s="14">
        <f t="shared" ca="1" si="90"/>
        <v>133.60168469000001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45807</v>
      </c>
      <c r="V221" s="177">
        <v>5254</v>
      </c>
      <c r="W221" s="3"/>
      <c r="X221" s="140">
        <f>[2]Plan1!$A291</f>
        <v>45658</v>
      </c>
      <c r="Y221" s="132" t="str">
        <f>[2]Plan1!$C291</f>
        <v>Confraternização Universal</v>
      </c>
      <c r="Z221" s="123"/>
      <c r="AA221" s="1"/>
      <c r="AB221" s="3"/>
      <c r="AC221" s="121"/>
      <c r="AD221" s="121"/>
      <c r="AE221" s="121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ht="15" x14ac:dyDescent="0.25">
      <c r="A222" s="115">
        <f t="shared" si="93"/>
        <v>44762</v>
      </c>
      <c r="B222" s="116">
        <f t="shared" ca="1" si="103"/>
        <v>1058.5062427600001</v>
      </c>
      <c r="C222" s="14">
        <f t="shared" ca="1" si="94"/>
        <v>924.10173359999999</v>
      </c>
      <c r="D222" s="95">
        <f t="shared" si="95"/>
        <v>44761</v>
      </c>
      <c r="E222" s="93">
        <f ca="1">IF(D222&lt;$B$1,VLOOKUP(D222,[1]DI!$A$4:$B$15000,2,FALSE),0)</f>
        <v>0.13150000000000001</v>
      </c>
      <c r="F222" s="14">
        <f t="shared" ca="1" si="104"/>
        <v>1.0004903700000001</v>
      </c>
      <c r="G222" s="14">
        <f ca="1">(TRUNC(PRODUCT($F$12:$F221),16))</f>
        <v>1.08264769998018</v>
      </c>
      <c r="H222" s="14">
        <f t="shared" si="105"/>
        <v>1</v>
      </c>
      <c r="I222" s="14">
        <f t="shared" ca="1" si="106"/>
        <v>1.0826477000000001</v>
      </c>
      <c r="J222" s="13">
        <f t="shared" si="96"/>
        <v>7.0000000000000007E-2</v>
      </c>
      <c r="K222" s="29">
        <f t="shared" si="97"/>
        <v>44456</v>
      </c>
      <c r="L222" s="2">
        <f t="shared" si="98"/>
        <v>210</v>
      </c>
      <c r="M222" s="17">
        <f t="shared" si="99"/>
        <v>210</v>
      </c>
      <c r="N222" s="12">
        <f t="shared" si="88"/>
        <v>1.058001982</v>
      </c>
      <c r="O222" s="12">
        <f t="shared" ca="1" si="89"/>
        <v>1.1454434120000001</v>
      </c>
      <c r="P222" s="17">
        <f t="shared" si="100"/>
        <v>0</v>
      </c>
      <c r="Q222" s="14">
        <f t="shared" ca="1" si="90"/>
        <v>134.40450916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45807</v>
      </c>
      <c r="V222" s="172" t="s">
        <v>95</v>
      </c>
      <c r="W222" s="3"/>
      <c r="X222" s="140">
        <f>[2]Plan1!$A292</f>
        <v>45719</v>
      </c>
      <c r="Y222" s="132" t="str">
        <f>[2]Plan1!$C292</f>
        <v>Carnaval</v>
      </c>
      <c r="Z222" s="123"/>
      <c r="AA222" s="1"/>
      <c r="AB222" s="3"/>
      <c r="AC222" s="121"/>
      <c r="AD222" s="121"/>
      <c r="AE222" s="121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ht="15" x14ac:dyDescent="0.25">
      <c r="A223" s="115">
        <f t="shared" si="93"/>
        <v>44763</v>
      </c>
      <c r="B223" s="116">
        <f t="shared" ca="1" si="103"/>
        <v>1059.30967807</v>
      </c>
      <c r="C223" s="14">
        <f t="shared" ca="1" si="94"/>
        <v>924.10173359999999</v>
      </c>
      <c r="D223" s="95">
        <f t="shared" si="95"/>
        <v>44762</v>
      </c>
      <c r="E223" s="93">
        <f ca="1">IF(D223&lt;$B$1,VLOOKUP(D223,[1]DI!$A$4:$B$15000,2,FALSE),0)</f>
        <v>0.13150000000000001</v>
      </c>
      <c r="F223" s="14">
        <f t="shared" ca="1" si="104"/>
        <v>1.0004903700000001</v>
      </c>
      <c r="G223" s="14">
        <f ca="1">(TRUNC(PRODUCT($F$12:$F222),16))</f>
        <v>1.0831785979328099</v>
      </c>
      <c r="H223" s="14">
        <f t="shared" si="105"/>
        <v>1</v>
      </c>
      <c r="I223" s="14">
        <f t="shared" ca="1" si="106"/>
        <v>1.0831786000000001</v>
      </c>
      <c r="J223" s="13">
        <f t="shared" si="96"/>
        <v>7.0000000000000007E-2</v>
      </c>
      <c r="K223" s="29">
        <f t="shared" si="97"/>
        <v>44456</v>
      </c>
      <c r="L223" s="2">
        <f t="shared" si="98"/>
        <v>211</v>
      </c>
      <c r="M223" s="17">
        <f t="shared" si="99"/>
        <v>211</v>
      </c>
      <c r="N223" s="12">
        <f t="shared" si="88"/>
        <v>1.05828608</v>
      </c>
      <c r="O223" s="12">
        <f t="shared" ca="1" si="89"/>
        <v>1.146312835</v>
      </c>
      <c r="P223" s="17">
        <f t="shared" si="100"/>
        <v>0</v>
      </c>
      <c r="Q223" s="14">
        <f t="shared" ca="1" si="90"/>
        <v>135.20794447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45807</v>
      </c>
      <c r="V223" s="178">
        <f>V219/V221</f>
        <v>9.8633878949371905</v>
      </c>
      <c r="W223" s="3"/>
      <c r="X223" s="140">
        <f>[2]Plan1!$A293</f>
        <v>45720</v>
      </c>
      <c r="Y223" s="132" t="str">
        <f>[2]Plan1!$C293</f>
        <v>Carnaval</v>
      </c>
      <c r="Z223" s="123"/>
      <c r="AA223" s="1"/>
      <c r="AB223" s="3"/>
      <c r="AC223" s="121"/>
      <c r="AD223" s="121"/>
      <c r="AE223" s="121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ht="15" x14ac:dyDescent="0.25">
      <c r="A224" s="115">
        <f t="shared" si="93"/>
        <v>44764</v>
      </c>
      <c r="B224" s="116">
        <f t="shared" ca="1" si="103"/>
        <v>1060.1137214299999</v>
      </c>
      <c r="C224" s="14">
        <f t="shared" ca="1" si="94"/>
        <v>924.10173359999999</v>
      </c>
      <c r="D224" s="95">
        <f t="shared" si="95"/>
        <v>44763</v>
      </c>
      <c r="E224" s="93">
        <f ca="1">IF(D224&lt;$B$1,VLOOKUP(D224,[1]DI!$A$4:$B$15000,2,FALSE),0)</f>
        <v>0.13150000000000001</v>
      </c>
      <c r="F224" s="14">
        <f t="shared" ca="1" si="104"/>
        <v>1.0004903700000001</v>
      </c>
      <c r="G224" s="14">
        <f ca="1">(TRUNC(PRODUCT($F$12:$F223),16))</f>
        <v>1.08370975622188</v>
      </c>
      <c r="H224" s="14">
        <f t="shared" si="105"/>
        <v>1</v>
      </c>
      <c r="I224" s="14">
        <f t="shared" ca="1" si="106"/>
        <v>1.0837097600000001</v>
      </c>
      <c r="J224" s="13">
        <f t="shared" si="96"/>
        <v>7.0000000000000007E-2</v>
      </c>
      <c r="K224" s="29">
        <f t="shared" si="97"/>
        <v>44456</v>
      </c>
      <c r="L224" s="2">
        <f t="shared" si="98"/>
        <v>212</v>
      </c>
      <c r="M224" s="17">
        <f t="shared" si="99"/>
        <v>212</v>
      </c>
      <c r="N224" s="12">
        <f t="shared" si="88"/>
        <v>1.0585702539999999</v>
      </c>
      <c r="O224" s="12">
        <f t="shared" ca="1" si="89"/>
        <v>1.147182916</v>
      </c>
      <c r="P224" s="17">
        <f t="shared" si="100"/>
        <v>0</v>
      </c>
      <c r="Q224" s="14">
        <f t="shared" ca="1" si="90"/>
        <v>136.01198783000001</v>
      </c>
      <c r="R224" s="20">
        <f t="shared" si="91"/>
        <v>0</v>
      </c>
      <c r="S224" s="14">
        <f t="shared" si="92"/>
        <v>0</v>
      </c>
      <c r="T224" s="4" t="str">
        <f t="shared" si="101"/>
        <v>A+J=</v>
      </c>
      <c r="U224" s="29">
        <f t="shared" si="102"/>
        <v>45807</v>
      </c>
      <c r="V224" s="172" t="s">
        <v>96</v>
      </c>
      <c r="W224" s="3"/>
      <c r="X224" s="140">
        <f>[2]Plan1!$A294</f>
        <v>45765</v>
      </c>
      <c r="Y224" s="132" t="str">
        <f>[2]Plan1!$C294</f>
        <v>Paixão de Cristo</v>
      </c>
      <c r="Z224" s="123"/>
      <c r="AA224" s="1"/>
      <c r="AB224" s="3"/>
      <c r="AC224" s="121"/>
      <c r="AD224" s="121"/>
      <c r="AE224" s="121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ht="15" x14ac:dyDescent="0.25">
      <c r="A225" s="115">
        <f t="shared" si="93"/>
        <v>44767</v>
      </c>
      <c r="B225" s="116">
        <f t="shared" ca="1" si="103"/>
        <v>1060.91836453</v>
      </c>
      <c r="C225" s="14">
        <f t="shared" ca="1" si="94"/>
        <v>924.10173359999999</v>
      </c>
      <c r="D225" s="95">
        <f t="shared" si="95"/>
        <v>44764</v>
      </c>
      <c r="E225" s="93">
        <f ca="1">IF(D225&lt;$B$1,VLOOKUP(D225,[1]DI!$A$4:$B$15000,2,FALSE),0)</f>
        <v>0.13150000000000001</v>
      </c>
      <c r="F225" s="14">
        <f t="shared" ca="1" si="104"/>
        <v>1.0004903700000001</v>
      </c>
      <c r="G225" s="14">
        <f ca="1">(TRUNC(PRODUCT($F$12:$F224),16))</f>
        <v>1.08424117497504</v>
      </c>
      <c r="H225" s="14">
        <f t="shared" si="105"/>
        <v>1</v>
      </c>
      <c r="I225" s="14">
        <f t="shared" ca="1" si="106"/>
        <v>1.0842411700000001</v>
      </c>
      <c r="J225" s="13">
        <f t="shared" si="96"/>
        <v>7.0000000000000007E-2</v>
      </c>
      <c r="K225" s="29">
        <f t="shared" si="97"/>
        <v>44456</v>
      </c>
      <c r="L225" s="2">
        <f t="shared" si="98"/>
        <v>213</v>
      </c>
      <c r="M225" s="17">
        <f t="shared" si="99"/>
        <v>213</v>
      </c>
      <c r="N225" s="12">
        <f t="shared" si="88"/>
        <v>1.0588545039999999</v>
      </c>
      <c r="O225" s="12">
        <f t="shared" ca="1" si="89"/>
        <v>1.1480536459999999</v>
      </c>
      <c r="P225" s="17">
        <f t="shared" si="100"/>
        <v>0</v>
      </c>
      <c r="Q225" s="14">
        <f t="shared" ca="1" si="90"/>
        <v>136.81663093</v>
      </c>
      <c r="R225" s="20">
        <f t="shared" si="91"/>
        <v>0</v>
      </c>
      <c r="S225" s="14">
        <f t="shared" si="92"/>
        <v>0</v>
      </c>
      <c r="T225" s="4" t="str">
        <f t="shared" si="101"/>
        <v>A+J=</v>
      </c>
      <c r="U225" s="29">
        <f t="shared" si="102"/>
        <v>45807</v>
      </c>
      <c r="V225" s="179">
        <f ca="1">O236</f>
        <v>1.1577160470000001</v>
      </c>
      <c r="W225" s="3"/>
      <c r="X225" s="140">
        <f>[2]Plan1!$A295</f>
        <v>45768</v>
      </c>
      <c r="Y225" s="132" t="str">
        <f>[2]Plan1!$C295</f>
        <v>Tiradentes</v>
      </c>
      <c r="Z225" s="123"/>
      <c r="AA225" s="1"/>
      <c r="AB225" s="3"/>
      <c r="AC225" s="121"/>
      <c r="AD225" s="121"/>
      <c r="AE225" s="121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" x14ac:dyDescent="0.25">
      <c r="A226" s="115">
        <f t="shared" si="93"/>
        <v>44768</v>
      </c>
      <c r="B226" s="116">
        <f t="shared" ca="1" si="103"/>
        <v>1061.7236277</v>
      </c>
      <c r="C226" s="14">
        <f t="shared" ca="1" si="94"/>
        <v>924.10173359999999</v>
      </c>
      <c r="D226" s="95">
        <f t="shared" si="95"/>
        <v>44767</v>
      </c>
      <c r="E226" s="93">
        <f ca="1">IF(D226&lt;$B$1,VLOOKUP(D226,[1]DI!$A$4:$B$15000,2,FALSE),0)</f>
        <v>0.13150000000000001</v>
      </c>
      <c r="F226" s="14">
        <f t="shared" ca="1" si="104"/>
        <v>1.0004903700000001</v>
      </c>
      <c r="G226" s="14">
        <f ca="1">(TRUNC(PRODUCT($F$12:$F225),16))</f>
        <v>1.0847728543200099</v>
      </c>
      <c r="H226" s="14">
        <f t="shared" si="105"/>
        <v>1</v>
      </c>
      <c r="I226" s="14">
        <f t="shared" ca="1" si="106"/>
        <v>1.08477285</v>
      </c>
      <c r="J226" s="13">
        <f t="shared" si="96"/>
        <v>7.0000000000000007E-2</v>
      </c>
      <c r="K226" s="29">
        <f t="shared" si="97"/>
        <v>44456</v>
      </c>
      <c r="L226" s="2">
        <f t="shared" si="98"/>
        <v>214</v>
      </c>
      <c r="M226" s="17">
        <f t="shared" si="99"/>
        <v>214</v>
      </c>
      <c r="N226" s="12">
        <f t="shared" si="88"/>
        <v>1.05913883</v>
      </c>
      <c r="O226" s="12">
        <f t="shared" ca="1" si="89"/>
        <v>1.1489250470000001</v>
      </c>
      <c r="P226" s="17">
        <f t="shared" si="100"/>
        <v>0</v>
      </c>
      <c r="Q226" s="14">
        <f t="shared" ca="1" si="90"/>
        <v>137.62189409999999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45807</v>
      </c>
      <c r="V226" s="172" t="s">
        <v>97</v>
      </c>
      <c r="W226" s="3"/>
      <c r="X226" s="140">
        <f>[2]Plan1!$A296</f>
        <v>45778</v>
      </c>
      <c r="Y226" s="132" t="str">
        <f>[2]Plan1!$C296</f>
        <v>Dia do Trabalho</v>
      </c>
      <c r="Z226" s="123"/>
      <c r="AA226" s="1"/>
      <c r="AB226" s="3"/>
      <c r="AC226" s="121"/>
      <c r="AD226" s="121"/>
      <c r="AE226" s="121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ht="15" x14ac:dyDescent="0.25">
      <c r="A227" s="115">
        <f t="shared" si="93"/>
        <v>44769</v>
      </c>
      <c r="B227" s="116">
        <f t="shared" ca="1" si="103"/>
        <v>1062.52950171</v>
      </c>
      <c r="C227" s="14">
        <f t="shared" ca="1" si="94"/>
        <v>924.10173359999999</v>
      </c>
      <c r="D227" s="95">
        <f t="shared" si="95"/>
        <v>44768</v>
      </c>
      <c r="E227" s="93">
        <f ca="1">IF(D227&lt;$B$1,VLOOKUP(D227,[1]DI!$A$4:$B$15000,2,FALSE),0)</f>
        <v>0.13150000000000001</v>
      </c>
      <c r="F227" s="14">
        <f t="shared" ca="1" si="104"/>
        <v>1.0004903700000001</v>
      </c>
      <c r="G227" s="14">
        <f ca="1">(TRUNC(PRODUCT($F$12:$F226),16))</f>
        <v>1.0853047943845899</v>
      </c>
      <c r="H227" s="14">
        <f t="shared" si="105"/>
        <v>1</v>
      </c>
      <c r="I227" s="14">
        <f t="shared" ca="1" si="106"/>
        <v>1.0853047899999999</v>
      </c>
      <c r="J227" s="13">
        <f t="shared" si="96"/>
        <v>7.0000000000000007E-2</v>
      </c>
      <c r="K227" s="29">
        <f t="shared" si="97"/>
        <v>44456</v>
      </c>
      <c r="L227" s="2">
        <f t="shared" si="98"/>
        <v>215</v>
      </c>
      <c r="M227" s="17">
        <f t="shared" si="99"/>
        <v>215</v>
      </c>
      <c r="N227" s="12">
        <f t="shared" si="88"/>
        <v>1.059423233</v>
      </c>
      <c r="O227" s="12">
        <f t="shared" ca="1" si="89"/>
        <v>1.1497971090000001</v>
      </c>
      <c r="P227" s="17">
        <f t="shared" si="100"/>
        <v>0</v>
      </c>
      <c r="Q227" s="14">
        <f t="shared" ca="1" si="90"/>
        <v>138.42776810999999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45807</v>
      </c>
      <c r="V227" s="173">
        <f ca="1">V223/(C236*V225)</f>
        <v>9.2194343222843055E-3</v>
      </c>
      <c r="W227" s="3"/>
      <c r="X227" s="140">
        <f>[2]Plan1!$A297</f>
        <v>45827</v>
      </c>
      <c r="Y227" s="132" t="str">
        <f>[2]Plan1!$C297</f>
        <v>Corpus Christi</v>
      </c>
      <c r="Z227" s="123"/>
      <c r="AA227" s="1"/>
      <c r="AB227" s="3"/>
      <c r="AC227" s="121"/>
      <c r="AD227" s="121"/>
      <c r="AE227" s="121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ht="15" x14ac:dyDescent="0.25">
      <c r="A228" s="115">
        <f t="shared" si="93"/>
        <v>44770</v>
      </c>
      <c r="B228" s="116">
        <f t="shared" ca="1" si="103"/>
        <v>1063.33599764</v>
      </c>
      <c r="C228" s="14">
        <f t="shared" ca="1" si="94"/>
        <v>924.10173359999999</v>
      </c>
      <c r="D228" s="95">
        <f t="shared" si="95"/>
        <v>44769</v>
      </c>
      <c r="E228" s="93">
        <f ca="1">IF(D228&lt;$B$1,VLOOKUP(D228,[1]DI!$A$4:$B$15000,2,FALSE),0)</f>
        <v>0.13150000000000001</v>
      </c>
      <c r="F228" s="14">
        <f t="shared" ca="1" si="104"/>
        <v>1.0004903700000001</v>
      </c>
      <c r="G228" s="14">
        <f ca="1">(TRUNC(PRODUCT($F$12:$F227),16))</f>
        <v>1.08583699529661</v>
      </c>
      <c r="H228" s="14">
        <f t="shared" si="105"/>
        <v>1</v>
      </c>
      <c r="I228" s="14">
        <f t="shared" ca="1" si="106"/>
        <v>1.0858369999999999</v>
      </c>
      <c r="J228" s="13">
        <f t="shared" si="96"/>
        <v>7.0000000000000007E-2</v>
      </c>
      <c r="K228" s="29">
        <f t="shared" si="97"/>
        <v>44456</v>
      </c>
      <c r="L228" s="2">
        <f t="shared" si="98"/>
        <v>216</v>
      </c>
      <c r="M228" s="17">
        <f t="shared" si="99"/>
        <v>216</v>
      </c>
      <c r="N228" s="12">
        <f t="shared" si="88"/>
        <v>1.0597077130000001</v>
      </c>
      <c r="O228" s="12">
        <f t="shared" ca="1" si="89"/>
        <v>1.1506698440000001</v>
      </c>
      <c r="P228" s="17">
        <f t="shared" si="100"/>
        <v>0</v>
      </c>
      <c r="Q228" s="14">
        <f t="shared" ca="1" si="90"/>
        <v>139.23426404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45807</v>
      </c>
      <c r="V228" s="171" t="s">
        <v>88</v>
      </c>
      <c r="W228" s="3"/>
      <c r="X228" s="140">
        <f>[2]Plan1!$A298</f>
        <v>45907</v>
      </c>
      <c r="Y228" s="132" t="str">
        <f>[2]Plan1!$C298</f>
        <v>Independência do Brasil</v>
      </c>
      <c r="Z228" s="123"/>
      <c r="AA228" s="1"/>
      <c r="AB228" s="3"/>
      <c r="AC228" s="121"/>
      <c r="AD228" s="121"/>
      <c r="AE228" s="121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ht="15" x14ac:dyDescent="0.25">
      <c r="A229" s="115">
        <f t="shared" si="93"/>
        <v>44771</v>
      </c>
      <c r="B229" s="116">
        <f t="shared" ca="1" si="103"/>
        <v>1064.14309331</v>
      </c>
      <c r="C229" s="14">
        <f t="shared" ca="1" si="94"/>
        <v>924.10173359999999</v>
      </c>
      <c r="D229" s="95">
        <f t="shared" si="95"/>
        <v>44770</v>
      </c>
      <c r="E229" s="93">
        <f ca="1">IF(D229&lt;$B$1,VLOOKUP(D229,[1]DI!$A$4:$B$15000,2,FALSE),0)</f>
        <v>0.13150000000000001</v>
      </c>
      <c r="F229" s="14">
        <f t="shared" ca="1" si="104"/>
        <v>1.0004903700000001</v>
      </c>
      <c r="G229" s="14">
        <f ca="1">(TRUNC(PRODUCT($F$12:$F228),16))</f>
        <v>1.0863694571839899</v>
      </c>
      <c r="H229" s="14">
        <f t="shared" si="105"/>
        <v>1</v>
      </c>
      <c r="I229" s="14">
        <f t="shared" ca="1" si="106"/>
        <v>1.08636946</v>
      </c>
      <c r="J229" s="13">
        <f t="shared" si="96"/>
        <v>7.0000000000000007E-2</v>
      </c>
      <c r="K229" s="29">
        <f t="shared" si="97"/>
        <v>44456</v>
      </c>
      <c r="L229" s="2">
        <f t="shared" si="98"/>
        <v>217</v>
      </c>
      <c r="M229" s="17">
        <f t="shared" si="99"/>
        <v>217</v>
      </c>
      <c r="N229" s="12">
        <f t="shared" si="88"/>
        <v>1.059992268</v>
      </c>
      <c r="O229" s="12">
        <f t="shared" ca="1" si="89"/>
        <v>1.151543228</v>
      </c>
      <c r="P229" s="17">
        <f t="shared" si="100"/>
        <v>0</v>
      </c>
      <c r="Q229" s="14">
        <f t="shared" ca="1" si="90"/>
        <v>140.04135970999999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45807</v>
      </c>
      <c r="V229" s="178">
        <f ca="1">TRUNC(V227*C236,8)</f>
        <v>8.5196952400000008</v>
      </c>
      <c r="W229" s="3"/>
      <c r="X229" s="140">
        <f>[2]Plan1!$A299</f>
        <v>45942</v>
      </c>
      <c r="Y229" s="132" t="str">
        <f>[2]Plan1!$C299</f>
        <v>Nossa Sr.a Aparecida - Padroeira do Brasil</v>
      </c>
      <c r="Z229" s="123"/>
      <c r="AA229" s="1"/>
      <c r="AB229" s="3"/>
      <c r="AC229" s="121"/>
      <c r="AD229" s="121"/>
      <c r="AE229" s="121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ht="15" x14ac:dyDescent="0.25">
      <c r="A230" s="115">
        <f t="shared" si="93"/>
        <v>44774</v>
      </c>
      <c r="B230" s="116">
        <f t="shared" ca="1" si="103"/>
        <v>1064.9508007300001</v>
      </c>
      <c r="C230" s="14">
        <f t="shared" ca="1" si="94"/>
        <v>924.10173359999999</v>
      </c>
      <c r="D230" s="95">
        <f t="shared" si="95"/>
        <v>44771</v>
      </c>
      <c r="E230" s="93">
        <f ca="1">IF(D230&lt;$B$1,VLOOKUP(D230,[1]DI!$A$4:$B$15000,2,FALSE),0)</f>
        <v>0.13150000000000001</v>
      </c>
      <c r="F230" s="14">
        <f t="shared" ca="1" si="104"/>
        <v>1.0004903700000001</v>
      </c>
      <c r="G230" s="14">
        <f ca="1">(TRUNC(PRODUCT($F$12:$F229),16))</f>
        <v>1.0869021801747101</v>
      </c>
      <c r="H230" s="14">
        <f t="shared" si="105"/>
        <v>1</v>
      </c>
      <c r="I230" s="14">
        <f t="shared" ca="1" si="106"/>
        <v>1.0869021800000001</v>
      </c>
      <c r="J230" s="13">
        <f t="shared" si="96"/>
        <v>7.0000000000000007E-2</v>
      </c>
      <c r="K230" s="29">
        <f t="shared" si="97"/>
        <v>44456</v>
      </c>
      <c r="L230" s="2">
        <f t="shared" si="98"/>
        <v>218</v>
      </c>
      <c r="M230" s="17">
        <f t="shared" si="99"/>
        <v>218</v>
      </c>
      <c r="N230" s="12">
        <f t="shared" si="88"/>
        <v>1.0602769000000001</v>
      </c>
      <c r="O230" s="12">
        <f t="shared" ca="1" si="89"/>
        <v>1.152417274</v>
      </c>
      <c r="P230" s="17">
        <f t="shared" si="100"/>
        <v>0</v>
      </c>
      <c r="Q230" s="14">
        <f t="shared" ca="1" si="90"/>
        <v>140.84906713000001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45807</v>
      </c>
      <c r="V230" s="171" t="s">
        <v>90</v>
      </c>
      <c r="W230" s="3"/>
      <c r="X230" s="140">
        <f>[2]Plan1!$A300</f>
        <v>45963</v>
      </c>
      <c r="Y230" s="132" t="str">
        <f>[2]Plan1!$C300</f>
        <v>Finados</v>
      </c>
      <c r="Z230" s="123"/>
      <c r="AA230" s="1"/>
      <c r="AB230" s="3"/>
      <c r="AC230" s="121"/>
      <c r="AD230" s="121"/>
      <c r="AE230" s="121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ht="15" x14ac:dyDescent="0.25">
      <c r="A231" s="115">
        <f t="shared" si="93"/>
        <v>44775</v>
      </c>
      <c r="B231" s="116">
        <f t="shared" ca="1" si="103"/>
        <v>1065.75912083</v>
      </c>
      <c r="C231" s="14">
        <f t="shared" ca="1" si="94"/>
        <v>924.10173359999999</v>
      </c>
      <c r="D231" s="95">
        <f t="shared" si="95"/>
        <v>44774</v>
      </c>
      <c r="E231" s="93">
        <f ca="1">IF(D231&lt;$B$1,VLOOKUP(D231,[1]DI!$A$4:$B$15000,2,FALSE),0)</f>
        <v>0.13150000000000001</v>
      </c>
      <c r="F231" s="14">
        <f t="shared" ca="1" si="104"/>
        <v>1.0004903700000001</v>
      </c>
      <c r="G231" s="14">
        <f ca="1">(TRUNC(PRODUCT($F$12:$F230),16))</f>
        <v>1.0874351643968001</v>
      </c>
      <c r="H231" s="14">
        <f t="shared" si="105"/>
        <v>1</v>
      </c>
      <c r="I231" s="14">
        <f t="shared" ca="1" si="106"/>
        <v>1.0874351600000001</v>
      </c>
      <c r="J231" s="13">
        <f t="shared" si="96"/>
        <v>7.0000000000000007E-2</v>
      </c>
      <c r="K231" s="29">
        <f t="shared" si="97"/>
        <v>44456</v>
      </c>
      <c r="L231" s="2">
        <f t="shared" si="98"/>
        <v>219</v>
      </c>
      <c r="M231" s="17">
        <f t="shared" si="99"/>
        <v>219</v>
      </c>
      <c r="N231" s="12">
        <f t="shared" si="88"/>
        <v>1.0605616090000001</v>
      </c>
      <c r="O231" s="12">
        <f t="shared" ca="1" si="89"/>
        <v>1.1532919829999999</v>
      </c>
      <c r="P231" s="17">
        <f t="shared" si="100"/>
        <v>0</v>
      </c>
      <c r="Q231" s="14">
        <f t="shared" ca="1" si="90"/>
        <v>141.65738723000001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45807</v>
      </c>
      <c r="V231" s="178">
        <f ca="1">(O236-1)*V229</f>
        <v>1.343692654897517</v>
      </c>
      <c r="W231" s="3"/>
      <c r="X231" s="140">
        <f>[2]Plan1!$A301</f>
        <v>45976</v>
      </c>
      <c r="Y231" s="132" t="str">
        <f>[2]Plan1!$C301</f>
        <v>Proclamação da República</v>
      </c>
      <c r="Z231" s="123"/>
      <c r="AA231" s="1"/>
      <c r="AB231" s="3"/>
      <c r="AC231" s="121"/>
      <c r="AD231" s="121"/>
      <c r="AE231" s="121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ht="15" x14ac:dyDescent="0.25">
      <c r="A232" s="115">
        <f t="shared" si="93"/>
        <v>44776</v>
      </c>
      <c r="B232" s="116">
        <f t="shared" ca="1" si="103"/>
        <v>1066.5680628600001</v>
      </c>
      <c r="C232" s="14">
        <f t="shared" ca="1" si="94"/>
        <v>924.10173359999999</v>
      </c>
      <c r="D232" s="95">
        <f t="shared" si="95"/>
        <v>44775</v>
      </c>
      <c r="E232" s="93">
        <f ca="1">IF(D232&lt;$B$1,VLOOKUP(D232,[1]DI!$A$4:$B$15000,2,FALSE),0)</f>
        <v>0.13150000000000001</v>
      </c>
      <c r="F232" s="14">
        <f t="shared" ca="1" si="104"/>
        <v>1.0004903700000001</v>
      </c>
      <c r="G232" s="14">
        <f ca="1">(TRUNC(PRODUCT($F$12:$F231),16))</f>
        <v>1.08796840997837</v>
      </c>
      <c r="H232" s="14">
        <f t="shared" si="105"/>
        <v>1</v>
      </c>
      <c r="I232" s="14">
        <f t="shared" ca="1" si="106"/>
        <v>1.08796841</v>
      </c>
      <c r="J232" s="13">
        <f t="shared" si="96"/>
        <v>7.0000000000000007E-2</v>
      </c>
      <c r="K232" s="29">
        <f t="shared" si="97"/>
        <v>44456</v>
      </c>
      <c r="L232" s="2">
        <f t="shared" si="98"/>
        <v>220</v>
      </c>
      <c r="M232" s="17">
        <f t="shared" si="99"/>
        <v>220</v>
      </c>
      <c r="N232" s="12">
        <f t="shared" si="88"/>
        <v>1.0608463939999999</v>
      </c>
      <c r="O232" s="12">
        <f t="shared" ca="1" si="89"/>
        <v>1.1541673649999999</v>
      </c>
      <c r="P232" s="17">
        <f t="shared" si="100"/>
        <v>0</v>
      </c>
      <c r="Q232" s="14">
        <f t="shared" ca="1" si="90"/>
        <v>142.46632926000001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45807</v>
      </c>
      <c r="V232" s="172" t="s">
        <v>98</v>
      </c>
      <c r="W232" s="3"/>
      <c r="X232" s="140">
        <f>[2]Plan1!$A302</f>
        <v>45981</v>
      </c>
      <c r="Y232" s="132" t="str">
        <f>[2]Plan1!$C302</f>
        <v>Dia Nacional de Zumbi e da Consciência Negra</v>
      </c>
      <c r="Z232" s="123"/>
      <c r="AA232" s="1"/>
      <c r="AB232" s="3"/>
      <c r="AC232" s="121"/>
      <c r="AD232" s="121"/>
      <c r="AE232" s="121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ht="15" x14ac:dyDescent="0.25">
      <c r="A233" s="115">
        <f t="shared" si="93"/>
        <v>44777</v>
      </c>
      <c r="B233" s="116">
        <f t="shared" ca="1" si="103"/>
        <v>1067.3776157100001</v>
      </c>
      <c r="C233" s="14">
        <f t="shared" ca="1" si="94"/>
        <v>924.10173359999999</v>
      </c>
      <c r="D233" s="95">
        <f t="shared" si="95"/>
        <v>44776</v>
      </c>
      <c r="E233" s="93">
        <f ca="1">IF(D233&lt;$B$1,VLOOKUP(D233,[1]DI!$A$4:$B$15000,2,FALSE),0)</f>
        <v>0.13150000000000001</v>
      </c>
      <c r="F233" s="14">
        <f t="shared" ca="1" si="104"/>
        <v>1.0004903700000001</v>
      </c>
      <c r="G233" s="14">
        <f ca="1">(TRUNC(PRODUCT($F$12:$F232),16))</f>
        <v>1.08850191704757</v>
      </c>
      <c r="H233" s="14">
        <f t="shared" si="105"/>
        <v>1</v>
      </c>
      <c r="I233" s="14">
        <f t="shared" ca="1" si="106"/>
        <v>1.0885019199999999</v>
      </c>
      <c r="J233" s="13">
        <f t="shared" si="96"/>
        <v>7.0000000000000007E-2</v>
      </c>
      <c r="K233" s="29">
        <f t="shared" si="97"/>
        <v>44456</v>
      </c>
      <c r="L233" s="2">
        <f t="shared" si="98"/>
        <v>221</v>
      </c>
      <c r="M233" s="17">
        <f t="shared" si="99"/>
        <v>221</v>
      </c>
      <c r="N233" s="12">
        <f t="shared" si="88"/>
        <v>1.0611312550000001</v>
      </c>
      <c r="O233" s="12">
        <f t="shared" ca="1" si="89"/>
        <v>1.155043408</v>
      </c>
      <c r="P233" s="17">
        <f t="shared" si="100"/>
        <v>0</v>
      </c>
      <c r="Q233" s="14">
        <f t="shared" ca="1" si="90"/>
        <v>143.27588211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45807</v>
      </c>
      <c r="V233" s="176">
        <f ca="1">(V229+V231)*V221</f>
        <v>51822.239999791556</v>
      </c>
      <c r="W233" s="3"/>
      <c r="X233" s="140">
        <f>[2]Plan1!$A303</f>
        <v>46016</v>
      </c>
      <c r="Y233" s="132" t="str">
        <f>[2]Plan1!$C303</f>
        <v>Natal</v>
      </c>
      <c r="Z233" s="123"/>
      <c r="AA233" s="1"/>
      <c r="AB233" s="3"/>
      <c r="AC233" s="121"/>
      <c r="AD233" s="121"/>
      <c r="AE233" s="121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ht="15" x14ac:dyDescent="0.25">
      <c r="A234" s="115">
        <f t="shared" si="93"/>
        <v>44778</v>
      </c>
      <c r="B234" s="116">
        <f t="shared" ca="1" si="103"/>
        <v>1068.18778309</v>
      </c>
      <c r="C234" s="14">
        <f t="shared" ca="1" si="94"/>
        <v>924.10173359999999</v>
      </c>
      <c r="D234" s="95">
        <f t="shared" si="95"/>
        <v>44777</v>
      </c>
      <c r="E234" s="9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1.08903568573263</v>
      </c>
      <c r="H234" s="14">
        <f t="shared" si="105"/>
        <v>1</v>
      </c>
      <c r="I234" s="14">
        <f t="shared" ca="1" si="106"/>
        <v>1.08903569</v>
      </c>
      <c r="J234" s="13">
        <f t="shared" si="96"/>
        <v>7.0000000000000007E-2</v>
      </c>
      <c r="K234" s="29">
        <f t="shared" si="97"/>
        <v>44456</v>
      </c>
      <c r="L234" s="2">
        <f t="shared" si="98"/>
        <v>222</v>
      </c>
      <c r="M234" s="17">
        <f t="shared" si="99"/>
        <v>222</v>
      </c>
      <c r="N234" s="12">
        <f t="shared" si="88"/>
        <v>1.0614161929999999</v>
      </c>
      <c r="O234" s="12">
        <f t="shared" ca="1" si="89"/>
        <v>1.1559201160000001</v>
      </c>
      <c r="P234" s="17">
        <f t="shared" si="100"/>
        <v>0</v>
      </c>
      <c r="Q234" s="14">
        <f t="shared" ca="1" si="90"/>
        <v>144.08604948999999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45807</v>
      </c>
      <c r="V234" s="172" t="s">
        <v>91</v>
      </c>
      <c r="W234" s="3"/>
      <c r="X234" s="140">
        <f>[2]Plan1!$A304</f>
        <v>46023</v>
      </c>
      <c r="Y234" s="132" t="str">
        <f>[2]Plan1!$C304</f>
        <v>Confraternização Universal</v>
      </c>
      <c r="Z234" s="123"/>
      <c r="AA234" s="1"/>
      <c r="AB234" s="3"/>
      <c r="AC234" s="121"/>
      <c r="AD234" s="121"/>
      <c r="AE234" s="121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ht="15" x14ac:dyDescent="0.25">
      <c r="A235" s="115">
        <f t="shared" si="93"/>
        <v>44781</v>
      </c>
      <c r="B235" s="116">
        <f t="shared" ca="1" si="103"/>
        <v>1069.01727252</v>
      </c>
      <c r="C235" s="14">
        <f t="shared" ca="1" si="94"/>
        <v>924.10173359999999</v>
      </c>
      <c r="D235" s="95">
        <f t="shared" si="95"/>
        <v>44778</v>
      </c>
      <c r="E235" s="9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1.0895887851767001</v>
      </c>
      <c r="H235" s="14">
        <f t="shared" si="105"/>
        <v>1</v>
      </c>
      <c r="I235" s="14">
        <f t="shared" ca="1" si="106"/>
        <v>1.0895887900000001</v>
      </c>
      <c r="J235" s="13">
        <f t="shared" si="96"/>
        <v>7.0000000000000007E-2</v>
      </c>
      <c r="K235" s="29">
        <f t="shared" si="97"/>
        <v>44456</v>
      </c>
      <c r="L235" s="2">
        <f t="shared" si="98"/>
        <v>223</v>
      </c>
      <c r="M235" s="17">
        <f t="shared" si="99"/>
        <v>223</v>
      </c>
      <c r="N235" s="12">
        <f t="shared" si="88"/>
        <v>1.061701207</v>
      </c>
      <c r="O235" s="12">
        <f t="shared" ca="1" si="89"/>
        <v>1.156817733</v>
      </c>
      <c r="P235" s="17">
        <f t="shared" si="100"/>
        <v>0</v>
      </c>
      <c r="Q235" s="14">
        <f t="shared" ca="1" si="90"/>
        <v>144.91553891999999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45807</v>
      </c>
      <c r="V235" s="174">
        <f ca="1">C236-S236+Q236-V231</f>
        <v>1059.9840181451025</v>
      </c>
      <c r="W235" s="3"/>
      <c r="X235" s="140">
        <f>[2]Plan1!$A305</f>
        <v>46069</v>
      </c>
      <c r="Y235" s="132" t="str">
        <f>[2]Plan1!$C305</f>
        <v>Carnaval</v>
      </c>
      <c r="Z235" s="123"/>
      <c r="AA235" s="1"/>
      <c r="AB235" s="3"/>
      <c r="AC235" s="121"/>
      <c r="AD235" s="121"/>
      <c r="AE235" s="121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ht="15" x14ac:dyDescent="0.25">
      <c r="A236" s="161">
        <f t="shared" si="93"/>
        <v>44782</v>
      </c>
      <c r="B236" s="162">
        <f t="shared" ca="1" si="103"/>
        <v>1069.8474060399999</v>
      </c>
      <c r="C236" s="163">
        <f t="shared" ca="1" si="94"/>
        <v>924.10173359999999</v>
      </c>
      <c r="D236" s="164">
        <f t="shared" si="95"/>
        <v>44781</v>
      </c>
      <c r="E236" s="165">
        <f ca="1">IF(D236&lt;$B$1,VLOOKUP(D236,[1]DI!$A$4:$B$15000,2,FALSE),0)</f>
        <v>0.13650000000000001</v>
      </c>
      <c r="F236" s="163">
        <f t="shared" ca="1" si="104"/>
        <v>1.00050788</v>
      </c>
      <c r="G236" s="163">
        <f ca="1">(TRUNC(PRODUCT($F$12:$F235),16))</f>
        <v>1.0901421655289201</v>
      </c>
      <c r="H236" s="163">
        <f t="shared" si="105"/>
        <v>1</v>
      </c>
      <c r="I236" s="163">
        <f t="shared" ca="1" si="106"/>
        <v>1.09014217</v>
      </c>
      <c r="J236" s="165">
        <f t="shared" si="96"/>
        <v>7.0000000000000007E-2</v>
      </c>
      <c r="K236" s="164">
        <f t="shared" si="97"/>
        <v>44456</v>
      </c>
      <c r="L236" s="166">
        <f t="shared" si="98"/>
        <v>224</v>
      </c>
      <c r="M236" s="167">
        <f t="shared" si="99"/>
        <v>224</v>
      </c>
      <c r="N236" s="168">
        <f t="shared" si="88"/>
        <v>1.0619862980000001</v>
      </c>
      <c r="O236" s="168">
        <f t="shared" ca="1" si="89"/>
        <v>1.1577160470000001</v>
      </c>
      <c r="P236" s="167">
        <f t="shared" si="100"/>
        <v>0</v>
      </c>
      <c r="Q236" s="163">
        <f t="shared" ca="1" si="90"/>
        <v>145.74567243999999</v>
      </c>
      <c r="R236" s="173">
        <f ca="1">S236/C236</f>
        <v>9.219434322247224E-3</v>
      </c>
      <c r="S236" s="174">
        <f ca="1">V229</f>
        <v>8.5196952400000008</v>
      </c>
      <c r="T236" s="170" t="str">
        <f t="shared" si="101"/>
        <v>A+J=</v>
      </c>
      <c r="U236" s="164">
        <f t="shared" si="102"/>
        <v>45807</v>
      </c>
      <c r="V236" s="172" t="s">
        <v>92</v>
      </c>
      <c r="W236" s="3"/>
      <c r="X236" s="140">
        <f>[2]Plan1!$A306</f>
        <v>46070</v>
      </c>
      <c r="Y236" s="132" t="str">
        <f>[2]Plan1!$C306</f>
        <v>Carnaval</v>
      </c>
      <c r="Z236" s="123"/>
      <c r="AA236" s="1"/>
      <c r="AB236" s="3"/>
      <c r="AC236" s="121"/>
      <c r="AD236" s="121"/>
      <c r="AE236" s="121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ht="15" x14ac:dyDescent="0.25">
      <c r="A237" s="115">
        <f t="shared" si="93"/>
        <v>44783</v>
      </c>
      <c r="B237" s="116">
        <f t="shared" ca="1" si="103"/>
        <v>1060.8071364699999</v>
      </c>
      <c r="C237" s="14">
        <f t="shared" ca="1" si="94"/>
        <v>915.58203835999996</v>
      </c>
      <c r="D237" s="95">
        <f t="shared" si="95"/>
        <v>44782</v>
      </c>
      <c r="E237" s="9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1.09069582693195</v>
      </c>
      <c r="H237" s="14">
        <f t="shared" si="105"/>
        <v>1</v>
      </c>
      <c r="I237" s="14">
        <f t="shared" ca="1" si="106"/>
        <v>1.09069583</v>
      </c>
      <c r="J237" s="13">
        <f t="shared" si="96"/>
        <v>7.0000000000000007E-2</v>
      </c>
      <c r="K237" s="29">
        <f t="shared" si="97"/>
        <v>44456</v>
      </c>
      <c r="L237" s="2">
        <f t="shared" si="98"/>
        <v>225</v>
      </c>
      <c r="M237" s="17">
        <f t="shared" si="99"/>
        <v>225</v>
      </c>
      <c r="N237" s="12">
        <f t="shared" si="88"/>
        <v>1.0622714660000001</v>
      </c>
      <c r="O237" s="12">
        <f t="shared" ca="1" si="89"/>
        <v>1.1586150580000001</v>
      </c>
      <c r="P237" s="17">
        <f t="shared" si="100"/>
        <v>0</v>
      </c>
      <c r="Q237" s="14">
        <f t="shared" ca="1" si="90"/>
        <v>145.22509811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45807</v>
      </c>
      <c r="V237" s="174">
        <f ca="1">C237</f>
        <v>915.58203835999996</v>
      </c>
      <c r="W237" s="3"/>
      <c r="X237" s="140">
        <f>[2]Plan1!$A307</f>
        <v>46115</v>
      </c>
      <c r="Y237" s="132" t="str">
        <f>[2]Plan1!$C307</f>
        <v>Paixão de Cristo</v>
      </c>
      <c r="Z237" s="123"/>
      <c r="AA237" s="1"/>
      <c r="AB237" s="3"/>
      <c r="AC237" s="121"/>
      <c r="AD237" s="121"/>
      <c r="AE237" s="121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44784</v>
      </c>
      <c r="B238" s="116">
        <f t="shared" ca="1" si="103"/>
        <v>1061.6308920399999</v>
      </c>
      <c r="C238" s="14">
        <f t="shared" ca="1" si="94"/>
        <v>915.58203835999996</v>
      </c>
      <c r="D238" s="95">
        <f t="shared" si="95"/>
        <v>44783</v>
      </c>
      <c r="E238" s="9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1.0912497695285299</v>
      </c>
      <c r="H238" s="14">
        <f t="shared" si="105"/>
        <v>1</v>
      </c>
      <c r="I238" s="14">
        <f t="shared" ca="1" si="106"/>
        <v>1.0912497699999999</v>
      </c>
      <c r="J238" s="13">
        <f t="shared" si="96"/>
        <v>7.0000000000000007E-2</v>
      </c>
      <c r="K238" s="29">
        <f t="shared" si="97"/>
        <v>44456</v>
      </c>
      <c r="L238" s="2">
        <f t="shared" si="98"/>
        <v>226</v>
      </c>
      <c r="M238" s="17">
        <f t="shared" si="99"/>
        <v>226</v>
      </c>
      <c r="N238" s="12">
        <f t="shared" si="88"/>
        <v>1.06255671</v>
      </c>
      <c r="O238" s="12">
        <f t="shared" ca="1" si="89"/>
        <v>1.1595147649999999</v>
      </c>
      <c r="P238" s="17">
        <f t="shared" si="100"/>
        <v>0</v>
      </c>
      <c r="Q238" s="14">
        <f t="shared" ca="1" si="90"/>
        <v>146.04885368000001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45807</v>
      </c>
      <c r="V238" s="3"/>
      <c r="W238" s="3"/>
      <c r="X238" s="140">
        <f>[2]Plan1!$A308</f>
        <v>46133</v>
      </c>
      <c r="Y238" s="132" t="str">
        <f>[2]Plan1!$C308</f>
        <v>Tiradentes</v>
      </c>
      <c r="Z238" s="123"/>
      <c r="AA238" s="1"/>
      <c r="AB238" s="3"/>
      <c r="AC238" s="121"/>
      <c r="AD238" s="121"/>
      <c r="AE238" s="121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44785</v>
      </c>
      <c r="B239" s="116">
        <f t="shared" ca="1" si="103"/>
        <v>1062.45528577</v>
      </c>
      <c r="C239" s="14">
        <f t="shared" ca="1" si="94"/>
        <v>915.58203835999996</v>
      </c>
      <c r="D239" s="95">
        <f t="shared" si="95"/>
        <v>44784</v>
      </c>
      <c r="E239" s="9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1.09180399346148</v>
      </c>
      <c r="H239" s="14">
        <f t="shared" si="105"/>
        <v>1</v>
      </c>
      <c r="I239" s="14">
        <f t="shared" ca="1" si="106"/>
        <v>1.0918039900000001</v>
      </c>
      <c r="J239" s="13">
        <f t="shared" si="96"/>
        <v>7.0000000000000007E-2</v>
      </c>
      <c r="K239" s="29">
        <f t="shared" si="97"/>
        <v>44456</v>
      </c>
      <c r="L239" s="2">
        <f t="shared" si="98"/>
        <v>227</v>
      </c>
      <c r="M239" s="17">
        <f t="shared" si="99"/>
        <v>227</v>
      </c>
      <c r="N239" s="12">
        <f t="shared" si="88"/>
        <v>1.0628420300000001</v>
      </c>
      <c r="O239" s="12">
        <f t="shared" ca="1" si="89"/>
        <v>1.160415169</v>
      </c>
      <c r="P239" s="17">
        <f t="shared" si="100"/>
        <v>0</v>
      </c>
      <c r="Q239" s="14">
        <f t="shared" ca="1" si="90"/>
        <v>146.87324741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45807</v>
      </c>
      <c r="V239" s="3"/>
      <c r="W239" s="3"/>
      <c r="X239" s="140">
        <f>[2]Plan1!$A309</f>
        <v>46143</v>
      </c>
      <c r="Y239" s="132" t="str">
        <f>[2]Plan1!$C309</f>
        <v>Dia do Trabalho</v>
      </c>
      <c r="Z239" s="123"/>
      <c r="AA239" s="1"/>
      <c r="AB239" s="3"/>
      <c r="AC239" s="121"/>
      <c r="AD239" s="121"/>
      <c r="AE239" s="121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44788</v>
      </c>
      <c r="B240" s="116">
        <f t="shared" ca="1" si="103"/>
        <v>1063.2803295599999</v>
      </c>
      <c r="C240" s="14">
        <f t="shared" ca="1" si="94"/>
        <v>915.58203835999996</v>
      </c>
      <c r="D240" s="95">
        <f t="shared" si="95"/>
        <v>44785</v>
      </c>
      <c r="E240" s="9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1.0923584988736801</v>
      </c>
      <c r="H240" s="14">
        <f t="shared" si="105"/>
        <v>1</v>
      </c>
      <c r="I240" s="14">
        <f t="shared" ca="1" si="106"/>
        <v>1.0923585</v>
      </c>
      <c r="J240" s="13">
        <f t="shared" si="96"/>
        <v>7.0000000000000007E-2</v>
      </c>
      <c r="K240" s="29">
        <f t="shared" si="97"/>
        <v>44456</v>
      </c>
      <c r="L240" s="2">
        <f t="shared" si="98"/>
        <v>228</v>
      </c>
      <c r="M240" s="17">
        <f t="shared" si="99"/>
        <v>228</v>
      </c>
      <c r="N240" s="12">
        <f t="shared" si="88"/>
        <v>1.063127428</v>
      </c>
      <c r="O240" s="12">
        <f t="shared" ca="1" si="89"/>
        <v>1.1613162829999999</v>
      </c>
      <c r="P240" s="17">
        <f t="shared" si="100"/>
        <v>0</v>
      </c>
      <c r="Q240" s="14">
        <f t="shared" ca="1" si="90"/>
        <v>147.6982912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45807</v>
      </c>
      <c r="V240" s="3"/>
      <c r="W240" s="3"/>
      <c r="X240" s="140">
        <f>[2]Plan1!$A310</f>
        <v>46177</v>
      </c>
      <c r="Y240" s="132" t="str">
        <f>[2]Plan1!$C310</f>
        <v>Corpus Christi</v>
      </c>
      <c r="Z240" s="123"/>
      <c r="AA240" s="1"/>
      <c r="AB240" s="3"/>
      <c r="AC240" s="121"/>
      <c r="AD240" s="121"/>
      <c r="AE240" s="121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44789</v>
      </c>
      <c r="B241" s="116">
        <f t="shared" ca="1" si="103"/>
        <v>1064.1060106</v>
      </c>
      <c r="C241" s="14">
        <f t="shared" ca="1" si="94"/>
        <v>915.58203835999996</v>
      </c>
      <c r="D241" s="95">
        <f t="shared" si="95"/>
        <v>44788</v>
      </c>
      <c r="E241" s="9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1.0929132859080899</v>
      </c>
      <c r="H241" s="14">
        <f t="shared" si="105"/>
        <v>1</v>
      </c>
      <c r="I241" s="14">
        <f t="shared" ca="1" si="106"/>
        <v>1.09291329</v>
      </c>
      <c r="J241" s="13">
        <f t="shared" si="96"/>
        <v>7.0000000000000007E-2</v>
      </c>
      <c r="K241" s="29">
        <f t="shared" si="97"/>
        <v>44456</v>
      </c>
      <c r="L241" s="2">
        <f t="shared" si="98"/>
        <v>229</v>
      </c>
      <c r="M241" s="17">
        <f t="shared" si="99"/>
        <v>229</v>
      </c>
      <c r="N241" s="12">
        <f t="shared" si="88"/>
        <v>1.063412902</v>
      </c>
      <c r="O241" s="12">
        <f t="shared" ca="1" si="89"/>
        <v>1.1622180929999999</v>
      </c>
      <c r="P241" s="17">
        <f t="shared" si="100"/>
        <v>0</v>
      </c>
      <c r="Q241" s="14">
        <f t="shared" ca="1" si="90"/>
        <v>148.52397224000001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45807</v>
      </c>
      <c r="V241" s="3"/>
      <c r="W241" s="3"/>
      <c r="X241" s="140">
        <f>[2]Plan1!$A311</f>
        <v>46272</v>
      </c>
      <c r="Y241" s="132" t="str">
        <f>[2]Plan1!$C311</f>
        <v>Independência do Brasil</v>
      </c>
      <c r="Z241" s="123"/>
      <c r="AA241" s="1"/>
      <c r="AB241" s="3"/>
      <c r="AC241" s="121"/>
      <c r="AD241" s="121"/>
      <c r="AE241" s="121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44790</v>
      </c>
      <c r="B242" s="116">
        <f t="shared" ca="1" si="103"/>
        <v>1064.93232156</v>
      </c>
      <c r="C242" s="14">
        <f t="shared" ca="1" si="94"/>
        <v>915.58203835999996</v>
      </c>
      <c r="D242" s="95">
        <f t="shared" si="95"/>
        <v>44789</v>
      </c>
      <c r="E242" s="9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1.09346835470773</v>
      </c>
      <c r="H242" s="14">
        <f t="shared" si="105"/>
        <v>1</v>
      </c>
      <c r="I242" s="14">
        <f t="shared" ca="1" si="106"/>
        <v>1.09346835</v>
      </c>
      <c r="J242" s="13">
        <f t="shared" si="96"/>
        <v>7.0000000000000007E-2</v>
      </c>
      <c r="K242" s="29">
        <f t="shared" si="97"/>
        <v>44456</v>
      </c>
      <c r="L242" s="2">
        <f t="shared" si="98"/>
        <v>230</v>
      </c>
      <c r="M242" s="17">
        <f t="shared" si="99"/>
        <v>230</v>
      </c>
      <c r="N242" s="12">
        <f t="shared" si="88"/>
        <v>1.0636984519999999</v>
      </c>
      <c r="O242" s="12">
        <f t="shared" ca="1" si="89"/>
        <v>1.163120591</v>
      </c>
      <c r="P242" s="17">
        <f t="shared" si="100"/>
        <v>0</v>
      </c>
      <c r="Q242" s="14">
        <f t="shared" ca="1" si="90"/>
        <v>149.35028320000001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45807</v>
      </c>
      <c r="V242" s="3"/>
      <c r="W242" s="3"/>
      <c r="X242" s="140">
        <f>[2]Plan1!$A312</f>
        <v>46307</v>
      </c>
      <c r="Y242" s="132" t="str">
        <f>[2]Plan1!$C312</f>
        <v>Nossa Sr.a Aparecida - Padroeira do Brasil</v>
      </c>
      <c r="Z242" s="123"/>
      <c r="AA242" s="1"/>
      <c r="AB242" s="3"/>
      <c r="AC242" s="121"/>
      <c r="AD242" s="121"/>
      <c r="AE242" s="121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44791</v>
      </c>
      <c r="B243" s="116">
        <f t="shared" ca="1" si="103"/>
        <v>1065.75929174</v>
      </c>
      <c r="C243" s="14">
        <f t="shared" ca="1" si="94"/>
        <v>915.58203835999996</v>
      </c>
      <c r="D243" s="95">
        <f t="shared" si="95"/>
        <v>44790</v>
      </c>
      <c r="E243" s="9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1.09402370541572</v>
      </c>
      <c r="H243" s="14">
        <f t="shared" si="105"/>
        <v>1</v>
      </c>
      <c r="I243" s="14">
        <f t="shared" ca="1" si="106"/>
        <v>1.0940237100000001</v>
      </c>
      <c r="J243" s="13">
        <f t="shared" si="96"/>
        <v>7.0000000000000007E-2</v>
      </c>
      <c r="K243" s="29">
        <f t="shared" si="97"/>
        <v>44456</v>
      </c>
      <c r="L243" s="2">
        <f t="shared" si="98"/>
        <v>231</v>
      </c>
      <c r="M243" s="17">
        <f t="shared" si="99"/>
        <v>231</v>
      </c>
      <c r="N243" s="12">
        <f t="shared" si="88"/>
        <v>1.0639840789999999</v>
      </c>
      <c r="O243" s="12">
        <f t="shared" ca="1" si="89"/>
        <v>1.1640238089999999</v>
      </c>
      <c r="P243" s="17">
        <f t="shared" si="100"/>
        <v>0</v>
      </c>
      <c r="Q243" s="14">
        <f t="shared" ca="1" si="90"/>
        <v>150.17725338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45807</v>
      </c>
      <c r="V243" s="3"/>
      <c r="W243" s="3"/>
      <c r="X243" s="140">
        <f>[2]Plan1!$A313</f>
        <v>46328</v>
      </c>
      <c r="Y243" s="132" t="str">
        <f>[2]Plan1!$C313</f>
        <v>Finados</v>
      </c>
      <c r="Z243" s="123"/>
      <c r="AA243" s="1"/>
      <c r="AB243" s="3"/>
      <c r="AC243" s="121"/>
      <c r="AD243" s="121"/>
      <c r="AE243" s="121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44792</v>
      </c>
      <c r="B244" s="116">
        <f t="shared" ca="1" si="103"/>
        <v>1066.5868936699999</v>
      </c>
      <c r="C244" s="14">
        <f t="shared" ca="1" si="94"/>
        <v>915.58203835999996</v>
      </c>
      <c r="D244" s="95">
        <f t="shared" si="95"/>
        <v>44791</v>
      </c>
      <c r="E244" s="9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1.09457933817523</v>
      </c>
      <c r="H244" s="14">
        <f t="shared" si="105"/>
        <v>1</v>
      </c>
      <c r="I244" s="14">
        <f t="shared" ca="1" si="106"/>
        <v>1.0945793399999999</v>
      </c>
      <c r="J244" s="13">
        <f t="shared" si="96"/>
        <v>7.0000000000000007E-2</v>
      </c>
      <c r="K244" s="29">
        <f t="shared" si="97"/>
        <v>44456</v>
      </c>
      <c r="L244" s="2">
        <f t="shared" si="98"/>
        <v>232</v>
      </c>
      <c r="M244" s="17">
        <f t="shared" si="99"/>
        <v>232</v>
      </c>
      <c r="N244" s="12">
        <f t="shared" si="88"/>
        <v>1.0642697830000001</v>
      </c>
      <c r="O244" s="12">
        <f t="shared" ca="1" si="89"/>
        <v>1.1649277170000001</v>
      </c>
      <c r="P244" s="17">
        <f t="shared" si="100"/>
        <v>0</v>
      </c>
      <c r="Q244" s="14">
        <f t="shared" ca="1" si="90"/>
        <v>151.00485531000001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45807</v>
      </c>
      <c r="V244" s="3"/>
      <c r="W244" s="3"/>
      <c r="X244" s="140">
        <f>[2]Plan1!$A314</f>
        <v>46341</v>
      </c>
      <c r="Y244" s="132" t="str">
        <f>[2]Plan1!$C314</f>
        <v>Proclamação da República</v>
      </c>
      <c r="Z244" s="123"/>
      <c r="AA244" s="1"/>
      <c r="AB244" s="3"/>
      <c r="AC244" s="121"/>
      <c r="AD244" s="121"/>
      <c r="AE244" s="121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44795</v>
      </c>
      <c r="B245" s="116">
        <f t="shared" ca="1" si="103"/>
        <v>1067.4151355899999</v>
      </c>
      <c r="C245" s="14">
        <f t="shared" ca="1" si="94"/>
        <v>915.58203835999996</v>
      </c>
      <c r="D245" s="95">
        <f t="shared" si="95"/>
        <v>44792</v>
      </c>
      <c r="E245" s="9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1.0951352531295</v>
      </c>
      <c r="H245" s="14">
        <f t="shared" si="105"/>
        <v>1</v>
      </c>
      <c r="I245" s="14">
        <f t="shared" ca="1" si="106"/>
        <v>1.09513525</v>
      </c>
      <c r="J245" s="13">
        <f t="shared" si="96"/>
        <v>7.0000000000000007E-2</v>
      </c>
      <c r="K245" s="29">
        <f t="shared" si="97"/>
        <v>44456</v>
      </c>
      <c r="L245" s="2">
        <f t="shared" si="98"/>
        <v>233</v>
      </c>
      <c r="M245" s="17">
        <f t="shared" si="99"/>
        <v>233</v>
      </c>
      <c r="N245" s="12">
        <f t="shared" si="88"/>
        <v>1.064555564</v>
      </c>
      <c r="O245" s="12">
        <f t="shared" ca="1" si="89"/>
        <v>1.1658323239999999</v>
      </c>
      <c r="P245" s="17">
        <f t="shared" si="100"/>
        <v>0</v>
      </c>
      <c r="Q245" s="14">
        <f t="shared" ca="1" si="90"/>
        <v>151.83309722999999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45807</v>
      </c>
      <c r="V245" s="3"/>
      <c r="W245" s="3"/>
      <c r="X245" s="140">
        <f>[2]Plan1!$A315</f>
        <v>46346</v>
      </c>
      <c r="Y245" s="132" t="str">
        <f>[2]Plan1!$C315</f>
        <v>Dia Nacional de Zumbi e da Consciência Negra</v>
      </c>
      <c r="Z245" s="123"/>
      <c r="AA245" s="1"/>
      <c r="AB245" s="3"/>
      <c r="AC245" s="121"/>
      <c r="AD245" s="121"/>
      <c r="AE245" s="121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44796</v>
      </c>
      <c r="B246" s="116">
        <f t="shared" ca="1" si="103"/>
        <v>1068.2440275700001</v>
      </c>
      <c r="C246" s="14">
        <f t="shared" ca="1" si="94"/>
        <v>915.58203835999996</v>
      </c>
      <c r="D246" s="95">
        <f t="shared" si="95"/>
        <v>44795</v>
      </c>
      <c r="E246" s="9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1.09569145042186</v>
      </c>
      <c r="H246" s="14">
        <f t="shared" si="105"/>
        <v>1</v>
      </c>
      <c r="I246" s="14">
        <f t="shared" ca="1" si="106"/>
        <v>1.0956914499999999</v>
      </c>
      <c r="J246" s="13">
        <f t="shared" si="96"/>
        <v>7.0000000000000007E-2</v>
      </c>
      <c r="K246" s="29">
        <f t="shared" si="97"/>
        <v>44456</v>
      </c>
      <c r="L246" s="2">
        <f t="shared" si="98"/>
        <v>234</v>
      </c>
      <c r="M246" s="17">
        <f t="shared" si="99"/>
        <v>234</v>
      </c>
      <c r="N246" s="12">
        <f t="shared" si="88"/>
        <v>1.0648414209999999</v>
      </c>
      <c r="O246" s="12">
        <f t="shared" ca="1" si="89"/>
        <v>1.1667376410000001</v>
      </c>
      <c r="P246" s="17">
        <f t="shared" si="100"/>
        <v>0</v>
      </c>
      <c r="Q246" s="14">
        <f t="shared" ca="1" si="90"/>
        <v>152.66198921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45807</v>
      </c>
      <c r="V246" s="3"/>
      <c r="W246" s="3"/>
      <c r="X246" s="140">
        <f>[2]Plan1!$A316</f>
        <v>46381</v>
      </c>
      <c r="Y246" s="132" t="str">
        <f>[2]Plan1!$C316</f>
        <v>Natal</v>
      </c>
      <c r="Z246" s="123"/>
      <c r="AA246" s="1"/>
      <c r="AB246" s="3"/>
      <c r="AC246" s="121"/>
      <c r="AD246" s="121"/>
      <c r="AE246" s="121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44797</v>
      </c>
      <c r="B247" s="116">
        <f t="shared" ca="1" si="103"/>
        <v>1069.07356046</v>
      </c>
      <c r="C247" s="14">
        <f t="shared" ca="1" si="94"/>
        <v>915.58203835999996</v>
      </c>
      <c r="D247" s="95">
        <f t="shared" si="95"/>
        <v>44796</v>
      </c>
      <c r="E247" s="9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1.0962479301957</v>
      </c>
      <c r="H247" s="14">
        <f t="shared" si="105"/>
        <v>1</v>
      </c>
      <c r="I247" s="14">
        <f t="shared" ca="1" si="106"/>
        <v>1.0962479300000001</v>
      </c>
      <c r="J247" s="13">
        <f t="shared" si="96"/>
        <v>7.0000000000000007E-2</v>
      </c>
      <c r="K247" s="29">
        <f t="shared" si="97"/>
        <v>44456</v>
      </c>
      <c r="L247" s="2">
        <f t="shared" si="98"/>
        <v>235</v>
      </c>
      <c r="M247" s="17">
        <f t="shared" si="99"/>
        <v>235</v>
      </c>
      <c r="N247" s="12">
        <f t="shared" si="88"/>
        <v>1.065127355</v>
      </c>
      <c r="O247" s="12">
        <f t="shared" ca="1" si="89"/>
        <v>1.167643658</v>
      </c>
      <c r="P247" s="17">
        <f t="shared" si="100"/>
        <v>0</v>
      </c>
      <c r="Q247" s="14">
        <f t="shared" ca="1" si="90"/>
        <v>153.4915221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45807</v>
      </c>
      <c r="V247" s="3"/>
      <c r="W247" s="3"/>
      <c r="X247" s="140">
        <f>[2]Plan1!$A317</f>
        <v>46388</v>
      </c>
      <c r="Y247" s="132" t="str">
        <f>[2]Plan1!$C317</f>
        <v>Confraternização Universal</v>
      </c>
      <c r="Z247" s="123"/>
      <c r="AA247" s="1"/>
      <c r="AB247" s="3"/>
      <c r="AC247" s="121"/>
      <c r="AD247" s="121"/>
      <c r="AE247" s="121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44798</v>
      </c>
      <c r="B248" s="116">
        <f t="shared" ca="1" si="103"/>
        <v>1069.9037361000001</v>
      </c>
      <c r="C248" s="14">
        <f t="shared" ca="1" si="94"/>
        <v>915.58203835999996</v>
      </c>
      <c r="D248" s="95">
        <f t="shared" si="95"/>
        <v>44797</v>
      </c>
      <c r="E248" s="9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1.0968046925944901</v>
      </c>
      <c r="H248" s="14">
        <f t="shared" si="105"/>
        <v>1</v>
      </c>
      <c r="I248" s="14">
        <f t="shared" ca="1" si="106"/>
        <v>1.0968046899999999</v>
      </c>
      <c r="J248" s="13">
        <f t="shared" si="96"/>
        <v>7.0000000000000007E-2</v>
      </c>
      <c r="K248" s="29">
        <f t="shared" si="97"/>
        <v>44456</v>
      </c>
      <c r="L248" s="2">
        <f t="shared" si="98"/>
        <v>236</v>
      </c>
      <c r="M248" s="17">
        <f t="shared" si="99"/>
        <v>236</v>
      </c>
      <c r="N248" s="12">
        <f t="shared" si="88"/>
        <v>1.065413366</v>
      </c>
      <c r="O248" s="12">
        <f t="shared" ca="1" si="89"/>
        <v>1.1685503770000001</v>
      </c>
      <c r="P248" s="17">
        <f t="shared" si="100"/>
        <v>0</v>
      </c>
      <c r="Q248" s="14">
        <f t="shared" ca="1" si="90"/>
        <v>154.32169773999999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45807</v>
      </c>
      <c r="V248" s="3"/>
      <c r="W248" s="3"/>
      <c r="X248" s="140">
        <f>[2]Plan1!$A318</f>
        <v>46426</v>
      </c>
      <c r="Y248" s="132" t="str">
        <f>[2]Plan1!$C318</f>
        <v>Carnaval</v>
      </c>
      <c r="Z248" s="123"/>
      <c r="AA248" s="1"/>
      <c r="AB248" s="3"/>
      <c r="AC248" s="121"/>
      <c r="AD248" s="121"/>
      <c r="AE248" s="121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44799</v>
      </c>
      <c r="B249" s="116">
        <f t="shared" ca="1" si="103"/>
        <v>1070.7345627</v>
      </c>
      <c r="C249" s="14">
        <f t="shared" ca="1" si="94"/>
        <v>915.58203835999996</v>
      </c>
      <c r="D249" s="95">
        <f t="shared" si="95"/>
        <v>44798</v>
      </c>
      <c r="E249" s="9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1.0973617377617599</v>
      </c>
      <c r="H249" s="14">
        <f t="shared" si="105"/>
        <v>1</v>
      </c>
      <c r="I249" s="14">
        <f t="shared" ca="1" si="106"/>
        <v>1.09736174</v>
      </c>
      <c r="J249" s="13">
        <f t="shared" si="96"/>
        <v>7.0000000000000007E-2</v>
      </c>
      <c r="K249" s="29">
        <f t="shared" si="97"/>
        <v>44456</v>
      </c>
      <c r="L249" s="2">
        <f t="shared" si="98"/>
        <v>237</v>
      </c>
      <c r="M249" s="17">
        <f t="shared" si="99"/>
        <v>237</v>
      </c>
      <c r="N249" s="12">
        <f t="shared" si="88"/>
        <v>1.065699454</v>
      </c>
      <c r="O249" s="12">
        <f t="shared" ca="1" si="89"/>
        <v>1.1694578069999999</v>
      </c>
      <c r="P249" s="17">
        <f t="shared" si="100"/>
        <v>0</v>
      </c>
      <c r="Q249" s="14">
        <f t="shared" ca="1" si="90"/>
        <v>155.15252434000001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45807</v>
      </c>
      <c r="V249" s="3"/>
      <c r="W249" s="3"/>
      <c r="X249" s="140">
        <f>[2]Plan1!$A319</f>
        <v>46427</v>
      </c>
      <c r="Y249" s="132" t="str">
        <f>[2]Plan1!$C319</f>
        <v>Carnaval</v>
      </c>
      <c r="Z249" s="123"/>
      <c r="AA249" s="1"/>
      <c r="AB249" s="3"/>
      <c r="AC249" s="121"/>
      <c r="AD249" s="121"/>
      <c r="AE249" s="121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44802</v>
      </c>
      <c r="B250" s="116">
        <f t="shared" ca="1" si="103"/>
        <v>1071.5660320499999</v>
      </c>
      <c r="C250" s="14">
        <f t="shared" ca="1" si="94"/>
        <v>915.58203835999996</v>
      </c>
      <c r="D250" s="95">
        <f t="shared" si="95"/>
        <v>44799</v>
      </c>
      <c r="E250" s="9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1.09791906584114</v>
      </c>
      <c r="H250" s="14">
        <f t="shared" si="105"/>
        <v>1</v>
      </c>
      <c r="I250" s="14">
        <f t="shared" ca="1" si="106"/>
        <v>1.0979190700000001</v>
      </c>
      <c r="J250" s="13">
        <f t="shared" si="96"/>
        <v>7.0000000000000007E-2</v>
      </c>
      <c r="K250" s="29">
        <f t="shared" si="97"/>
        <v>44456</v>
      </c>
      <c r="L250" s="2">
        <f t="shared" si="98"/>
        <v>238</v>
      </c>
      <c r="M250" s="17">
        <f t="shared" si="99"/>
        <v>238</v>
      </c>
      <c r="N250" s="12">
        <f t="shared" si="88"/>
        <v>1.0659856190000001</v>
      </c>
      <c r="O250" s="12">
        <f t="shared" ca="1" si="89"/>
        <v>1.1703659390000001</v>
      </c>
      <c r="P250" s="17">
        <f t="shared" si="100"/>
        <v>0</v>
      </c>
      <c r="Q250" s="14">
        <f t="shared" ca="1" si="90"/>
        <v>155.98399369000001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45807</v>
      </c>
      <c r="V250" s="3"/>
      <c r="W250" s="3"/>
      <c r="X250" s="140">
        <f>[2]Plan1!$A320</f>
        <v>46472</v>
      </c>
      <c r="Y250" s="132" t="str">
        <f>[2]Plan1!$C320</f>
        <v>Paixão de Cristo</v>
      </c>
      <c r="Z250" s="123"/>
      <c r="AA250" s="1"/>
      <c r="AB250" s="3"/>
      <c r="AC250" s="121"/>
      <c r="AD250" s="121"/>
      <c r="AE250" s="121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44803</v>
      </c>
      <c r="B251" s="116">
        <f t="shared" ca="1" si="103"/>
        <v>1072.3981441399999</v>
      </c>
      <c r="C251" s="14">
        <f t="shared" ca="1" si="94"/>
        <v>915.58203835999996</v>
      </c>
      <c r="D251" s="95">
        <f t="shared" si="95"/>
        <v>44802</v>
      </c>
      <c r="E251" s="9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1.0984766769762999</v>
      </c>
      <c r="H251" s="14">
        <f t="shared" si="105"/>
        <v>1</v>
      </c>
      <c r="I251" s="14">
        <f t="shared" ca="1" si="106"/>
        <v>1.0984766800000001</v>
      </c>
      <c r="J251" s="13">
        <f t="shared" si="96"/>
        <v>7.0000000000000007E-2</v>
      </c>
      <c r="K251" s="29">
        <f t="shared" si="97"/>
        <v>44456</v>
      </c>
      <c r="L251" s="2">
        <f t="shared" si="98"/>
        <v>239</v>
      </c>
      <c r="M251" s="17">
        <f t="shared" si="99"/>
        <v>239</v>
      </c>
      <c r="N251" s="12">
        <f t="shared" si="88"/>
        <v>1.0662718600000001</v>
      </c>
      <c r="O251" s="12">
        <f t="shared" ca="1" si="89"/>
        <v>1.1712747729999999</v>
      </c>
      <c r="P251" s="17">
        <f t="shared" si="100"/>
        <v>0</v>
      </c>
      <c r="Q251" s="14">
        <f t="shared" ca="1" si="90"/>
        <v>156.81610577999999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45807</v>
      </c>
      <c r="V251" s="3"/>
      <c r="W251" s="3"/>
      <c r="X251" s="140">
        <f>[2]Plan1!$A321</f>
        <v>46498</v>
      </c>
      <c r="Y251" s="132" t="str">
        <f>[2]Plan1!$C321</f>
        <v>Tiradentes</v>
      </c>
      <c r="Z251" s="123"/>
      <c r="AA251" s="1"/>
      <c r="AB251" s="3"/>
      <c r="AC251" s="121"/>
      <c r="AD251" s="121"/>
      <c r="AE251" s="121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44804</v>
      </c>
      <c r="B252" s="116">
        <f t="shared" ca="1" si="103"/>
        <v>1073.2308989599999</v>
      </c>
      <c r="C252" s="14">
        <f t="shared" ca="1" si="94"/>
        <v>915.58203835999996</v>
      </c>
      <c r="D252" s="95">
        <f t="shared" si="95"/>
        <v>44803</v>
      </c>
      <c r="E252" s="9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1.0990345713109999</v>
      </c>
      <c r="H252" s="14">
        <f t="shared" si="105"/>
        <v>1</v>
      </c>
      <c r="I252" s="14">
        <f t="shared" ca="1" si="106"/>
        <v>1.0990345699999999</v>
      </c>
      <c r="J252" s="13">
        <f t="shared" si="96"/>
        <v>7.0000000000000007E-2</v>
      </c>
      <c r="K252" s="29">
        <f t="shared" si="97"/>
        <v>44456</v>
      </c>
      <c r="L252" s="2">
        <f t="shared" si="98"/>
        <v>240</v>
      </c>
      <c r="M252" s="17">
        <f t="shared" si="99"/>
        <v>240</v>
      </c>
      <c r="N252" s="12">
        <f t="shared" si="88"/>
        <v>1.066558178</v>
      </c>
      <c r="O252" s="12">
        <f t="shared" ca="1" si="89"/>
        <v>1.1721843089999999</v>
      </c>
      <c r="P252" s="17">
        <f t="shared" si="100"/>
        <v>0</v>
      </c>
      <c r="Q252" s="14">
        <f t="shared" ca="1" si="90"/>
        <v>157.64886060000001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45807</v>
      </c>
      <c r="V252" s="3"/>
      <c r="W252" s="3"/>
      <c r="X252" s="140">
        <f>[2]Plan1!$A322</f>
        <v>46508</v>
      </c>
      <c r="Y252" s="132" t="str">
        <f>[2]Plan1!$C322</f>
        <v>Dia do Trabalho</v>
      </c>
      <c r="Z252" s="123"/>
      <c r="AA252" s="1"/>
      <c r="AB252" s="3"/>
      <c r="AC252" s="121"/>
      <c r="AD252" s="121"/>
      <c r="AE252" s="121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44805</v>
      </c>
      <c r="B253" s="116">
        <f t="shared" ca="1" si="103"/>
        <v>1074.0643066</v>
      </c>
      <c r="C253" s="14">
        <f t="shared" ca="1" si="94"/>
        <v>915.58203835999996</v>
      </c>
      <c r="D253" s="95">
        <f t="shared" si="95"/>
        <v>44804</v>
      </c>
      <c r="E253" s="9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1.09959274898908</v>
      </c>
      <c r="H253" s="14">
        <f t="shared" si="105"/>
        <v>1</v>
      </c>
      <c r="I253" s="14">
        <f t="shared" ca="1" si="106"/>
        <v>1.09959275</v>
      </c>
      <c r="J253" s="13">
        <f t="shared" si="96"/>
        <v>7.0000000000000007E-2</v>
      </c>
      <c r="K253" s="29">
        <f t="shared" si="97"/>
        <v>44456</v>
      </c>
      <c r="L253" s="2">
        <f t="shared" si="98"/>
        <v>241</v>
      </c>
      <c r="M253" s="17">
        <f t="shared" si="99"/>
        <v>241</v>
      </c>
      <c r="N253" s="12">
        <f t="shared" si="88"/>
        <v>1.066844573</v>
      </c>
      <c r="O253" s="12">
        <f t="shared" ca="1" si="89"/>
        <v>1.1730945580000001</v>
      </c>
      <c r="P253" s="17">
        <f t="shared" si="100"/>
        <v>0</v>
      </c>
      <c r="Q253" s="14">
        <f t="shared" ca="1" si="90"/>
        <v>158.48226824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45807</v>
      </c>
      <c r="V253" s="3"/>
      <c r="W253" s="3"/>
      <c r="X253" s="140">
        <f>[2]Plan1!$A323</f>
        <v>46534</v>
      </c>
      <c r="Y253" s="132" t="str">
        <f>[2]Plan1!$C323</f>
        <v>Corpus Christi</v>
      </c>
      <c r="Z253" s="123"/>
      <c r="AA253" s="1"/>
      <c r="AB253" s="3"/>
      <c r="AC253" s="121"/>
      <c r="AD253" s="121"/>
      <c r="AE253" s="121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44806</v>
      </c>
      <c r="B254" s="116">
        <f t="shared" ca="1" si="103"/>
        <v>1074.8983578899999</v>
      </c>
      <c r="C254" s="14">
        <f t="shared" ca="1" si="94"/>
        <v>915.58203835999996</v>
      </c>
      <c r="D254" s="95">
        <f t="shared" si="95"/>
        <v>44805</v>
      </c>
      <c r="E254" s="9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1.10015121015443</v>
      </c>
      <c r="H254" s="14">
        <f t="shared" si="105"/>
        <v>1</v>
      </c>
      <c r="I254" s="14">
        <f t="shared" ca="1" si="106"/>
        <v>1.1001512099999999</v>
      </c>
      <c r="J254" s="13">
        <f t="shared" si="96"/>
        <v>7.0000000000000007E-2</v>
      </c>
      <c r="K254" s="29">
        <f t="shared" si="97"/>
        <v>44456</v>
      </c>
      <c r="L254" s="2">
        <f t="shared" si="98"/>
        <v>242</v>
      </c>
      <c r="M254" s="17">
        <f t="shared" si="99"/>
        <v>242</v>
      </c>
      <c r="N254" s="12">
        <f t="shared" si="88"/>
        <v>1.067131045</v>
      </c>
      <c r="O254" s="12">
        <f t="shared" ca="1" si="89"/>
        <v>1.17400551</v>
      </c>
      <c r="P254" s="17">
        <f t="shared" si="100"/>
        <v>0</v>
      </c>
      <c r="Q254" s="14">
        <f t="shared" ca="1" si="90"/>
        <v>159.31631952999999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45807</v>
      </c>
      <c r="V254" s="3"/>
      <c r="W254" s="3"/>
      <c r="X254" s="140">
        <f>[2]Plan1!$A324</f>
        <v>46637</v>
      </c>
      <c r="Y254" s="132" t="str">
        <f>[2]Plan1!$C324</f>
        <v>Independência do Brasil</v>
      </c>
      <c r="Z254" s="123"/>
      <c r="AA254" s="1"/>
      <c r="AB254" s="3"/>
      <c r="AC254" s="121"/>
      <c r="AD254" s="121"/>
      <c r="AE254" s="121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44809</v>
      </c>
      <c r="B255" s="116">
        <f t="shared" ca="1" si="103"/>
        <v>1075.7330546599999</v>
      </c>
      <c r="C255" s="14">
        <f t="shared" ca="1" si="94"/>
        <v>915.58203835999996</v>
      </c>
      <c r="D255" s="95">
        <f t="shared" si="95"/>
        <v>44806</v>
      </c>
      <c r="E255" s="9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1.10070995495105</v>
      </c>
      <c r="H255" s="14">
        <f t="shared" si="105"/>
        <v>1</v>
      </c>
      <c r="I255" s="14">
        <f t="shared" ca="1" si="106"/>
        <v>1.1007099499999999</v>
      </c>
      <c r="J255" s="13">
        <f t="shared" si="96"/>
        <v>7.0000000000000007E-2</v>
      </c>
      <c r="K255" s="29">
        <f t="shared" si="97"/>
        <v>44456</v>
      </c>
      <c r="L255" s="2">
        <f t="shared" si="98"/>
        <v>243</v>
      </c>
      <c r="M255" s="17">
        <f t="shared" si="99"/>
        <v>243</v>
      </c>
      <c r="N255" s="12">
        <f t="shared" si="88"/>
        <v>1.0674175939999999</v>
      </c>
      <c r="O255" s="12">
        <f t="shared" ca="1" si="89"/>
        <v>1.174917167</v>
      </c>
      <c r="P255" s="17">
        <f t="shared" si="100"/>
        <v>0</v>
      </c>
      <c r="Q255" s="14">
        <f t="shared" ca="1" si="90"/>
        <v>160.15101630000001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45807</v>
      </c>
      <c r="V255" s="3"/>
      <c r="W255" s="3"/>
      <c r="X255" s="140">
        <f>[2]Plan1!$A325</f>
        <v>46672</v>
      </c>
      <c r="Y255" s="132" t="str">
        <f>[2]Plan1!$C325</f>
        <v>Nossa Sr.a Aparecida - Padroeira do Brasil</v>
      </c>
      <c r="Z255" s="123"/>
      <c r="AA255" s="1"/>
      <c r="AB255" s="3"/>
      <c r="AC255" s="121"/>
      <c r="AD255" s="121"/>
      <c r="AE255" s="121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44810</v>
      </c>
      <c r="B256" s="116">
        <f t="shared" ca="1" si="103"/>
        <v>1076.56840425</v>
      </c>
      <c r="C256" s="14">
        <f t="shared" ca="1" si="94"/>
        <v>915.58203835999996</v>
      </c>
      <c r="D256" s="95">
        <f t="shared" si="95"/>
        <v>44809</v>
      </c>
      <c r="E256" s="9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1.1012689835229701</v>
      </c>
      <c r="H256" s="14">
        <f t="shared" si="105"/>
        <v>1</v>
      </c>
      <c r="I256" s="14">
        <f t="shared" ca="1" si="106"/>
        <v>1.10126898</v>
      </c>
      <c r="J256" s="13">
        <f t="shared" si="96"/>
        <v>7.0000000000000007E-2</v>
      </c>
      <c r="K256" s="29">
        <f t="shared" si="97"/>
        <v>44456</v>
      </c>
      <c r="L256" s="2">
        <f t="shared" si="98"/>
        <v>244</v>
      </c>
      <c r="M256" s="17">
        <f t="shared" si="99"/>
        <v>244</v>
      </c>
      <c r="N256" s="12">
        <f t="shared" si="88"/>
        <v>1.06770422</v>
      </c>
      <c r="O256" s="12">
        <f t="shared" ca="1" si="89"/>
        <v>1.175829537</v>
      </c>
      <c r="P256" s="17">
        <f t="shared" si="100"/>
        <v>0</v>
      </c>
      <c r="Q256" s="14">
        <f t="shared" ca="1" si="90"/>
        <v>160.98636589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45807</v>
      </c>
      <c r="V256" s="3"/>
      <c r="W256" s="3"/>
      <c r="X256" s="140">
        <f>[2]Plan1!$A326</f>
        <v>46693</v>
      </c>
      <c r="Y256" s="132" t="str">
        <f>[2]Plan1!$C326</f>
        <v>Finados</v>
      </c>
      <c r="Z256" s="123"/>
      <c r="AA256" s="1"/>
      <c r="AB256" s="3"/>
      <c r="AC256" s="121"/>
      <c r="AD256" s="121"/>
      <c r="AE256" s="121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44812</v>
      </c>
      <c r="B257" s="116">
        <f t="shared" ca="1" si="103"/>
        <v>1077.40440939</v>
      </c>
      <c r="C257" s="14">
        <f t="shared" ca="1" si="94"/>
        <v>915.58203835999996</v>
      </c>
      <c r="D257" s="95">
        <f t="shared" si="95"/>
        <v>44810</v>
      </c>
      <c r="E257" s="9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1.10182829601432</v>
      </c>
      <c r="H257" s="14">
        <f t="shared" si="105"/>
        <v>1</v>
      </c>
      <c r="I257" s="14">
        <f t="shared" ca="1" si="106"/>
        <v>1.1018283</v>
      </c>
      <c r="J257" s="13">
        <f t="shared" si="96"/>
        <v>7.0000000000000007E-2</v>
      </c>
      <c r="K257" s="29">
        <f t="shared" si="97"/>
        <v>44456</v>
      </c>
      <c r="L257" s="2">
        <f t="shared" si="98"/>
        <v>245</v>
      </c>
      <c r="M257" s="17">
        <f t="shared" si="99"/>
        <v>245</v>
      </c>
      <c r="N257" s="12">
        <f t="shared" si="88"/>
        <v>1.067990923</v>
      </c>
      <c r="O257" s="12">
        <f t="shared" ca="1" si="89"/>
        <v>1.176742623</v>
      </c>
      <c r="P257" s="17">
        <f t="shared" si="100"/>
        <v>0</v>
      </c>
      <c r="Q257" s="14">
        <f t="shared" ca="1" si="90"/>
        <v>161.82237103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45807</v>
      </c>
      <c r="V257" s="3"/>
      <c r="W257" s="3"/>
      <c r="X257" s="140">
        <f>[2]Plan1!$A327</f>
        <v>46706</v>
      </c>
      <c r="Y257" s="132" t="str">
        <f>[2]Plan1!$C327</f>
        <v>Proclamação da República</v>
      </c>
      <c r="Z257" s="123"/>
      <c r="AA257" s="1"/>
      <c r="AB257" s="3"/>
      <c r="AC257" s="121"/>
      <c r="AD257" s="121"/>
      <c r="AE257" s="121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44813</v>
      </c>
      <c r="B258" s="116">
        <f t="shared" ca="1" si="103"/>
        <v>1078.24104994</v>
      </c>
      <c r="C258" s="14">
        <f t="shared" ca="1" si="94"/>
        <v>915.58203835999996</v>
      </c>
      <c r="D258" s="95">
        <f t="shared" si="95"/>
        <v>44812</v>
      </c>
      <c r="E258" s="9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1.1023878925693</v>
      </c>
      <c r="H258" s="14">
        <f t="shared" si="105"/>
        <v>1</v>
      </c>
      <c r="I258" s="14">
        <f t="shared" ca="1" si="106"/>
        <v>1.1023878899999999</v>
      </c>
      <c r="J258" s="13">
        <f t="shared" si="96"/>
        <v>7.0000000000000007E-2</v>
      </c>
      <c r="K258" s="29">
        <f t="shared" si="97"/>
        <v>44456</v>
      </c>
      <c r="L258" s="2">
        <f t="shared" si="98"/>
        <v>246</v>
      </c>
      <c r="M258" s="17">
        <f t="shared" si="99"/>
        <v>246</v>
      </c>
      <c r="N258" s="12">
        <f t="shared" si="88"/>
        <v>1.0682777029999999</v>
      </c>
      <c r="O258" s="12">
        <f t="shared" ca="1" si="89"/>
        <v>1.1776564030000001</v>
      </c>
      <c r="P258" s="17">
        <f t="shared" si="100"/>
        <v>0</v>
      </c>
      <c r="Q258" s="14">
        <f t="shared" ca="1" si="90"/>
        <v>162.65901158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45807</v>
      </c>
      <c r="V258" s="3"/>
      <c r="W258" s="3"/>
      <c r="X258" s="140">
        <f>[2]Plan1!$A328</f>
        <v>46711</v>
      </c>
      <c r="Y258" s="132" t="str">
        <f>[2]Plan1!$C328</f>
        <v>Dia Nacional de Zumbi e da Consciência Negra</v>
      </c>
      <c r="Z258" s="123"/>
      <c r="AA258" s="1"/>
      <c r="AB258" s="3"/>
      <c r="AC258" s="121"/>
      <c r="AD258" s="121"/>
      <c r="AE258" s="121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44816</v>
      </c>
      <c r="B259" s="116">
        <f t="shared" ca="1" si="103"/>
        <v>1079.0783460499999</v>
      </c>
      <c r="C259" s="14">
        <f t="shared" ca="1" si="94"/>
        <v>915.58203835999996</v>
      </c>
      <c r="D259" s="95">
        <f t="shared" si="95"/>
        <v>44813</v>
      </c>
      <c r="E259" s="9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1.10294777333218</v>
      </c>
      <c r="H259" s="14">
        <f t="shared" si="105"/>
        <v>1</v>
      </c>
      <c r="I259" s="14">
        <f t="shared" ca="1" si="106"/>
        <v>1.1029477700000001</v>
      </c>
      <c r="J259" s="13">
        <f t="shared" si="96"/>
        <v>7.0000000000000007E-2</v>
      </c>
      <c r="K259" s="29">
        <f t="shared" si="97"/>
        <v>44456</v>
      </c>
      <c r="L259" s="2">
        <f t="shared" si="98"/>
        <v>247</v>
      </c>
      <c r="M259" s="17">
        <f t="shared" si="99"/>
        <v>247</v>
      </c>
      <c r="N259" s="12">
        <f t="shared" si="88"/>
        <v>1.06856456</v>
      </c>
      <c r="O259" s="12">
        <f t="shared" ca="1" si="89"/>
        <v>1.1785708989999999</v>
      </c>
      <c r="P259" s="17">
        <f t="shared" si="100"/>
        <v>0</v>
      </c>
      <c r="Q259" s="14">
        <f t="shared" ca="1" si="90"/>
        <v>163.49630769000001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45807</v>
      </c>
      <c r="V259" s="3"/>
      <c r="W259" s="3"/>
      <c r="X259" s="140">
        <f>[2]Plan1!$A329</f>
        <v>46746</v>
      </c>
      <c r="Y259" s="132" t="str">
        <f>[2]Plan1!$C329</f>
        <v>Natal</v>
      </c>
      <c r="Z259" s="123"/>
      <c r="AA259" s="1"/>
      <c r="AB259" s="3"/>
      <c r="AC259" s="121"/>
      <c r="AD259" s="121"/>
      <c r="AE259" s="121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ht="15" x14ac:dyDescent="0.25">
      <c r="A260" s="115">
        <f t="shared" si="93"/>
        <v>44817</v>
      </c>
      <c r="B260" s="116">
        <f t="shared" ca="1" si="103"/>
        <v>1079.9162968099999</v>
      </c>
      <c r="C260" s="14">
        <f t="shared" ca="1" si="94"/>
        <v>915.58203835999996</v>
      </c>
      <c r="D260" s="95">
        <f t="shared" si="95"/>
        <v>44816</v>
      </c>
      <c r="E260" s="9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1.1035079384473001</v>
      </c>
      <c r="H260" s="14">
        <f t="shared" si="105"/>
        <v>1</v>
      </c>
      <c r="I260" s="14">
        <f t="shared" ca="1" si="106"/>
        <v>1.1035079400000001</v>
      </c>
      <c r="J260" s="13">
        <f t="shared" si="96"/>
        <v>7.0000000000000007E-2</v>
      </c>
      <c r="K260" s="29">
        <f t="shared" si="97"/>
        <v>44456</v>
      </c>
      <c r="L260" s="2">
        <f t="shared" si="98"/>
        <v>248</v>
      </c>
      <c r="M260" s="17">
        <f t="shared" si="99"/>
        <v>248</v>
      </c>
      <c r="N260" s="12">
        <f t="shared" si="88"/>
        <v>1.068851494</v>
      </c>
      <c r="O260" s="12">
        <f t="shared" ca="1" si="89"/>
        <v>1.17948611</v>
      </c>
      <c r="P260" s="17">
        <f t="shared" si="100"/>
        <v>0</v>
      </c>
      <c r="Q260" s="14">
        <f t="shared" ca="1" si="90"/>
        <v>164.33425844999999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45807</v>
      </c>
      <c r="V260" s="171" t="str">
        <f>B$9</f>
        <v>CRA021002SQ</v>
      </c>
      <c r="W260" s="3"/>
      <c r="X260" s="140">
        <f>[2]Plan1!$A330</f>
        <v>46753</v>
      </c>
      <c r="Y260" s="132" t="str">
        <f>[2]Plan1!$C330</f>
        <v>Confraternização Universal</v>
      </c>
      <c r="Z260" s="123"/>
      <c r="AA260" s="1"/>
      <c r="AB260" s="3"/>
      <c r="AC260" s="121"/>
      <c r="AD260" s="121"/>
      <c r="AE260" s="121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ht="15" x14ac:dyDescent="0.25">
      <c r="A261" s="115">
        <f t="shared" si="93"/>
        <v>44818</v>
      </c>
      <c r="B261" s="116">
        <f t="shared" ca="1" si="103"/>
        <v>1080.7548948799999</v>
      </c>
      <c r="C261" s="14">
        <f t="shared" ca="1" si="94"/>
        <v>915.58203835999996</v>
      </c>
      <c r="D261" s="95">
        <f t="shared" si="95"/>
        <v>44817</v>
      </c>
      <c r="E261" s="9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1.10406838805908</v>
      </c>
      <c r="H261" s="14">
        <f t="shared" si="105"/>
        <v>1</v>
      </c>
      <c r="I261" s="14">
        <f t="shared" ca="1" si="106"/>
        <v>1.1040683899999999</v>
      </c>
      <c r="J261" s="13">
        <f t="shared" si="96"/>
        <v>7.0000000000000007E-2</v>
      </c>
      <c r="K261" s="29">
        <f t="shared" si="97"/>
        <v>44456</v>
      </c>
      <c r="L261" s="2">
        <f t="shared" si="98"/>
        <v>249</v>
      </c>
      <c r="M261" s="17">
        <f t="shared" si="99"/>
        <v>249</v>
      </c>
      <c r="N261" s="12">
        <f t="shared" si="88"/>
        <v>1.069138505</v>
      </c>
      <c r="O261" s="12">
        <f t="shared" ca="1" si="89"/>
        <v>1.180402028</v>
      </c>
      <c r="P261" s="17">
        <f t="shared" si="100"/>
        <v>0</v>
      </c>
      <c r="Q261" s="14">
        <f t="shared" ca="1" si="90"/>
        <v>165.17285652000001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45807</v>
      </c>
      <c r="V261" s="172" t="s">
        <v>93</v>
      </c>
      <c r="W261" s="3"/>
      <c r="X261" s="140">
        <f>[2]Plan1!$A331</f>
        <v>46811</v>
      </c>
      <c r="Y261" s="132" t="str">
        <f>[2]Plan1!$C331</f>
        <v>Carnaval</v>
      </c>
      <c r="Z261" s="123"/>
      <c r="AA261" s="1"/>
      <c r="AB261" s="3"/>
      <c r="AC261" s="121"/>
      <c r="AD261" s="121"/>
      <c r="AE261" s="121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ht="15" x14ac:dyDescent="0.25">
      <c r="A262" s="115">
        <f t="shared" si="93"/>
        <v>44819</v>
      </c>
      <c r="B262" s="116">
        <f t="shared" ca="1" si="103"/>
        <v>1081.59413935</v>
      </c>
      <c r="C262" s="14">
        <f t="shared" ca="1" si="94"/>
        <v>915.58203835999996</v>
      </c>
      <c r="D262" s="95">
        <f t="shared" si="95"/>
        <v>44818</v>
      </c>
      <c r="E262" s="9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1.1046291223119999</v>
      </c>
      <c r="H262" s="14">
        <f t="shared" si="105"/>
        <v>1</v>
      </c>
      <c r="I262" s="14">
        <f t="shared" ca="1" si="106"/>
        <v>1.10462912</v>
      </c>
      <c r="J262" s="13">
        <f t="shared" si="96"/>
        <v>7.0000000000000007E-2</v>
      </c>
      <c r="K262" s="29">
        <f t="shared" si="97"/>
        <v>44456</v>
      </c>
      <c r="L262" s="2">
        <f t="shared" si="98"/>
        <v>250</v>
      </c>
      <c r="M262" s="17">
        <f t="shared" si="99"/>
        <v>250</v>
      </c>
      <c r="N262" s="12">
        <f t="shared" si="88"/>
        <v>1.0694255930000001</v>
      </c>
      <c r="O262" s="12">
        <f t="shared" ca="1" si="89"/>
        <v>1.1813186520000001</v>
      </c>
      <c r="P262" s="17">
        <f t="shared" si="100"/>
        <v>0</v>
      </c>
      <c r="Q262" s="14">
        <f t="shared" ca="1" si="90"/>
        <v>166.01210098999999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45807</v>
      </c>
      <c r="V262" s="176">
        <f>11.96334034 *V264</f>
        <v>62855.390146359998</v>
      </c>
      <c r="W262" s="3"/>
      <c r="X262" s="140">
        <f>[2]Plan1!$A332</f>
        <v>46812</v>
      </c>
      <c r="Y262" s="132" t="str">
        <f>[2]Plan1!$C332</f>
        <v>Carnaval</v>
      </c>
      <c r="Z262" s="123"/>
      <c r="AA262" s="1"/>
      <c r="AB262" s="3"/>
      <c r="AC262" s="121"/>
      <c r="AD262" s="121"/>
      <c r="AE262" s="121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ht="15" x14ac:dyDescent="0.25">
      <c r="A263" s="115">
        <f t="shared" si="93"/>
        <v>44820</v>
      </c>
      <c r="B263" s="116">
        <f t="shared" ca="1" si="103"/>
        <v>1082.43404029</v>
      </c>
      <c r="C263" s="14">
        <f t="shared" ca="1" si="94"/>
        <v>915.58203835999996</v>
      </c>
      <c r="D263" s="95">
        <f t="shared" si="95"/>
        <v>44819</v>
      </c>
      <c r="E263" s="9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1.10519014135064</v>
      </c>
      <c r="H263" s="14">
        <f t="shared" si="105"/>
        <v>1</v>
      </c>
      <c r="I263" s="14">
        <f t="shared" ca="1" si="106"/>
        <v>1.1051901399999999</v>
      </c>
      <c r="J263" s="13">
        <f t="shared" si="96"/>
        <v>7.0000000000000007E-2</v>
      </c>
      <c r="K263" s="29">
        <f t="shared" si="97"/>
        <v>44456</v>
      </c>
      <c r="L263" s="2">
        <f t="shared" si="98"/>
        <v>251</v>
      </c>
      <c r="M263" s="17">
        <f t="shared" si="99"/>
        <v>251</v>
      </c>
      <c r="N263" s="12">
        <f t="shared" si="88"/>
        <v>1.0697127580000001</v>
      </c>
      <c r="O263" s="12">
        <f t="shared" ca="1" si="89"/>
        <v>1.1822359929999999</v>
      </c>
      <c r="P263" s="17">
        <f t="shared" si="100"/>
        <v>0</v>
      </c>
      <c r="Q263" s="14">
        <f t="shared" ca="1" si="90"/>
        <v>166.85200193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45807</v>
      </c>
      <c r="V263" s="172" t="s">
        <v>94</v>
      </c>
      <c r="W263" s="3"/>
      <c r="X263" s="140">
        <f>[2]Plan1!$A333</f>
        <v>46857</v>
      </c>
      <c r="Y263" s="132" t="str">
        <f>[2]Plan1!$C333</f>
        <v>Paixão de Cristo</v>
      </c>
      <c r="Z263" s="123"/>
      <c r="AA263" s="1"/>
      <c r="AB263" s="3"/>
      <c r="AC263" s="121"/>
      <c r="AD263" s="121"/>
      <c r="AE263" s="121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ht="15" x14ac:dyDescent="0.25">
      <c r="A264" s="115">
        <f t="shared" si="93"/>
        <v>44823</v>
      </c>
      <c r="B264" s="116">
        <f t="shared" ca="1" si="103"/>
        <v>1083.27459862</v>
      </c>
      <c r="C264" s="14">
        <f t="shared" ca="1" si="94"/>
        <v>915.58203835999996</v>
      </c>
      <c r="D264" s="95">
        <f t="shared" si="95"/>
        <v>44820</v>
      </c>
      <c r="E264" s="9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1.10575144531963</v>
      </c>
      <c r="H264" s="14">
        <f t="shared" si="105"/>
        <v>1</v>
      </c>
      <c r="I264" s="14">
        <f t="shared" ca="1" si="106"/>
        <v>1.1057514500000001</v>
      </c>
      <c r="J264" s="13">
        <f t="shared" si="96"/>
        <v>7.0000000000000007E-2</v>
      </c>
      <c r="K264" s="29">
        <f t="shared" si="97"/>
        <v>44456</v>
      </c>
      <c r="L264" s="2">
        <f t="shared" si="98"/>
        <v>252</v>
      </c>
      <c r="M264" s="17">
        <f t="shared" si="99"/>
        <v>252</v>
      </c>
      <c r="N264" s="12">
        <f t="shared" si="88"/>
        <v>1.07</v>
      </c>
      <c r="O264" s="12">
        <f t="shared" ca="1" si="89"/>
        <v>1.1831540519999999</v>
      </c>
      <c r="P264" s="17">
        <f t="shared" si="100"/>
        <v>0</v>
      </c>
      <c r="Q264" s="14">
        <f t="shared" ca="1" si="90"/>
        <v>167.69256025999999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45807</v>
      </c>
      <c r="V264" s="177">
        <v>5254</v>
      </c>
      <c r="W264" s="3"/>
      <c r="X264" s="140">
        <f>[2]Plan1!$A334</f>
        <v>46864</v>
      </c>
      <c r="Y264" s="132" t="str">
        <f>[2]Plan1!$C334</f>
        <v>Tiradentes</v>
      </c>
      <c r="Z264" s="123"/>
      <c r="AA264" s="1"/>
      <c r="AB264" s="3"/>
      <c r="AC264" s="121"/>
      <c r="AD264" s="121"/>
      <c r="AE264" s="121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ht="15" x14ac:dyDescent="0.25">
      <c r="A265" s="115">
        <f t="shared" si="93"/>
        <v>44824</v>
      </c>
      <c r="B265" s="116">
        <f t="shared" ca="1" si="103"/>
        <v>1084.1157941899999</v>
      </c>
      <c r="C265" s="14">
        <f t="shared" ca="1" si="94"/>
        <v>915.58203835999996</v>
      </c>
      <c r="D265" s="95">
        <f t="shared" si="95"/>
        <v>44823</v>
      </c>
      <c r="E265" s="9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1.10631303436368</v>
      </c>
      <c r="H265" s="14">
        <f t="shared" si="105"/>
        <v>1</v>
      </c>
      <c r="I265" s="14">
        <f t="shared" ca="1" si="106"/>
        <v>1.1063130299999999</v>
      </c>
      <c r="J265" s="13">
        <f t="shared" si="96"/>
        <v>7.0000000000000007E-2</v>
      </c>
      <c r="K265" s="29">
        <f t="shared" si="97"/>
        <v>44456</v>
      </c>
      <c r="L265" s="2">
        <f t="shared" si="98"/>
        <v>253</v>
      </c>
      <c r="M265" s="17">
        <f t="shared" si="99"/>
        <v>253</v>
      </c>
      <c r="N265" s="12">
        <f t="shared" si="88"/>
        <v>1.070287319</v>
      </c>
      <c r="O265" s="12">
        <f t="shared" ca="1" si="89"/>
        <v>1.1840728069999999</v>
      </c>
      <c r="P265" s="17">
        <f t="shared" si="100"/>
        <v>0</v>
      </c>
      <c r="Q265" s="14">
        <f t="shared" ca="1" si="90"/>
        <v>168.53375582999999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45807</v>
      </c>
      <c r="V265" s="172" t="s">
        <v>95</v>
      </c>
      <c r="W265" s="3"/>
      <c r="X265" s="140">
        <f>[2]Plan1!$A335</f>
        <v>46874</v>
      </c>
      <c r="Y265" s="132" t="str">
        <f>[2]Plan1!$C335</f>
        <v>Dia do Trabalho</v>
      </c>
      <c r="Z265" s="123"/>
      <c r="AA265" s="1"/>
      <c r="AB265" s="3"/>
      <c r="AC265" s="121"/>
      <c r="AD265" s="121"/>
      <c r="AE265" s="121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ht="15" x14ac:dyDescent="0.25">
      <c r="A266" s="115">
        <f t="shared" si="93"/>
        <v>44825</v>
      </c>
      <c r="B266" s="116">
        <f t="shared" ca="1" si="103"/>
        <v>1084.95765815</v>
      </c>
      <c r="C266" s="14">
        <f t="shared" ca="1" si="94"/>
        <v>915.58203835999996</v>
      </c>
      <c r="D266" s="95">
        <f t="shared" si="95"/>
        <v>44824</v>
      </c>
      <c r="E266" s="9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1.10687490862757</v>
      </c>
      <c r="H266" s="14">
        <f t="shared" si="105"/>
        <v>1</v>
      </c>
      <c r="I266" s="14">
        <f t="shared" ca="1" si="106"/>
        <v>1.1068749099999999</v>
      </c>
      <c r="J266" s="13">
        <f t="shared" si="96"/>
        <v>7.0000000000000007E-2</v>
      </c>
      <c r="K266" s="29">
        <f t="shared" si="97"/>
        <v>44456</v>
      </c>
      <c r="L266" s="2">
        <f t="shared" si="98"/>
        <v>254</v>
      </c>
      <c r="M266" s="17">
        <f t="shared" si="99"/>
        <v>254</v>
      </c>
      <c r="N266" s="12">
        <f t="shared" si="88"/>
        <v>1.0705747160000001</v>
      </c>
      <c r="O266" s="12">
        <f t="shared" ca="1" si="89"/>
        <v>1.184992292</v>
      </c>
      <c r="P266" s="17">
        <f t="shared" si="100"/>
        <v>0</v>
      </c>
      <c r="Q266" s="14">
        <f t="shared" ca="1" si="90"/>
        <v>169.37561979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45807</v>
      </c>
      <c r="V266" s="178">
        <f>V262/V264</f>
        <v>11.96334034</v>
      </c>
      <c r="W266" s="3"/>
      <c r="X266" s="140">
        <f>[2]Plan1!$A336</f>
        <v>46919</v>
      </c>
      <c r="Y266" s="132" t="str">
        <f>[2]Plan1!$C336</f>
        <v>Corpus Christi</v>
      </c>
      <c r="Z266" s="123"/>
      <c r="AA266" s="1"/>
      <c r="AB266" s="3"/>
      <c r="AC266" s="121"/>
      <c r="AD266" s="121"/>
      <c r="AE266" s="121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ht="15" x14ac:dyDescent="0.25">
      <c r="A267" s="115">
        <f t="shared" si="93"/>
        <v>44826</v>
      </c>
      <c r="B267" s="116">
        <f t="shared" ca="1" si="103"/>
        <v>1085.8001703299999</v>
      </c>
      <c r="C267" s="14">
        <f t="shared" ca="1" si="94"/>
        <v>915.58203835999996</v>
      </c>
      <c r="D267" s="95">
        <f t="shared" si="95"/>
        <v>44825</v>
      </c>
      <c r="E267" s="9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1.1074370682561701</v>
      </c>
      <c r="H267" s="14">
        <f t="shared" si="105"/>
        <v>1</v>
      </c>
      <c r="I267" s="14">
        <f t="shared" ca="1" si="106"/>
        <v>1.10743707</v>
      </c>
      <c r="J267" s="13">
        <f t="shared" si="96"/>
        <v>7.0000000000000007E-2</v>
      </c>
      <c r="K267" s="29">
        <f t="shared" si="97"/>
        <v>44456</v>
      </c>
      <c r="L267" s="2">
        <f t="shared" si="98"/>
        <v>255</v>
      </c>
      <c r="M267" s="17">
        <f t="shared" si="99"/>
        <v>255</v>
      </c>
      <c r="N267" s="12">
        <f t="shared" si="88"/>
        <v>1.0708621890000001</v>
      </c>
      <c r="O267" s="12">
        <f t="shared" ca="1" si="89"/>
        <v>1.185912485</v>
      </c>
      <c r="P267" s="17">
        <f t="shared" si="100"/>
        <v>0</v>
      </c>
      <c r="Q267" s="14">
        <f t="shared" ca="1" si="90"/>
        <v>170.21813197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45807</v>
      </c>
      <c r="V267" s="172" t="s">
        <v>96</v>
      </c>
      <c r="W267" s="3"/>
      <c r="X267" s="140">
        <f>[2]Plan1!$A337</f>
        <v>47003</v>
      </c>
      <c r="Y267" s="132" t="str">
        <f>[2]Plan1!$C337</f>
        <v>Independência do Brasil</v>
      </c>
      <c r="Z267" s="123"/>
      <c r="AA267" s="1"/>
      <c r="AB267" s="3"/>
      <c r="AC267" s="121"/>
      <c r="AD267" s="121"/>
      <c r="AE267" s="121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ht="15" x14ac:dyDescent="0.25">
      <c r="A268" s="115">
        <f t="shared" si="93"/>
        <v>44827</v>
      </c>
      <c r="B268" s="116">
        <f t="shared" ca="1" si="103"/>
        <v>1086.6433316600001</v>
      </c>
      <c r="C268" s="14">
        <f t="shared" ca="1" si="94"/>
        <v>915.58203835999996</v>
      </c>
      <c r="D268" s="95">
        <f t="shared" si="95"/>
        <v>44826</v>
      </c>
      <c r="E268" s="9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1.1079995133943901</v>
      </c>
      <c r="H268" s="14">
        <f t="shared" si="105"/>
        <v>1</v>
      </c>
      <c r="I268" s="14">
        <f t="shared" ca="1" si="106"/>
        <v>1.10799951</v>
      </c>
      <c r="J268" s="13">
        <f t="shared" si="96"/>
        <v>7.0000000000000007E-2</v>
      </c>
      <c r="K268" s="29">
        <f t="shared" si="97"/>
        <v>44456</v>
      </c>
      <c r="L268" s="2">
        <f t="shared" si="98"/>
        <v>256</v>
      </c>
      <c r="M268" s="17">
        <f t="shared" si="99"/>
        <v>256</v>
      </c>
      <c r="N268" s="12">
        <f t="shared" ref="N268:N331" si="107">ROUND((J268+1)^(M268/252),9)</f>
        <v>1.0711497400000001</v>
      </c>
      <c r="O268" s="12">
        <f t="shared" ref="O268:O331" ca="1" si="108">ROUND(I268*N268,9)</f>
        <v>1.1868333870000001</v>
      </c>
      <c r="P268" s="17">
        <f t="shared" si="100"/>
        <v>0</v>
      </c>
      <c r="Q268" s="14">
        <f t="shared" ref="Q268:Q331" ca="1" si="109">TRUNC(((O268-1)*C268),8)</f>
        <v>171.06129329999999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45807</v>
      </c>
      <c r="V268" s="179">
        <f ca="1">O279</f>
        <v>1.1970106979999999</v>
      </c>
      <c r="W268" s="3"/>
      <c r="X268" s="140">
        <f>[2]Plan1!$A338</f>
        <v>47038</v>
      </c>
      <c r="Y268" s="132" t="str">
        <f>[2]Plan1!$C338</f>
        <v>Nossa Sr.a Aparecida - Padroeira do Brasil</v>
      </c>
      <c r="Z268" s="123"/>
      <c r="AA268" s="1"/>
      <c r="AB268" s="3"/>
      <c r="AC268" s="121"/>
      <c r="AD268" s="121"/>
      <c r="AE268" s="121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ht="15" x14ac:dyDescent="0.25">
      <c r="A269" s="115">
        <f t="shared" ref="A269:A332" si="112">WORKDAY($A268,1,$X$166:$X$544)</f>
        <v>44830</v>
      </c>
      <c r="B269" s="116">
        <f t="shared" ca="1" si="103"/>
        <v>1087.48715221</v>
      </c>
      <c r="C269" s="14">
        <f t="shared" ref="C269:C332" ca="1" si="113">(C268-S268)</f>
        <v>915.58203835999996</v>
      </c>
      <c r="D269" s="95">
        <f t="shared" ref="D269:D332" si="114">WORKDAY($A269,-1,$X$160:$X$544)</f>
        <v>44827</v>
      </c>
      <c r="E269" s="9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1.10856224418726</v>
      </c>
      <c r="H269" s="14">
        <f t="shared" si="105"/>
        <v>1</v>
      </c>
      <c r="I269" s="14">
        <f t="shared" ca="1" si="106"/>
        <v>1.1085622399999999</v>
      </c>
      <c r="J269" s="13">
        <f t="shared" ref="J269:J332" si="115">J268</f>
        <v>7.0000000000000007E-2</v>
      </c>
      <c r="K269" s="29">
        <f t="shared" ref="K269:K332" si="116">IF(P268&gt;0,VLOOKUP(P268,X$12:AH$150,2),K268)</f>
        <v>44456</v>
      </c>
      <c r="L269" s="2">
        <f t="shared" ref="L269:L332" si="117">IF(A269&gt;K269,IF(NETWORKDAYS(K269,A269,$X$160:$X$544)-1=0,1,NETWORKDAYS(K269,A269,$X$160:$X$544)-1),0)</f>
        <v>257</v>
      </c>
      <c r="M269" s="17">
        <f t="shared" ref="M269:M332" si="118">IF(AND(L269=1,L268=1),1,IF(L269&gt;0,IF(L269=L268,L269+1,L269),0))</f>
        <v>257</v>
      </c>
      <c r="N269" s="12">
        <f t="shared" si="107"/>
        <v>1.071437368</v>
      </c>
      <c r="O269" s="12">
        <f t="shared" ca="1" si="108"/>
        <v>1.187755009</v>
      </c>
      <c r="P269" s="17">
        <f t="shared" ref="P269:P332" si="119">IF(VLOOKUP(A269,Y$12:AF$150,8)=VLOOKUP(A268,Y$12:AF$150,8),0,VLOOKUP(A269,Y$12:AF$150,8))</f>
        <v>0</v>
      </c>
      <c r="Q269" s="14">
        <f t="shared" ca="1" si="109"/>
        <v>171.90511384999999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45807</v>
      </c>
      <c r="V269" s="172" t="s">
        <v>97</v>
      </c>
      <c r="W269" s="3"/>
      <c r="X269" s="140">
        <f>[2]Plan1!$A339</f>
        <v>47059</v>
      </c>
      <c r="Y269" s="132" t="str">
        <f>[2]Plan1!$C339</f>
        <v>Finados</v>
      </c>
      <c r="Z269" s="123"/>
      <c r="AA269" s="1"/>
      <c r="AB269" s="3"/>
      <c r="AC269" s="121"/>
      <c r="AD269" s="121"/>
      <c r="AE269" s="121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ht="15" x14ac:dyDescent="0.25">
      <c r="A270" s="115">
        <f t="shared" si="112"/>
        <v>44831</v>
      </c>
      <c r="B270" s="116">
        <f t="shared" ref="B270:B333" ca="1" si="122">IF(D270&lt;=TODAY(),C270+Q270,IF(AND(D270&gt;TODAY(),A270&lt;=$B$1),IF(VLOOKUP(TODAY(),$A$10:$E$5000,4,FALSE)=0,"n.d",C270+Q270),"n.d"))</f>
        <v>1088.3316319799999</v>
      </c>
      <c r="C270" s="14">
        <f t="shared" ca="1" si="113"/>
        <v>915.58203835999996</v>
      </c>
      <c r="D270" s="95">
        <f t="shared" si="114"/>
        <v>44830</v>
      </c>
      <c r="E270" s="9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1.1091252607798301</v>
      </c>
      <c r="H270" s="14">
        <f t="shared" ref="H270:H333" si="124">IF(P269&gt;0,G269,H269)</f>
        <v>1</v>
      </c>
      <c r="I270" s="14">
        <f t="shared" ref="I270:I333" ca="1" si="125">ROUND(G270/H270,8)</f>
        <v>1.1091252599999999</v>
      </c>
      <c r="J270" s="13">
        <f t="shared" si="115"/>
        <v>7.0000000000000007E-2</v>
      </c>
      <c r="K270" s="29">
        <f t="shared" si="116"/>
        <v>44456</v>
      </c>
      <c r="L270" s="2">
        <f t="shared" si="117"/>
        <v>258</v>
      </c>
      <c r="M270" s="17">
        <f t="shared" si="118"/>
        <v>258</v>
      </c>
      <c r="N270" s="12">
        <f t="shared" si="107"/>
        <v>1.0717250739999999</v>
      </c>
      <c r="O270" s="12">
        <f t="shared" ca="1" si="108"/>
        <v>1.1886773509999999</v>
      </c>
      <c r="P270" s="17">
        <f t="shared" si="119"/>
        <v>0</v>
      </c>
      <c r="Q270" s="14">
        <f t="shared" ca="1" si="109"/>
        <v>172.74959362000001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45807</v>
      </c>
      <c r="V270" s="173">
        <f ca="1">V266/(C279*V268)</f>
        <v>1.0915840015013558E-2</v>
      </c>
      <c r="W270" s="3"/>
      <c r="X270" s="140">
        <f>[2]Plan1!$A340</f>
        <v>47072</v>
      </c>
      <c r="Y270" s="132" t="str">
        <f>[2]Plan1!$C340</f>
        <v>Proclamação da República</v>
      </c>
      <c r="Z270" s="123"/>
      <c r="AA270" s="1"/>
      <c r="AB270" s="3"/>
      <c r="AC270" s="121"/>
      <c r="AD270" s="121"/>
      <c r="AE270" s="121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ht="15" x14ac:dyDescent="0.25">
      <c r="A271" s="115">
        <f t="shared" si="112"/>
        <v>44832</v>
      </c>
      <c r="B271" s="116">
        <f t="shared" ca="1" si="122"/>
        <v>1089.17676089</v>
      </c>
      <c r="C271" s="14">
        <f t="shared" ca="1" si="113"/>
        <v>915.58203835999996</v>
      </c>
      <c r="D271" s="95">
        <f t="shared" si="114"/>
        <v>44831</v>
      </c>
      <c r="E271" s="9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1.1096885633172799</v>
      </c>
      <c r="H271" s="14">
        <f t="shared" si="124"/>
        <v>1</v>
      </c>
      <c r="I271" s="14">
        <f t="shared" ca="1" si="125"/>
        <v>1.1096885599999999</v>
      </c>
      <c r="J271" s="13">
        <f t="shared" si="115"/>
        <v>7.0000000000000007E-2</v>
      </c>
      <c r="K271" s="29">
        <f t="shared" si="116"/>
        <v>44456</v>
      </c>
      <c r="L271" s="2">
        <f t="shared" si="117"/>
        <v>259</v>
      </c>
      <c r="M271" s="17">
        <f t="shared" si="118"/>
        <v>259</v>
      </c>
      <c r="N271" s="12">
        <f t="shared" si="107"/>
        <v>1.072012856</v>
      </c>
      <c r="O271" s="12">
        <f t="shared" ca="1" si="108"/>
        <v>1.1896004019999999</v>
      </c>
      <c r="P271" s="17">
        <f t="shared" si="119"/>
        <v>0</v>
      </c>
      <c r="Q271" s="14">
        <f t="shared" ca="1" si="109"/>
        <v>173.59472253000001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45807</v>
      </c>
      <c r="V271" s="171" t="s">
        <v>88</v>
      </c>
      <c r="W271" s="3"/>
      <c r="X271" s="140">
        <f>[2]Plan1!$A341</f>
        <v>47077</v>
      </c>
      <c r="Y271" s="132" t="str">
        <f>[2]Plan1!$C341</f>
        <v>Dia Nacional de Zumbi e da Consciência Negra</v>
      </c>
      <c r="Z271" s="123"/>
      <c r="AA271" s="1"/>
      <c r="AB271" s="3"/>
      <c r="AC271" s="121"/>
      <c r="AD271" s="121"/>
      <c r="AE271" s="121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ht="15" x14ac:dyDescent="0.25">
      <c r="A272" s="115">
        <f t="shared" si="112"/>
        <v>44833</v>
      </c>
      <c r="B272" s="116">
        <f t="shared" ca="1" si="122"/>
        <v>1090.0225508599999</v>
      </c>
      <c r="C272" s="14">
        <f t="shared" ca="1" si="113"/>
        <v>915.58203835999996</v>
      </c>
      <c r="D272" s="95">
        <f t="shared" si="114"/>
        <v>44832</v>
      </c>
      <c r="E272" s="9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1.1102521519448201</v>
      </c>
      <c r="H272" s="14">
        <f t="shared" si="124"/>
        <v>1</v>
      </c>
      <c r="I272" s="14">
        <f t="shared" ca="1" si="125"/>
        <v>1.11025215</v>
      </c>
      <c r="J272" s="13">
        <f t="shared" si="115"/>
        <v>7.0000000000000007E-2</v>
      </c>
      <c r="K272" s="29">
        <f t="shared" si="116"/>
        <v>44456</v>
      </c>
      <c r="L272" s="2">
        <f t="shared" si="117"/>
        <v>260</v>
      </c>
      <c r="M272" s="17">
        <f t="shared" si="118"/>
        <v>260</v>
      </c>
      <c r="N272" s="12">
        <f t="shared" si="107"/>
        <v>1.072300716</v>
      </c>
      <c r="O272" s="12">
        <f t="shared" ca="1" si="108"/>
        <v>1.190524175</v>
      </c>
      <c r="P272" s="17">
        <f t="shared" si="119"/>
        <v>0</v>
      </c>
      <c r="Q272" s="14">
        <f t="shared" ca="1" si="109"/>
        <v>174.44051250000001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45807</v>
      </c>
      <c r="V272" s="178">
        <f ca="1">TRUNC(V270*C279,8)</f>
        <v>9.99434705</v>
      </c>
      <c r="W272" s="3"/>
      <c r="X272" s="140">
        <f>[2]Plan1!$A342</f>
        <v>47112</v>
      </c>
      <c r="Y272" s="132" t="str">
        <f>[2]Plan1!$C342</f>
        <v>Natal</v>
      </c>
      <c r="Z272" s="123"/>
      <c r="AA272" s="1"/>
      <c r="AB272" s="3"/>
      <c r="AC272" s="121"/>
      <c r="AD272" s="121"/>
      <c r="AE272" s="121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ht="15" x14ac:dyDescent="0.25">
      <c r="A273" s="115">
        <f t="shared" si="112"/>
        <v>44834</v>
      </c>
      <c r="B273" s="116">
        <f t="shared" ca="1" si="122"/>
        <v>1090.86900096</v>
      </c>
      <c r="C273" s="14">
        <f t="shared" ca="1" si="113"/>
        <v>915.58203835999996</v>
      </c>
      <c r="D273" s="95">
        <f t="shared" si="114"/>
        <v>44833</v>
      </c>
      <c r="E273" s="9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1.11081602680775</v>
      </c>
      <c r="H273" s="14">
        <f t="shared" si="124"/>
        <v>1</v>
      </c>
      <c r="I273" s="14">
        <f t="shared" ca="1" si="125"/>
        <v>1.1108160300000001</v>
      </c>
      <c r="J273" s="13">
        <f t="shared" si="115"/>
        <v>7.0000000000000007E-2</v>
      </c>
      <c r="K273" s="29">
        <f t="shared" si="116"/>
        <v>44456</v>
      </c>
      <c r="L273" s="2">
        <f t="shared" si="117"/>
        <v>261</v>
      </c>
      <c r="M273" s="17">
        <f t="shared" si="118"/>
        <v>261</v>
      </c>
      <c r="N273" s="12">
        <f t="shared" si="107"/>
        <v>1.0725886529999999</v>
      </c>
      <c r="O273" s="12">
        <f t="shared" ca="1" si="108"/>
        <v>1.1914486689999999</v>
      </c>
      <c r="P273" s="17">
        <f t="shared" si="119"/>
        <v>0</v>
      </c>
      <c r="Q273" s="14">
        <f t="shared" ca="1" si="109"/>
        <v>175.28696260000001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45807</v>
      </c>
      <c r="V273" s="171" t="s">
        <v>90</v>
      </c>
      <c r="W273" s="3"/>
      <c r="X273" s="140">
        <f>[2]Plan1!$A343</f>
        <v>47119</v>
      </c>
      <c r="Y273" s="132" t="str">
        <f>[2]Plan1!$C343</f>
        <v>Confraternização Universal</v>
      </c>
      <c r="Z273" s="123"/>
      <c r="AA273" s="1"/>
      <c r="AB273" s="3"/>
      <c r="AC273" s="121"/>
      <c r="AD273" s="121"/>
      <c r="AE273" s="121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ht="15" x14ac:dyDescent="0.25">
      <c r="A274" s="115">
        <f t="shared" si="112"/>
        <v>44837</v>
      </c>
      <c r="B274" s="116">
        <f t="shared" ca="1" si="122"/>
        <v>1091.71610295</v>
      </c>
      <c r="C274" s="14">
        <f t="shared" ca="1" si="113"/>
        <v>915.58203835999996</v>
      </c>
      <c r="D274" s="95">
        <f t="shared" si="114"/>
        <v>44834</v>
      </c>
      <c r="E274" s="9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1.11138018805144</v>
      </c>
      <c r="H274" s="14">
        <f t="shared" si="124"/>
        <v>1</v>
      </c>
      <c r="I274" s="14">
        <f t="shared" ca="1" si="125"/>
        <v>1.11138019</v>
      </c>
      <c r="J274" s="13">
        <f t="shared" si="115"/>
        <v>7.0000000000000007E-2</v>
      </c>
      <c r="K274" s="29">
        <f t="shared" si="116"/>
        <v>44456</v>
      </c>
      <c r="L274" s="2">
        <f t="shared" si="117"/>
        <v>262</v>
      </c>
      <c r="M274" s="17">
        <f t="shared" si="118"/>
        <v>262</v>
      </c>
      <c r="N274" s="12">
        <f t="shared" si="107"/>
        <v>1.0728766679999999</v>
      </c>
      <c r="O274" s="12">
        <f t="shared" ca="1" si="108"/>
        <v>1.1923738749999999</v>
      </c>
      <c r="P274" s="17">
        <f t="shared" si="119"/>
        <v>0</v>
      </c>
      <c r="Q274" s="14">
        <f t="shared" ca="1" si="109"/>
        <v>176.13406459000001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45807</v>
      </c>
      <c r="V274" s="178">
        <f ca="1">(O279-1)*V272</f>
        <v>1.9689932883747401</v>
      </c>
      <c r="W274" s="3"/>
      <c r="X274" s="140">
        <f>[2]Plan1!$A344</f>
        <v>47161</v>
      </c>
      <c r="Y274" s="132" t="str">
        <f>[2]Plan1!$C344</f>
        <v>Carnaval</v>
      </c>
      <c r="Z274" s="123"/>
      <c r="AA274" s="1"/>
      <c r="AB274" s="3"/>
      <c r="AC274" s="121"/>
      <c r="AD274" s="121"/>
      <c r="AE274" s="121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ht="15" x14ac:dyDescent="0.25">
      <c r="A275" s="115">
        <f t="shared" si="112"/>
        <v>44838</v>
      </c>
      <c r="B275" s="116">
        <f t="shared" ca="1" si="122"/>
        <v>1092.5638650799999</v>
      </c>
      <c r="C275" s="14">
        <f t="shared" ca="1" si="113"/>
        <v>915.58203835999996</v>
      </c>
      <c r="D275" s="95">
        <f t="shared" si="114"/>
        <v>44837</v>
      </c>
      <c r="E275" s="9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1.1119446358213501</v>
      </c>
      <c r="H275" s="14">
        <f t="shared" si="124"/>
        <v>1</v>
      </c>
      <c r="I275" s="14">
        <f t="shared" ca="1" si="125"/>
        <v>1.1119446399999999</v>
      </c>
      <c r="J275" s="13">
        <f t="shared" si="115"/>
        <v>7.0000000000000007E-2</v>
      </c>
      <c r="K275" s="29">
        <f t="shared" si="116"/>
        <v>44456</v>
      </c>
      <c r="L275" s="2">
        <f t="shared" si="117"/>
        <v>263</v>
      </c>
      <c r="M275" s="17">
        <f t="shared" si="118"/>
        <v>263</v>
      </c>
      <c r="N275" s="12">
        <f t="shared" si="107"/>
        <v>1.073164759</v>
      </c>
      <c r="O275" s="12">
        <f t="shared" ca="1" si="108"/>
        <v>1.1932998020000001</v>
      </c>
      <c r="P275" s="17">
        <f t="shared" si="119"/>
        <v>0</v>
      </c>
      <c r="Q275" s="14">
        <f t="shared" ca="1" si="109"/>
        <v>176.98182671999999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45807</v>
      </c>
      <c r="V275" s="172" t="s">
        <v>98</v>
      </c>
      <c r="W275" s="3"/>
      <c r="X275" s="140">
        <f>[2]Plan1!$A345</f>
        <v>47162</v>
      </c>
      <c r="Y275" s="132" t="str">
        <f>[2]Plan1!$C345</f>
        <v>Carnaval</v>
      </c>
      <c r="Z275" s="123"/>
      <c r="AA275" s="1"/>
      <c r="AB275" s="3"/>
      <c r="AC275" s="121"/>
      <c r="AD275" s="121"/>
      <c r="AE275" s="121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ht="15" x14ac:dyDescent="0.25">
      <c r="A276" s="115">
        <f t="shared" si="112"/>
        <v>44839</v>
      </c>
      <c r="B276" s="116">
        <f t="shared" ca="1" si="122"/>
        <v>1093.41228002</v>
      </c>
      <c r="C276" s="14">
        <f t="shared" ca="1" si="113"/>
        <v>915.58203835999996</v>
      </c>
      <c r="D276" s="95">
        <f t="shared" si="114"/>
        <v>44838</v>
      </c>
      <c r="E276" s="9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1.11250937026299</v>
      </c>
      <c r="H276" s="14">
        <f t="shared" si="124"/>
        <v>1</v>
      </c>
      <c r="I276" s="14">
        <f t="shared" ca="1" si="125"/>
        <v>1.1125093699999999</v>
      </c>
      <c r="J276" s="13">
        <f t="shared" si="115"/>
        <v>7.0000000000000007E-2</v>
      </c>
      <c r="K276" s="29">
        <f t="shared" si="116"/>
        <v>44456</v>
      </c>
      <c r="L276" s="2">
        <f t="shared" si="117"/>
        <v>264</v>
      </c>
      <c r="M276" s="17">
        <f t="shared" si="118"/>
        <v>264</v>
      </c>
      <c r="N276" s="12">
        <f t="shared" si="107"/>
        <v>1.0734529289999999</v>
      </c>
      <c r="O276" s="12">
        <f t="shared" ca="1" si="108"/>
        <v>1.1942264419999999</v>
      </c>
      <c r="P276" s="17">
        <f t="shared" si="119"/>
        <v>0</v>
      </c>
      <c r="Q276" s="14">
        <f t="shared" ca="1" si="109"/>
        <v>177.83024166000001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45807</v>
      </c>
      <c r="V276" s="176">
        <f ca="1">(V272+V274)*V264</f>
        <v>62855.390137820883</v>
      </c>
      <c r="W276" s="3"/>
      <c r="X276" s="140">
        <f>[2]Plan1!$A346</f>
        <v>47207</v>
      </c>
      <c r="Y276" s="132" t="str">
        <f>[2]Plan1!$C346</f>
        <v>Paixão de Cristo</v>
      </c>
      <c r="Z276" s="123"/>
      <c r="AA276" s="1"/>
      <c r="AB276" s="3"/>
      <c r="AC276" s="121"/>
      <c r="AD276" s="121"/>
      <c r="AE276" s="121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ht="15" x14ac:dyDescent="0.25">
      <c r="A277" s="115">
        <f t="shared" si="112"/>
        <v>44840</v>
      </c>
      <c r="B277" s="116">
        <f t="shared" ca="1" si="122"/>
        <v>1094.2613550999999</v>
      </c>
      <c r="C277" s="14">
        <f t="shared" ca="1" si="113"/>
        <v>915.58203835999996</v>
      </c>
      <c r="D277" s="95">
        <f t="shared" si="114"/>
        <v>44839</v>
      </c>
      <c r="E277" s="9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1.1130743915219601</v>
      </c>
      <c r="H277" s="14">
        <f t="shared" si="124"/>
        <v>1</v>
      </c>
      <c r="I277" s="14">
        <f t="shared" ca="1" si="125"/>
        <v>1.11307439</v>
      </c>
      <c r="J277" s="13">
        <f t="shared" si="115"/>
        <v>7.0000000000000007E-2</v>
      </c>
      <c r="K277" s="29">
        <f t="shared" si="116"/>
        <v>44456</v>
      </c>
      <c r="L277" s="2">
        <f t="shared" si="117"/>
        <v>265</v>
      </c>
      <c r="M277" s="17">
        <f t="shared" si="118"/>
        <v>265</v>
      </c>
      <c r="N277" s="12">
        <f t="shared" si="107"/>
        <v>1.0737411750000001</v>
      </c>
      <c r="O277" s="12">
        <f t="shared" ca="1" si="108"/>
        <v>1.195153803</v>
      </c>
      <c r="P277" s="17">
        <f t="shared" si="119"/>
        <v>0</v>
      </c>
      <c r="Q277" s="14">
        <f t="shared" ca="1" si="109"/>
        <v>178.67931673999999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45807</v>
      </c>
      <c r="V277" s="172" t="s">
        <v>91</v>
      </c>
      <c r="W277" s="3"/>
      <c r="X277" s="140">
        <f>[2]Plan1!$A347</f>
        <v>47229</v>
      </c>
      <c r="Y277" s="132" t="str">
        <f>[2]Plan1!$C347</f>
        <v>Tiradentes</v>
      </c>
      <c r="Z277" s="123"/>
      <c r="AA277" s="1"/>
      <c r="AB277" s="3"/>
      <c r="AC277" s="121"/>
      <c r="AD277" s="121"/>
      <c r="AE277" s="121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ht="15" x14ac:dyDescent="0.25">
      <c r="A278" s="115">
        <f t="shared" si="112"/>
        <v>44841</v>
      </c>
      <c r="B278" s="116">
        <f t="shared" ca="1" si="122"/>
        <v>1095.11109397</v>
      </c>
      <c r="C278" s="14">
        <f t="shared" ca="1" si="113"/>
        <v>915.58203835999996</v>
      </c>
      <c r="D278" s="95">
        <f t="shared" si="114"/>
        <v>44840</v>
      </c>
      <c r="E278" s="9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1.11363969974393</v>
      </c>
      <c r="H278" s="14">
        <f t="shared" si="124"/>
        <v>1</v>
      </c>
      <c r="I278" s="14">
        <f t="shared" ca="1" si="125"/>
        <v>1.1136397</v>
      </c>
      <c r="J278" s="13">
        <f t="shared" si="115"/>
        <v>7.0000000000000007E-2</v>
      </c>
      <c r="K278" s="29">
        <f t="shared" si="116"/>
        <v>44456</v>
      </c>
      <c r="L278" s="2">
        <f t="shared" si="117"/>
        <v>266</v>
      </c>
      <c r="M278" s="17">
        <f t="shared" si="118"/>
        <v>266</v>
      </c>
      <c r="N278" s="12">
        <f t="shared" si="107"/>
        <v>1.0740294990000001</v>
      </c>
      <c r="O278" s="12">
        <f t="shared" ca="1" si="108"/>
        <v>1.196081889</v>
      </c>
      <c r="P278" s="17">
        <f t="shared" si="119"/>
        <v>0</v>
      </c>
      <c r="Q278" s="14">
        <f t="shared" ca="1" si="109"/>
        <v>179.52905561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45807</v>
      </c>
      <c r="V278" s="174">
        <f ca="1">C279-S279+Q279-V274</f>
        <v>1083.9981544716252</v>
      </c>
      <c r="W278" s="3"/>
      <c r="X278" s="140">
        <f>[2]Plan1!$A348</f>
        <v>47239</v>
      </c>
      <c r="Y278" s="132" t="str">
        <f>[2]Plan1!$C348</f>
        <v>Dia do Trabalho</v>
      </c>
      <c r="Z278" s="123"/>
      <c r="AA278" s="1"/>
      <c r="AB278" s="3"/>
      <c r="AC278" s="121"/>
      <c r="AD278" s="121"/>
      <c r="AE278" s="121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ht="15" x14ac:dyDescent="0.25">
      <c r="A279" s="161">
        <f t="shared" si="112"/>
        <v>44844</v>
      </c>
      <c r="B279" s="162">
        <f t="shared" ca="1" si="122"/>
        <v>1095.96149481</v>
      </c>
      <c r="C279" s="163">
        <f t="shared" ca="1" si="113"/>
        <v>915.58203835999996</v>
      </c>
      <c r="D279" s="164">
        <f t="shared" si="114"/>
        <v>44841</v>
      </c>
      <c r="E279" s="165">
        <f ca="1">IF(D279&lt;$B$1,VLOOKUP(D279,[1]DI!$A$4:$B$15000,2,FALSE),0)</f>
        <v>0.13650000000000001</v>
      </c>
      <c r="F279" s="163">
        <f t="shared" ca="1" si="123"/>
        <v>1.00050788</v>
      </c>
      <c r="G279" s="163">
        <f ca="1">(TRUNC(PRODUCT($F$12:$F278),16))</f>
        <v>1.11420529507463</v>
      </c>
      <c r="H279" s="163">
        <f t="shared" si="124"/>
        <v>1</v>
      </c>
      <c r="I279" s="163">
        <f t="shared" ca="1" si="125"/>
        <v>1.1142053000000001</v>
      </c>
      <c r="J279" s="165">
        <f t="shared" si="115"/>
        <v>7.0000000000000007E-2</v>
      </c>
      <c r="K279" s="164">
        <f t="shared" si="116"/>
        <v>44456</v>
      </c>
      <c r="L279" s="166">
        <f t="shared" si="117"/>
        <v>267</v>
      </c>
      <c r="M279" s="167">
        <f t="shared" si="118"/>
        <v>267</v>
      </c>
      <c r="N279" s="168">
        <f t="shared" si="107"/>
        <v>1.0743179</v>
      </c>
      <c r="O279" s="168">
        <f t="shared" ca="1" si="108"/>
        <v>1.1970106979999999</v>
      </c>
      <c r="P279" s="167">
        <f t="shared" si="119"/>
        <v>0</v>
      </c>
      <c r="Q279" s="163">
        <f t="shared" ca="1" si="109"/>
        <v>180.37945644999999</v>
      </c>
      <c r="R279" s="173">
        <f ca="1">S279/C279</f>
        <v>1.0915840013530603E-2</v>
      </c>
      <c r="S279" s="174">
        <f ca="1">V272</f>
        <v>9.99434705</v>
      </c>
      <c r="T279" s="170" t="str">
        <f t="shared" si="120"/>
        <v>A+J=</v>
      </c>
      <c r="U279" s="164">
        <f t="shared" si="121"/>
        <v>45807</v>
      </c>
      <c r="V279" s="172" t="s">
        <v>92</v>
      </c>
      <c r="W279" s="3"/>
      <c r="X279" s="140">
        <f>[2]Plan1!$A349</f>
        <v>47269</v>
      </c>
      <c r="Y279" s="132" t="str">
        <f>[2]Plan1!$C349</f>
        <v>Corpus Christi</v>
      </c>
      <c r="Z279" s="123"/>
      <c r="AA279" s="1"/>
      <c r="AB279" s="3"/>
      <c r="AC279" s="121"/>
      <c r="AD279" s="121"/>
      <c r="AE279" s="121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ht="15" x14ac:dyDescent="0.25">
      <c r="A280" s="115">
        <f t="shared" si="112"/>
        <v>44845</v>
      </c>
      <c r="B280" s="116">
        <f t="shared" ca="1" si="122"/>
        <v>1084.8399190600001</v>
      </c>
      <c r="C280" s="14">
        <f t="shared" ca="1" si="113"/>
        <v>905.58769130999997</v>
      </c>
      <c r="D280" s="95">
        <f t="shared" si="114"/>
        <v>44844</v>
      </c>
      <c r="E280" s="9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1.1147711776598901</v>
      </c>
      <c r="H280" s="14">
        <f t="shared" si="124"/>
        <v>1</v>
      </c>
      <c r="I280" s="14">
        <f t="shared" ca="1" si="125"/>
        <v>1.11477118</v>
      </c>
      <c r="J280" s="13">
        <f t="shared" si="115"/>
        <v>7.0000000000000007E-2</v>
      </c>
      <c r="K280" s="29">
        <f t="shared" si="116"/>
        <v>44456</v>
      </c>
      <c r="L280" s="2">
        <f t="shared" si="117"/>
        <v>268</v>
      </c>
      <c r="M280" s="17">
        <f t="shared" si="118"/>
        <v>268</v>
      </c>
      <c r="N280" s="12">
        <f t="shared" si="107"/>
        <v>1.074606379</v>
      </c>
      <c r="O280" s="12">
        <f t="shared" ca="1" si="108"/>
        <v>1.1979402210000001</v>
      </c>
      <c r="P280" s="17">
        <f t="shared" si="119"/>
        <v>0</v>
      </c>
      <c r="Q280" s="14">
        <f t="shared" ca="1" si="109"/>
        <v>179.25222775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45807</v>
      </c>
      <c r="V280" s="174">
        <f ca="1">C280</f>
        <v>905.58769130999997</v>
      </c>
      <c r="W280" s="3"/>
      <c r="X280" s="140">
        <f>[2]Plan1!$A350</f>
        <v>47368</v>
      </c>
      <c r="Y280" s="132" t="str">
        <f>[2]Plan1!$C350</f>
        <v>Independência do Brasil</v>
      </c>
      <c r="Z280" s="123"/>
      <c r="AA280" s="1"/>
      <c r="AB280" s="3"/>
      <c r="AC280" s="121"/>
      <c r="AD280" s="121"/>
      <c r="AE280" s="121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ht="15" x14ac:dyDescent="0.25">
      <c r="A281" s="115">
        <f t="shared" si="112"/>
        <v>44847</v>
      </c>
      <c r="B281" s="116">
        <f t="shared" ca="1" si="122"/>
        <v>1085.6823392900001</v>
      </c>
      <c r="C281" s="14">
        <f t="shared" ca="1" si="113"/>
        <v>905.58769130999997</v>
      </c>
      <c r="D281" s="95">
        <f t="shared" si="114"/>
        <v>44845</v>
      </c>
      <c r="E281" s="9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1.1153373476456001</v>
      </c>
      <c r="H281" s="14">
        <f t="shared" si="124"/>
        <v>1</v>
      </c>
      <c r="I281" s="14">
        <f t="shared" ca="1" si="125"/>
        <v>1.1153373499999999</v>
      </c>
      <c r="J281" s="13">
        <f t="shared" si="115"/>
        <v>7.0000000000000007E-2</v>
      </c>
      <c r="K281" s="29">
        <f t="shared" si="116"/>
        <v>44456</v>
      </c>
      <c r="L281" s="2">
        <f t="shared" si="117"/>
        <v>269</v>
      </c>
      <c r="M281" s="17">
        <f t="shared" si="118"/>
        <v>269</v>
      </c>
      <c r="N281" s="12">
        <f t="shared" si="107"/>
        <v>1.0748949350000001</v>
      </c>
      <c r="O281" s="12">
        <f t="shared" ca="1" si="108"/>
        <v>1.198870468</v>
      </c>
      <c r="P281" s="17">
        <f t="shared" si="119"/>
        <v>0</v>
      </c>
      <c r="Q281" s="14">
        <f t="shared" ca="1" si="109"/>
        <v>180.09464797999999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45807</v>
      </c>
      <c r="V281" s="180" t="str">
        <f>B$9</f>
        <v>CRA021002SQ</v>
      </c>
      <c r="W281" s="3"/>
      <c r="X281" s="140">
        <f>[2]Plan1!$A351</f>
        <v>47403</v>
      </c>
      <c r="Y281" s="132" t="str">
        <f>[2]Plan1!$C351</f>
        <v>Nossa Sr.a Aparecida - Padroeira do Brasil</v>
      </c>
      <c r="Z281" s="123"/>
      <c r="AA281" s="1"/>
      <c r="AB281" s="3"/>
      <c r="AC281" s="121"/>
      <c r="AD281" s="121"/>
      <c r="AE281" s="121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ht="15" x14ac:dyDescent="0.25">
      <c r="A282" s="115">
        <f t="shared" si="112"/>
        <v>44848</v>
      </c>
      <c r="B282" s="116">
        <f t="shared" ca="1" si="122"/>
        <v>1086.52541698</v>
      </c>
      <c r="C282" s="14">
        <f t="shared" ca="1" si="113"/>
        <v>905.58769130999997</v>
      </c>
      <c r="D282" s="95">
        <f t="shared" si="114"/>
        <v>44847</v>
      </c>
      <c r="E282" s="9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1.1159038051777299</v>
      </c>
      <c r="H282" s="14">
        <f t="shared" si="124"/>
        <v>1</v>
      </c>
      <c r="I282" s="14">
        <f t="shared" ca="1" si="125"/>
        <v>1.1159038100000001</v>
      </c>
      <c r="J282" s="13">
        <f t="shared" si="115"/>
        <v>7.0000000000000007E-2</v>
      </c>
      <c r="K282" s="29">
        <f t="shared" si="116"/>
        <v>44456</v>
      </c>
      <c r="L282" s="2">
        <f t="shared" si="117"/>
        <v>270</v>
      </c>
      <c r="M282" s="17">
        <f t="shared" si="118"/>
        <v>270</v>
      </c>
      <c r="N282" s="12">
        <f t="shared" si="107"/>
        <v>1.075183569</v>
      </c>
      <c r="O282" s="12">
        <f t="shared" ca="1" si="108"/>
        <v>1.199801441</v>
      </c>
      <c r="P282" s="17">
        <f t="shared" si="119"/>
        <v>0</v>
      </c>
      <c r="Q282" s="14">
        <f t="shared" ca="1" si="109"/>
        <v>180.93772566999999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45807</v>
      </c>
      <c r="V282" s="166" t="s">
        <v>93</v>
      </c>
      <c r="W282" s="3"/>
      <c r="X282" s="140">
        <f>[2]Plan1!$A352</f>
        <v>47424</v>
      </c>
      <c r="Y282" s="132" t="str">
        <f>[2]Plan1!$C352</f>
        <v>Finados</v>
      </c>
      <c r="Z282" s="123"/>
      <c r="AA282" s="1"/>
      <c r="AB282" s="3"/>
      <c r="AC282" s="121"/>
      <c r="AD282" s="121"/>
      <c r="AE282" s="121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ht="15" x14ac:dyDescent="0.25">
      <c r="A283" s="115">
        <f t="shared" si="112"/>
        <v>44851</v>
      </c>
      <c r="B283" s="116">
        <f t="shared" ca="1" si="122"/>
        <v>1087.3691412599999</v>
      </c>
      <c r="C283" s="14">
        <f t="shared" ca="1" si="113"/>
        <v>905.58769130999997</v>
      </c>
      <c r="D283" s="95">
        <f t="shared" si="114"/>
        <v>44848</v>
      </c>
      <c r="E283" s="9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1.1164705504023</v>
      </c>
      <c r="H283" s="14">
        <f t="shared" si="124"/>
        <v>1</v>
      </c>
      <c r="I283" s="14">
        <f t="shared" ca="1" si="125"/>
        <v>1.1164705500000001</v>
      </c>
      <c r="J283" s="13">
        <f t="shared" si="115"/>
        <v>7.0000000000000007E-2</v>
      </c>
      <c r="K283" s="29">
        <f t="shared" si="116"/>
        <v>44456</v>
      </c>
      <c r="L283" s="2">
        <f t="shared" si="117"/>
        <v>271</v>
      </c>
      <c r="M283" s="17">
        <f t="shared" si="118"/>
        <v>271</v>
      </c>
      <c r="N283" s="12">
        <f t="shared" si="107"/>
        <v>1.0754722800000001</v>
      </c>
      <c r="O283" s="12">
        <f t="shared" ca="1" si="108"/>
        <v>1.200733128</v>
      </c>
      <c r="P283" s="17">
        <f t="shared" si="119"/>
        <v>0</v>
      </c>
      <c r="Q283" s="14">
        <f t="shared" ca="1" si="109"/>
        <v>181.78144995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45807</v>
      </c>
      <c r="V283" s="181">
        <v>290426.19</v>
      </c>
      <c r="W283" s="3"/>
      <c r="X283" s="140">
        <f>[2]Plan1!$A353</f>
        <v>47437</v>
      </c>
      <c r="Y283" s="132" t="str">
        <f>[2]Plan1!$C353</f>
        <v>Proclamação da República</v>
      </c>
      <c r="Z283" s="123"/>
      <c r="AA283" s="1"/>
      <c r="AB283" s="3"/>
      <c r="AC283" s="121"/>
      <c r="AD283" s="121"/>
      <c r="AE283" s="121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ht="15" x14ac:dyDescent="0.25">
      <c r="A284" s="115">
        <f t="shared" si="112"/>
        <v>44852</v>
      </c>
      <c r="B284" s="116">
        <f t="shared" ca="1" si="122"/>
        <v>1088.2135229999999</v>
      </c>
      <c r="C284" s="14">
        <f t="shared" ca="1" si="113"/>
        <v>905.58769130999997</v>
      </c>
      <c r="D284" s="95">
        <f t="shared" si="114"/>
        <v>44851</v>
      </c>
      <c r="E284" s="9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1.11703758346544</v>
      </c>
      <c r="H284" s="14">
        <f t="shared" si="124"/>
        <v>1</v>
      </c>
      <c r="I284" s="14">
        <f t="shared" ca="1" si="125"/>
        <v>1.1170375800000001</v>
      </c>
      <c r="J284" s="13">
        <f t="shared" si="115"/>
        <v>7.0000000000000007E-2</v>
      </c>
      <c r="K284" s="29">
        <f t="shared" si="116"/>
        <v>44456</v>
      </c>
      <c r="L284" s="2">
        <f t="shared" si="117"/>
        <v>272</v>
      </c>
      <c r="M284" s="17">
        <f t="shared" si="118"/>
        <v>272</v>
      </c>
      <c r="N284" s="12">
        <f t="shared" si="107"/>
        <v>1.0757610689999999</v>
      </c>
      <c r="O284" s="12">
        <f t="shared" ca="1" si="108"/>
        <v>1.2016655409999999</v>
      </c>
      <c r="P284" s="17">
        <f t="shared" si="119"/>
        <v>0</v>
      </c>
      <c r="Q284" s="14">
        <f t="shared" ca="1" si="109"/>
        <v>182.62583169000001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45807</v>
      </c>
      <c r="V284" s="166" t="s">
        <v>94</v>
      </c>
      <c r="W284" s="3"/>
      <c r="X284" s="140">
        <f>[2]Plan1!$A354</f>
        <v>47442</v>
      </c>
      <c r="Y284" s="132" t="str">
        <f>[2]Plan1!$C354</f>
        <v>Dia Nacional de Zumbi e da Consciência Negra</v>
      </c>
      <c r="Z284" s="123"/>
      <c r="AA284" s="1"/>
      <c r="AB284" s="3"/>
      <c r="AC284" s="121"/>
      <c r="AD284" s="121"/>
      <c r="AE284" s="121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ht="15" x14ac:dyDescent="0.25">
      <c r="A285" s="115">
        <f t="shared" si="112"/>
        <v>44853</v>
      </c>
      <c r="B285" s="116">
        <f t="shared" ca="1" si="122"/>
        <v>1089.05856309</v>
      </c>
      <c r="C285" s="14">
        <f t="shared" ca="1" si="113"/>
        <v>905.58769130999997</v>
      </c>
      <c r="D285" s="95">
        <f t="shared" si="114"/>
        <v>44852</v>
      </c>
      <c r="E285" s="9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1.1176049045133301</v>
      </c>
      <c r="H285" s="14">
        <f t="shared" si="124"/>
        <v>1</v>
      </c>
      <c r="I285" s="14">
        <f t="shared" ca="1" si="125"/>
        <v>1.1176048999999999</v>
      </c>
      <c r="J285" s="13">
        <f t="shared" si="115"/>
        <v>7.0000000000000007E-2</v>
      </c>
      <c r="K285" s="29">
        <f t="shared" si="116"/>
        <v>44456</v>
      </c>
      <c r="L285" s="2">
        <f t="shared" si="117"/>
        <v>273</v>
      </c>
      <c r="M285" s="17">
        <f t="shared" si="118"/>
        <v>273</v>
      </c>
      <c r="N285" s="12">
        <f t="shared" si="107"/>
        <v>1.076049936</v>
      </c>
      <c r="O285" s="12">
        <f t="shared" ca="1" si="108"/>
        <v>1.202598681</v>
      </c>
      <c r="P285" s="17">
        <f t="shared" si="119"/>
        <v>0</v>
      </c>
      <c r="Q285" s="14">
        <f t="shared" ca="1" si="109"/>
        <v>183.47087178000001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45807</v>
      </c>
      <c r="V285" s="167">
        <v>5254</v>
      </c>
      <c r="W285" s="3"/>
      <c r="X285" s="140">
        <f>[2]Plan1!$A355</f>
        <v>47477</v>
      </c>
      <c r="Y285" s="132" t="str">
        <f>[2]Plan1!$C355</f>
        <v>Natal</v>
      </c>
      <c r="Z285" s="123"/>
      <c r="AA285" s="1"/>
      <c r="AB285" s="3"/>
      <c r="AC285" s="121"/>
      <c r="AD285" s="121"/>
      <c r="AE285" s="121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ht="15" x14ac:dyDescent="0.25">
      <c r="A286" s="115">
        <f t="shared" si="112"/>
        <v>44854</v>
      </c>
      <c r="B286" s="116">
        <f t="shared" ca="1" si="122"/>
        <v>1089.90425974</v>
      </c>
      <c r="C286" s="14">
        <f t="shared" ca="1" si="113"/>
        <v>905.58769130999997</v>
      </c>
      <c r="D286" s="95">
        <f t="shared" si="114"/>
        <v>44853</v>
      </c>
      <c r="E286" s="9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1.11817251369223</v>
      </c>
      <c r="H286" s="14">
        <f t="shared" si="124"/>
        <v>1</v>
      </c>
      <c r="I286" s="14">
        <f t="shared" ca="1" si="125"/>
        <v>1.11817251</v>
      </c>
      <c r="J286" s="13">
        <f t="shared" si="115"/>
        <v>7.0000000000000007E-2</v>
      </c>
      <c r="K286" s="29">
        <f t="shared" si="116"/>
        <v>44456</v>
      </c>
      <c r="L286" s="2">
        <f t="shared" si="117"/>
        <v>274</v>
      </c>
      <c r="M286" s="17">
        <f t="shared" si="118"/>
        <v>274</v>
      </c>
      <c r="N286" s="12">
        <f t="shared" si="107"/>
        <v>1.0763388789999999</v>
      </c>
      <c r="O286" s="12">
        <f t="shared" ca="1" si="108"/>
        <v>1.2035325459999999</v>
      </c>
      <c r="P286" s="17">
        <f t="shared" si="119"/>
        <v>0</v>
      </c>
      <c r="Q286" s="14">
        <f t="shared" ca="1" si="109"/>
        <v>184.31656842999999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45807</v>
      </c>
      <c r="V286" s="166" t="s">
        <v>95</v>
      </c>
      <c r="W286" s="3"/>
      <c r="X286" s="140">
        <f>[2]Plan1!$A356</f>
        <v>47484</v>
      </c>
      <c r="Y286" s="132" t="str">
        <f>[2]Plan1!$C356</f>
        <v>Confraternização Universal</v>
      </c>
      <c r="Z286" s="123"/>
      <c r="AA286" s="1"/>
      <c r="AB286" s="3"/>
      <c r="AC286" s="121"/>
      <c r="AD286" s="121"/>
      <c r="AE286" s="121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ht="15" x14ac:dyDescent="0.25">
      <c r="A287" s="115">
        <f t="shared" si="112"/>
        <v>44855</v>
      </c>
      <c r="B287" s="116">
        <f t="shared" ca="1" si="122"/>
        <v>1090.75061566</v>
      </c>
      <c r="C287" s="14">
        <f t="shared" ca="1" si="113"/>
        <v>905.58769130999997</v>
      </c>
      <c r="D287" s="95">
        <f t="shared" si="114"/>
        <v>44854</v>
      </c>
      <c r="E287" s="9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1.11874041114849</v>
      </c>
      <c r="H287" s="14">
        <f t="shared" si="124"/>
        <v>1</v>
      </c>
      <c r="I287" s="14">
        <f t="shared" ca="1" si="125"/>
        <v>1.11874041</v>
      </c>
      <c r="J287" s="13">
        <f t="shared" si="115"/>
        <v>7.0000000000000007E-2</v>
      </c>
      <c r="K287" s="29">
        <f t="shared" si="116"/>
        <v>44456</v>
      </c>
      <c r="L287" s="2">
        <f t="shared" si="117"/>
        <v>275</v>
      </c>
      <c r="M287" s="17">
        <f t="shared" si="118"/>
        <v>275</v>
      </c>
      <c r="N287" s="12">
        <f t="shared" si="107"/>
        <v>1.0766279009999999</v>
      </c>
      <c r="O287" s="12">
        <f t="shared" ca="1" si="108"/>
        <v>1.2044671389999999</v>
      </c>
      <c r="P287" s="17">
        <f t="shared" si="119"/>
        <v>0</v>
      </c>
      <c r="Q287" s="14">
        <f t="shared" ca="1" si="109"/>
        <v>185.16292435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45807</v>
      </c>
      <c r="V287" s="182">
        <f>TRUNC(V283/V285,8)</f>
        <v>55.277158350000001</v>
      </c>
      <c r="W287" s="3"/>
      <c r="X287" s="140">
        <f>[2]Plan1!$A357</f>
        <v>47546</v>
      </c>
      <c r="Y287" s="132" t="str">
        <f>[2]Plan1!$C357</f>
        <v>Carnaval</v>
      </c>
      <c r="Z287" s="123"/>
      <c r="AA287" s="1"/>
      <c r="AB287" s="3"/>
      <c r="AC287" s="121"/>
      <c r="AD287" s="121"/>
      <c r="AE287" s="121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ht="15" x14ac:dyDescent="0.25">
      <c r="A288" s="115">
        <f t="shared" si="112"/>
        <v>44858</v>
      </c>
      <c r="B288" s="116">
        <f t="shared" ca="1" si="122"/>
        <v>1091.5976308499999</v>
      </c>
      <c r="C288" s="14">
        <f t="shared" ca="1" si="113"/>
        <v>905.58769130999997</v>
      </c>
      <c r="D288" s="95">
        <f t="shared" si="114"/>
        <v>44855</v>
      </c>
      <c r="E288" s="9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1.1193085970284999</v>
      </c>
      <c r="H288" s="14">
        <f t="shared" si="124"/>
        <v>1</v>
      </c>
      <c r="I288" s="14">
        <f t="shared" ca="1" si="125"/>
        <v>1.1193086000000001</v>
      </c>
      <c r="J288" s="13">
        <f t="shared" si="115"/>
        <v>7.0000000000000007E-2</v>
      </c>
      <c r="K288" s="29">
        <f t="shared" si="116"/>
        <v>44456</v>
      </c>
      <c r="L288" s="2">
        <f t="shared" si="117"/>
        <v>276</v>
      </c>
      <c r="M288" s="17">
        <f t="shared" si="118"/>
        <v>276</v>
      </c>
      <c r="N288" s="12">
        <f t="shared" si="107"/>
        <v>1.0769169999999999</v>
      </c>
      <c r="O288" s="12">
        <f t="shared" ca="1" si="108"/>
        <v>1.20540246</v>
      </c>
      <c r="P288" s="17">
        <f t="shared" si="119"/>
        <v>0</v>
      </c>
      <c r="Q288" s="14">
        <f t="shared" ca="1" si="109"/>
        <v>186.00993954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45807</v>
      </c>
      <c r="V288" s="166" t="s">
        <v>96</v>
      </c>
      <c r="W288" s="3"/>
      <c r="X288" s="140">
        <f>[2]Plan1!$A358</f>
        <v>47547</v>
      </c>
      <c r="Y288" s="132" t="str">
        <f>[2]Plan1!$C358</f>
        <v>Carnaval</v>
      </c>
      <c r="Z288" s="123"/>
      <c r="AA288" s="1"/>
      <c r="AB288" s="3"/>
      <c r="AC288" s="121"/>
      <c r="AD288" s="121"/>
      <c r="AE288" s="121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ht="15" x14ac:dyDescent="0.25">
      <c r="A289" s="115">
        <f t="shared" si="112"/>
        <v>44859</v>
      </c>
      <c r="B289" s="116">
        <f t="shared" ca="1" si="122"/>
        <v>1092.4452944299999</v>
      </c>
      <c r="C289" s="14">
        <f t="shared" ca="1" si="113"/>
        <v>905.58769130999997</v>
      </c>
      <c r="D289" s="95">
        <f t="shared" si="114"/>
        <v>44858</v>
      </c>
      <c r="E289" s="9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1.11987707147876</v>
      </c>
      <c r="H289" s="14">
        <f t="shared" si="124"/>
        <v>1</v>
      </c>
      <c r="I289" s="14">
        <f t="shared" ca="1" si="125"/>
        <v>1.11987707</v>
      </c>
      <c r="J289" s="13">
        <f t="shared" si="115"/>
        <v>7.0000000000000007E-2</v>
      </c>
      <c r="K289" s="29">
        <f t="shared" si="116"/>
        <v>44456</v>
      </c>
      <c r="L289" s="2">
        <f t="shared" si="117"/>
        <v>277</v>
      </c>
      <c r="M289" s="17">
        <f t="shared" si="118"/>
        <v>277</v>
      </c>
      <c r="N289" s="12">
        <f t="shared" si="107"/>
        <v>1.0772061770000001</v>
      </c>
      <c r="O289" s="12">
        <f t="shared" ca="1" si="108"/>
        <v>1.206338497</v>
      </c>
      <c r="P289" s="17">
        <f t="shared" si="119"/>
        <v>0</v>
      </c>
      <c r="Q289" s="14">
        <f t="shared" ca="1" si="109"/>
        <v>186.85760311999999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45807</v>
      </c>
      <c r="V289" s="168">
        <f ca="1">O300</f>
        <v>1.216683062</v>
      </c>
      <c r="W289" s="3"/>
      <c r="X289" s="140">
        <f>[2]Plan1!$A359</f>
        <v>47592</v>
      </c>
      <c r="Y289" s="132" t="str">
        <f>[2]Plan1!$C359</f>
        <v>Paixão de Cristo</v>
      </c>
      <c r="Z289" s="123"/>
      <c r="AA289" s="1"/>
      <c r="AB289" s="3"/>
      <c r="AC289" s="121"/>
      <c r="AD289" s="121"/>
      <c r="AE289" s="121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ht="15" x14ac:dyDescent="0.25">
      <c r="A290" s="115">
        <f t="shared" si="112"/>
        <v>44860</v>
      </c>
      <c r="B290" s="116">
        <f t="shared" ca="1" si="122"/>
        <v>1093.29361819</v>
      </c>
      <c r="C290" s="14">
        <f t="shared" ca="1" si="113"/>
        <v>905.58769130999997</v>
      </c>
      <c r="D290" s="95">
        <f t="shared" si="114"/>
        <v>44859</v>
      </c>
      <c r="E290" s="9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1.1204458346458199</v>
      </c>
      <c r="H290" s="14">
        <f t="shared" si="124"/>
        <v>1</v>
      </c>
      <c r="I290" s="14">
        <f t="shared" ca="1" si="125"/>
        <v>1.12044583</v>
      </c>
      <c r="J290" s="13">
        <f t="shared" si="115"/>
        <v>7.0000000000000007E-2</v>
      </c>
      <c r="K290" s="29">
        <f t="shared" si="116"/>
        <v>44456</v>
      </c>
      <c r="L290" s="2">
        <f t="shared" si="117"/>
        <v>278</v>
      </c>
      <c r="M290" s="17">
        <f t="shared" si="118"/>
        <v>278</v>
      </c>
      <c r="N290" s="12">
        <f t="shared" si="107"/>
        <v>1.077495431</v>
      </c>
      <c r="O290" s="12">
        <f t="shared" ca="1" si="108"/>
        <v>1.2072752630000001</v>
      </c>
      <c r="P290" s="17">
        <f t="shared" si="119"/>
        <v>0</v>
      </c>
      <c r="Q290" s="14">
        <f t="shared" ca="1" si="109"/>
        <v>187.70592687999999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45807</v>
      </c>
      <c r="V290" s="166" t="s">
        <v>97</v>
      </c>
      <c r="W290" s="3"/>
      <c r="X290" s="140">
        <f>[2]Plan1!$A360</f>
        <v>47594</v>
      </c>
      <c r="Y290" s="132" t="str">
        <f>[2]Plan1!$C360</f>
        <v>Tiradentes</v>
      </c>
      <c r="Z290" s="123"/>
      <c r="AA290" s="1"/>
      <c r="AB290" s="3"/>
      <c r="AC290" s="121"/>
      <c r="AD290" s="121"/>
      <c r="AE290" s="121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ht="15" x14ac:dyDescent="0.25">
      <c r="A291" s="115">
        <f t="shared" si="112"/>
        <v>44861</v>
      </c>
      <c r="B291" s="116">
        <f t="shared" ca="1" si="122"/>
        <v>1094.1426111799999</v>
      </c>
      <c r="C291" s="14">
        <f t="shared" ca="1" si="113"/>
        <v>905.58769130999997</v>
      </c>
      <c r="D291" s="95">
        <f t="shared" si="114"/>
        <v>44860</v>
      </c>
      <c r="E291" s="9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1.1210148866763201</v>
      </c>
      <c r="H291" s="14">
        <f t="shared" si="124"/>
        <v>1</v>
      </c>
      <c r="I291" s="14">
        <f t="shared" ca="1" si="125"/>
        <v>1.1210148900000001</v>
      </c>
      <c r="J291" s="13">
        <f t="shared" si="115"/>
        <v>7.0000000000000007E-2</v>
      </c>
      <c r="K291" s="29">
        <f t="shared" si="116"/>
        <v>44456</v>
      </c>
      <c r="L291" s="2">
        <f t="shared" si="117"/>
        <v>279</v>
      </c>
      <c r="M291" s="17">
        <f t="shared" si="118"/>
        <v>279</v>
      </c>
      <c r="N291" s="12">
        <f t="shared" si="107"/>
        <v>1.0777847629999999</v>
      </c>
      <c r="O291" s="12">
        <f t="shared" ca="1" si="108"/>
        <v>1.2082127680000001</v>
      </c>
      <c r="P291" s="17">
        <f t="shared" si="119"/>
        <v>0</v>
      </c>
      <c r="Q291" s="14">
        <f t="shared" ca="1" si="109"/>
        <v>188.55491986999999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45807</v>
      </c>
      <c r="V291" s="169">
        <f ca="1">V287/(C300*V289)</f>
        <v>5.0169264708842108E-2</v>
      </c>
      <c r="W291" s="3"/>
      <c r="X291" s="140">
        <f>[2]Plan1!$A361</f>
        <v>47604</v>
      </c>
      <c r="Y291" s="132" t="str">
        <f>[2]Plan1!$C361</f>
        <v>Dia do Trabalho</v>
      </c>
      <c r="Z291" s="123"/>
      <c r="AA291" s="1"/>
      <c r="AB291" s="3"/>
      <c r="AC291" s="121"/>
      <c r="AD291" s="121"/>
      <c r="AE291" s="121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ht="15" x14ac:dyDescent="0.25">
      <c r="A292" s="115">
        <f t="shared" si="112"/>
        <v>44862</v>
      </c>
      <c r="B292" s="116">
        <f t="shared" ca="1" si="122"/>
        <v>1094.9922543799998</v>
      </c>
      <c r="C292" s="14">
        <f t="shared" ca="1" si="113"/>
        <v>905.58769130999997</v>
      </c>
      <c r="D292" s="95">
        <f t="shared" si="114"/>
        <v>44861</v>
      </c>
      <c r="E292" s="9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1.1215842277169701</v>
      </c>
      <c r="H292" s="14">
        <f t="shared" si="124"/>
        <v>1</v>
      </c>
      <c r="I292" s="14">
        <f t="shared" ca="1" si="125"/>
        <v>1.1215842300000001</v>
      </c>
      <c r="J292" s="13">
        <f t="shared" si="115"/>
        <v>7.0000000000000007E-2</v>
      </c>
      <c r="K292" s="29">
        <f t="shared" si="116"/>
        <v>44456</v>
      </c>
      <c r="L292" s="2">
        <f t="shared" si="117"/>
        <v>280</v>
      </c>
      <c r="M292" s="17">
        <f t="shared" si="118"/>
        <v>280</v>
      </c>
      <c r="N292" s="12">
        <f t="shared" si="107"/>
        <v>1.0780741730000001</v>
      </c>
      <c r="O292" s="12">
        <f t="shared" ca="1" si="108"/>
        <v>1.209150991</v>
      </c>
      <c r="P292" s="17">
        <f t="shared" si="119"/>
        <v>0</v>
      </c>
      <c r="Q292" s="14">
        <f t="shared" ca="1" si="109"/>
        <v>189.40456306999999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45807</v>
      </c>
      <c r="V292" s="180" t="s">
        <v>88</v>
      </c>
      <c r="W292" s="3"/>
      <c r="X292" s="140">
        <f>[2]Plan1!$A362</f>
        <v>47654</v>
      </c>
      <c r="Y292" s="132" t="str">
        <f>[2]Plan1!$C362</f>
        <v>Corpus Christi</v>
      </c>
      <c r="Z292" s="123"/>
      <c r="AA292" s="1"/>
      <c r="AB292" s="3"/>
      <c r="AC292" s="121"/>
      <c r="AD292" s="121"/>
      <c r="AE292" s="121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ht="15" x14ac:dyDescent="0.25">
      <c r="A293" s="115">
        <f t="shared" si="112"/>
        <v>44865</v>
      </c>
      <c r="B293" s="116">
        <f t="shared" ca="1" si="122"/>
        <v>1095.8425586599999</v>
      </c>
      <c r="C293" s="14">
        <f t="shared" ca="1" si="113"/>
        <v>905.58769130999997</v>
      </c>
      <c r="D293" s="95">
        <f t="shared" si="114"/>
        <v>44862</v>
      </c>
      <c r="E293" s="9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1.12215385791454</v>
      </c>
      <c r="H293" s="14">
        <f t="shared" si="124"/>
        <v>1</v>
      </c>
      <c r="I293" s="14">
        <f t="shared" ca="1" si="125"/>
        <v>1.1221538600000001</v>
      </c>
      <c r="J293" s="13">
        <f t="shared" si="115"/>
        <v>7.0000000000000007E-2</v>
      </c>
      <c r="K293" s="29">
        <f t="shared" si="116"/>
        <v>44456</v>
      </c>
      <c r="L293" s="2">
        <f t="shared" si="117"/>
        <v>281</v>
      </c>
      <c r="M293" s="17">
        <f t="shared" si="118"/>
        <v>281</v>
      </c>
      <c r="N293" s="12">
        <f t="shared" si="107"/>
        <v>1.0783636599999999</v>
      </c>
      <c r="O293" s="12">
        <f t="shared" ca="1" si="108"/>
        <v>1.2100899439999999</v>
      </c>
      <c r="P293" s="17">
        <f t="shared" si="119"/>
        <v>0</v>
      </c>
      <c r="Q293" s="14">
        <f t="shared" ca="1" si="109"/>
        <v>190.25486735000001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45807</v>
      </c>
      <c r="V293" s="182">
        <f ca="1">TRUNC(V291*C300,8)</f>
        <v>45.4326686</v>
      </c>
      <c r="W293" s="3"/>
      <c r="X293" s="140">
        <f>[2]Plan1!$A363</f>
        <v>47733</v>
      </c>
      <c r="Y293" s="132" t="str">
        <f>[2]Plan1!$C363</f>
        <v>Independência do Brasil</v>
      </c>
      <c r="Z293" s="123"/>
      <c r="AA293" s="1"/>
      <c r="AB293" s="3"/>
      <c r="AC293" s="121"/>
      <c r="AD293" s="121"/>
      <c r="AE293" s="121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ht="15" x14ac:dyDescent="0.25">
      <c r="A294" s="115">
        <f t="shared" si="112"/>
        <v>44866</v>
      </c>
      <c r="B294" s="116">
        <f t="shared" ca="1" si="122"/>
        <v>1096.6935231099999</v>
      </c>
      <c r="C294" s="14">
        <f t="shared" ca="1" si="113"/>
        <v>905.58769130999997</v>
      </c>
      <c r="D294" s="95">
        <f t="shared" si="114"/>
        <v>44865</v>
      </c>
      <c r="E294" s="9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1.1227237774159</v>
      </c>
      <c r="H294" s="14">
        <f t="shared" si="124"/>
        <v>1</v>
      </c>
      <c r="I294" s="14">
        <f t="shared" ca="1" si="125"/>
        <v>1.1227237800000001</v>
      </c>
      <c r="J294" s="13">
        <f t="shared" si="115"/>
        <v>7.0000000000000007E-2</v>
      </c>
      <c r="K294" s="29">
        <f t="shared" si="116"/>
        <v>44456</v>
      </c>
      <c r="L294" s="2">
        <f t="shared" si="117"/>
        <v>282</v>
      </c>
      <c r="M294" s="17">
        <f t="shared" si="118"/>
        <v>282</v>
      </c>
      <c r="N294" s="12">
        <f t="shared" si="107"/>
        <v>1.078653225</v>
      </c>
      <c r="O294" s="12">
        <f t="shared" ca="1" si="108"/>
        <v>1.211029626</v>
      </c>
      <c r="P294" s="17">
        <f t="shared" si="119"/>
        <v>0</v>
      </c>
      <c r="Q294" s="14">
        <f t="shared" ca="1" si="109"/>
        <v>191.1058318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45807</v>
      </c>
      <c r="V294" s="180" t="s">
        <v>90</v>
      </c>
      <c r="W294" s="3"/>
      <c r="X294" s="140">
        <f>[2]Plan1!$A364</f>
        <v>47768</v>
      </c>
      <c r="Y294" s="132" t="str">
        <f>[2]Plan1!$C364</f>
        <v>Nossa Sr.a Aparecida - Padroeira do Brasil</v>
      </c>
      <c r="Z294" s="123"/>
      <c r="AA294" s="1"/>
      <c r="AB294" s="3"/>
      <c r="AC294" s="121"/>
      <c r="AD294" s="121"/>
      <c r="AE294" s="121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ht="15" x14ac:dyDescent="0.25">
      <c r="A295" s="115">
        <f t="shared" si="112"/>
        <v>44868</v>
      </c>
      <c r="B295" s="116">
        <f t="shared" ca="1" si="122"/>
        <v>1097.5451495499999</v>
      </c>
      <c r="C295" s="14">
        <f t="shared" ca="1" si="113"/>
        <v>905.58769130999997</v>
      </c>
      <c r="D295" s="95">
        <f t="shared" si="114"/>
        <v>44866</v>
      </c>
      <c r="E295" s="9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1.1232939863679701</v>
      </c>
      <c r="H295" s="14">
        <f t="shared" si="124"/>
        <v>1</v>
      </c>
      <c r="I295" s="14">
        <f t="shared" ca="1" si="125"/>
        <v>1.1232939900000001</v>
      </c>
      <c r="J295" s="13">
        <f t="shared" si="115"/>
        <v>7.0000000000000007E-2</v>
      </c>
      <c r="K295" s="29">
        <f t="shared" si="116"/>
        <v>44456</v>
      </c>
      <c r="L295" s="2">
        <f t="shared" si="117"/>
        <v>283</v>
      </c>
      <c r="M295" s="17">
        <f t="shared" si="118"/>
        <v>283</v>
      </c>
      <c r="N295" s="12">
        <f t="shared" si="107"/>
        <v>1.0789428679999999</v>
      </c>
      <c r="O295" s="12">
        <f t="shared" ca="1" si="108"/>
        <v>1.2119700390000001</v>
      </c>
      <c r="P295" s="17">
        <f t="shared" si="119"/>
        <v>0</v>
      </c>
      <c r="Q295" s="14">
        <f t="shared" ca="1" si="109"/>
        <v>191.95745823999999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45807</v>
      </c>
      <c r="V295" s="182">
        <f ca="1">(O300-1)*V293</f>
        <v>9.844489747079253</v>
      </c>
      <c r="W295" s="3"/>
      <c r="X295" s="140">
        <f>[2]Plan1!$A365</f>
        <v>47789</v>
      </c>
      <c r="Y295" s="132" t="str">
        <f>[2]Plan1!$C365</f>
        <v>Finados</v>
      </c>
      <c r="Z295" s="123"/>
      <c r="AA295" s="1"/>
      <c r="AB295" s="3"/>
      <c r="AC295" s="121"/>
      <c r="AD295" s="121"/>
      <c r="AE295" s="121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ht="15" x14ac:dyDescent="0.25">
      <c r="A296" s="115">
        <f t="shared" si="112"/>
        <v>44869</v>
      </c>
      <c r="B296" s="116">
        <f t="shared" ca="1" si="122"/>
        <v>1098.3974280099999</v>
      </c>
      <c r="C296" s="14">
        <f t="shared" ca="1" si="113"/>
        <v>905.58769130999997</v>
      </c>
      <c r="D296" s="95">
        <f t="shared" si="114"/>
        <v>44868</v>
      </c>
      <c r="E296" s="9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1.1238644849177699</v>
      </c>
      <c r="H296" s="14">
        <f t="shared" si="124"/>
        <v>1</v>
      </c>
      <c r="I296" s="14">
        <f t="shared" ca="1" si="125"/>
        <v>1.1238644799999999</v>
      </c>
      <c r="J296" s="13">
        <f t="shared" si="115"/>
        <v>7.0000000000000007E-2</v>
      </c>
      <c r="K296" s="29">
        <f t="shared" si="116"/>
        <v>44456</v>
      </c>
      <c r="L296" s="2">
        <f t="shared" si="117"/>
        <v>284</v>
      </c>
      <c r="M296" s="17">
        <f t="shared" si="118"/>
        <v>284</v>
      </c>
      <c r="N296" s="12">
        <f t="shared" si="107"/>
        <v>1.0792325890000001</v>
      </c>
      <c r="O296" s="12">
        <f t="shared" ca="1" si="108"/>
        <v>1.2129111720000001</v>
      </c>
      <c r="P296" s="17">
        <f t="shared" si="119"/>
        <v>0</v>
      </c>
      <c r="Q296" s="14">
        <f t="shared" ca="1" si="109"/>
        <v>192.8097367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45807</v>
      </c>
      <c r="V296" s="166" t="s">
        <v>98</v>
      </c>
      <c r="W296" s="3"/>
      <c r="X296" s="140">
        <f>[2]Plan1!$A366</f>
        <v>47802</v>
      </c>
      <c r="Y296" s="132" t="str">
        <f>[2]Plan1!$C366</f>
        <v>Proclamação da República</v>
      </c>
      <c r="Z296" s="123"/>
      <c r="AA296" s="1"/>
      <c r="AB296" s="3"/>
      <c r="AC296" s="121"/>
      <c r="AD296" s="121"/>
      <c r="AE296" s="121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ht="15" x14ac:dyDescent="0.25">
      <c r="A297" s="115">
        <f t="shared" si="112"/>
        <v>44872</v>
      </c>
      <c r="B297" s="116">
        <f t="shared" ca="1" si="122"/>
        <v>1099.2503793199999</v>
      </c>
      <c r="C297" s="14">
        <f t="shared" ca="1" si="113"/>
        <v>905.58769130999997</v>
      </c>
      <c r="D297" s="95">
        <f t="shared" si="114"/>
        <v>44869</v>
      </c>
      <c r="E297" s="9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1.1244352732123699</v>
      </c>
      <c r="H297" s="14">
        <f t="shared" si="124"/>
        <v>1</v>
      </c>
      <c r="I297" s="14">
        <f t="shared" ca="1" si="125"/>
        <v>1.12443527</v>
      </c>
      <c r="J297" s="13">
        <f t="shared" si="115"/>
        <v>7.0000000000000007E-2</v>
      </c>
      <c r="K297" s="29">
        <f t="shared" si="116"/>
        <v>44456</v>
      </c>
      <c r="L297" s="2">
        <f t="shared" si="117"/>
        <v>285</v>
      </c>
      <c r="M297" s="17">
        <f t="shared" si="118"/>
        <v>285</v>
      </c>
      <c r="N297" s="12">
        <f t="shared" si="107"/>
        <v>1.079522388</v>
      </c>
      <c r="O297" s="12">
        <f t="shared" ca="1" si="108"/>
        <v>1.213853048</v>
      </c>
      <c r="P297" s="17">
        <f t="shared" si="119"/>
        <v>0</v>
      </c>
      <c r="Q297" s="14">
        <f t="shared" ca="1" si="109"/>
        <v>193.66268801000001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45807</v>
      </c>
      <c r="V297" s="181">
        <f ca="1">(V293+V295)*V285</f>
        <v>290426.18995555438</v>
      </c>
      <c r="W297" s="3"/>
      <c r="X297" s="140">
        <f>[2]Plan1!$A367</f>
        <v>47807</v>
      </c>
      <c r="Y297" s="132" t="str">
        <f>[2]Plan1!$C367</f>
        <v>Dia Nacional de Zumbi e da Consciência Negra</v>
      </c>
      <c r="Z297" s="123"/>
      <c r="AA297" s="1"/>
      <c r="AB297" s="3"/>
      <c r="AC297" s="121"/>
      <c r="AD297" s="121"/>
      <c r="AE297" s="121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ht="15" x14ac:dyDescent="0.25">
      <c r="A298" s="115">
        <f t="shared" si="112"/>
        <v>44873</v>
      </c>
      <c r="B298" s="116">
        <f t="shared" ca="1" si="122"/>
        <v>1100.1039917099999</v>
      </c>
      <c r="C298" s="14">
        <f t="shared" ca="1" si="113"/>
        <v>905.58769130999997</v>
      </c>
      <c r="D298" s="95">
        <f t="shared" si="114"/>
        <v>44872</v>
      </c>
      <c r="E298" s="9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1.1250063513989299</v>
      </c>
      <c r="H298" s="14">
        <f t="shared" si="124"/>
        <v>1</v>
      </c>
      <c r="I298" s="14">
        <f t="shared" ca="1" si="125"/>
        <v>1.12500635</v>
      </c>
      <c r="J298" s="13">
        <f t="shared" si="115"/>
        <v>7.0000000000000007E-2</v>
      </c>
      <c r="K298" s="29">
        <f t="shared" si="116"/>
        <v>44456</v>
      </c>
      <c r="L298" s="2">
        <f t="shared" si="117"/>
        <v>286</v>
      </c>
      <c r="M298" s="17">
        <f t="shared" si="118"/>
        <v>286</v>
      </c>
      <c r="N298" s="12">
        <f t="shared" si="107"/>
        <v>1.0798122640000001</v>
      </c>
      <c r="O298" s="12">
        <f t="shared" ca="1" si="108"/>
        <v>1.214795654</v>
      </c>
      <c r="P298" s="17">
        <f t="shared" si="119"/>
        <v>0</v>
      </c>
      <c r="Q298" s="14">
        <f t="shared" ca="1" si="109"/>
        <v>194.51630040000001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45807</v>
      </c>
      <c r="V298" s="166" t="s">
        <v>91</v>
      </c>
      <c r="W298" s="3"/>
      <c r="X298" s="140">
        <f>[2]Plan1!$A368</f>
        <v>47842</v>
      </c>
      <c r="Y298" s="132" t="str">
        <f>[2]Plan1!$C368</f>
        <v>Natal</v>
      </c>
      <c r="Z298" s="123"/>
      <c r="AA298" s="1"/>
      <c r="AB298" s="3"/>
      <c r="AC298" s="121"/>
      <c r="AD298" s="121"/>
      <c r="AE298" s="121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ht="15" x14ac:dyDescent="0.25">
      <c r="A299" s="115">
        <f t="shared" si="112"/>
        <v>44874</v>
      </c>
      <c r="B299" s="116">
        <f t="shared" ca="1" si="122"/>
        <v>1100.958267</v>
      </c>
      <c r="C299" s="14">
        <f t="shared" ca="1" si="113"/>
        <v>905.58769130999997</v>
      </c>
      <c r="D299" s="95">
        <f t="shared" si="114"/>
        <v>44873</v>
      </c>
      <c r="E299" s="9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1.1255777196246799</v>
      </c>
      <c r="H299" s="14">
        <f t="shared" si="124"/>
        <v>1</v>
      </c>
      <c r="I299" s="14">
        <f t="shared" ca="1" si="125"/>
        <v>1.1255777199999999</v>
      </c>
      <c r="J299" s="13">
        <f t="shared" si="115"/>
        <v>7.0000000000000007E-2</v>
      </c>
      <c r="K299" s="29">
        <f t="shared" si="116"/>
        <v>44456</v>
      </c>
      <c r="L299" s="2">
        <f t="shared" si="117"/>
        <v>287</v>
      </c>
      <c r="M299" s="17">
        <f t="shared" si="118"/>
        <v>287</v>
      </c>
      <c r="N299" s="12">
        <f t="shared" si="107"/>
        <v>1.0801022179999999</v>
      </c>
      <c r="O299" s="12">
        <f t="shared" ca="1" si="108"/>
        <v>1.2157389919999999</v>
      </c>
      <c r="P299" s="17">
        <f t="shared" si="119"/>
        <v>0</v>
      </c>
      <c r="Q299" s="14">
        <f t="shared" ca="1" si="109"/>
        <v>195.37057569000001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45807</v>
      </c>
      <c r="V299" s="163">
        <f ca="1">C300-S300+Q300-V295</f>
        <v>1046.5360468229208</v>
      </c>
      <c r="W299" s="3"/>
      <c r="X299" s="140">
        <f>[2]Plan1!$A369</f>
        <v>47849</v>
      </c>
      <c r="Y299" s="132" t="str">
        <f>[2]Plan1!$C369</f>
        <v>Confraternização Universal</v>
      </c>
      <c r="Z299" s="123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ht="15" x14ac:dyDescent="0.25">
      <c r="A300" s="161">
        <f t="shared" si="112"/>
        <v>44875</v>
      </c>
      <c r="B300" s="162">
        <f t="shared" ca="1" si="122"/>
        <v>1101.8132051699999</v>
      </c>
      <c r="C300" s="163">
        <f t="shared" ca="1" si="113"/>
        <v>905.58769130999997</v>
      </c>
      <c r="D300" s="164">
        <f t="shared" si="114"/>
        <v>44874</v>
      </c>
      <c r="E300" s="165">
        <f ca="1">IF(D300&lt;$B$1,VLOOKUP(D300,[1]DI!$A$4:$B$15000,2,FALSE),0)</f>
        <v>0.13650000000000001</v>
      </c>
      <c r="F300" s="163">
        <f t="shared" ca="1" si="123"/>
        <v>1.00050788</v>
      </c>
      <c r="G300" s="163">
        <f ca="1">(TRUNC(PRODUCT($F$12:$F299),16))</f>
        <v>1.1261493780369201</v>
      </c>
      <c r="H300" s="163">
        <f t="shared" si="124"/>
        <v>1</v>
      </c>
      <c r="I300" s="163">
        <f t="shared" ca="1" si="125"/>
        <v>1.12614938</v>
      </c>
      <c r="J300" s="165">
        <f t="shared" si="115"/>
        <v>7.0000000000000007E-2</v>
      </c>
      <c r="K300" s="164">
        <f t="shared" si="116"/>
        <v>44456</v>
      </c>
      <c r="L300" s="166">
        <f t="shared" si="117"/>
        <v>288</v>
      </c>
      <c r="M300" s="167">
        <f t="shared" si="118"/>
        <v>288</v>
      </c>
      <c r="N300" s="168">
        <f t="shared" si="107"/>
        <v>1.0803922500000001</v>
      </c>
      <c r="O300" s="168">
        <f t="shared" ca="1" si="108"/>
        <v>1.216683062</v>
      </c>
      <c r="P300" s="167">
        <f t="shared" si="119"/>
        <v>0</v>
      </c>
      <c r="Q300" s="163">
        <f t="shared" ca="1" si="109"/>
        <v>196.22551386000001</v>
      </c>
      <c r="R300" s="173">
        <f ca="1">S300/C300</f>
        <v>5.0169264706191249E-2</v>
      </c>
      <c r="S300" s="174">
        <f ca="1">V293</f>
        <v>45.4326686</v>
      </c>
      <c r="T300" s="170" t="str">
        <f t="shared" si="120"/>
        <v>A+J=</v>
      </c>
      <c r="U300" s="164">
        <f t="shared" si="121"/>
        <v>45807</v>
      </c>
      <c r="V300" s="166" t="s">
        <v>92</v>
      </c>
      <c r="W300" s="3"/>
      <c r="X300" s="140">
        <f>[2]Plan1!$A370</f>
        <v>47903</v>
      </c>
      <c r="Y300" s="132" t="str">
        <f>[2]Plan1!$C370</f>
        <v>Carnaval</v>
      </c>
      <c r="Z300" s="123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ht="15" x14ac:dyDescent="0.25">
      <c r="A301" s="115">
        <f t="shared" si="112"/>
        <v>44876</v>
      </c>
      <c r="B301" s="116">
        <f t="shared" ca="1" si="122"/>
        <v>1047.34872473</v>
      </c>
      <c r="C301" s="14">
        <f t="shared" ca="1" si="113"/>
        <v>860.15502270999991</v>
      </c>
      <c r="D301" s="95">
        <f t="shared" si="114"/>
        <v>44875</v>
      </c>
      <c r="E301" s="9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1.12672132678304</v>
      </c>
      <c r="H301" s="14">
        <f t="shared" si="124"/>
        <v>1</v>
      </c>
      <c r="I301" s="14">
        <f t="shared" ca="1" si="125"/>
        <v>1.1267213300000001</v>
      </c>
      <c r="J301" s="13">
        <f t="shared" si="115"/>
        <v>7.0000000000000007E-2</v>
      </c>
      <c r="K301" s="29">
        <f t="shared" si="116"/>
        <v>44456</v>
      </c>
      <c r="L301" s="2">
        <f t="shared" si="117"/>
        <v>289</v>
      </c>
      <c r="M301" s="17">
        <f t="shared" si="118"/>
        <v>289</v>
      </c>
      <c r="N301" s="12">
        <f t="shared" si="107"/>
        <v>1.08068236</v>
      </c>
      <c r="O301" s="12">
        <f t="shared" ca="1" si="108"/>
        <v>1.2176278659999999</v>
      </c>
      <c r="P301" s="17">
        <f t="shared" si="119"/>
        <v>0</v>
      </c>
      <c r="Q301" s="14">
        <f t="shared" ca="1" si="109"/>
        <v>187.19370201999999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45807</v>
      </c>
      <c r="V301" s="163">
        <f ca="1">C301</f>
        <v>860.15502270999991</v>
      </c>
      <c r="W301" s="3"/>
      <c r="X301" s="140">
        <f>[2]Plan1!$A371</f>
        <v>47904</v>
      </c>
      <c r="Y301" s="132" t="str">
        <f>[2]Plan1!$C371</f>
        <v>Carnaval</v>
      </c>
      <c r="Z301" s="123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44879</v>
      </c>
      <c r="B302" s="116">
        <f t="shared" ca="1" si="122"/>
        <v>1048.1620331299998</v>
      </c>
      <c r="C302" s="14">
        <f t="shared" ca="1" si="113"/>
        <v>860.15502270999991</v>
      </c>
      <c r="D302" s="95">
        <f t="shared" si="114"/>
        <v>44876</v>
      </c>
      <c r="E302" s="9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1.1272935660104799</v>
      </c>
      <c r="H302" s="14">
        <f t="shared" si="124"/>
        <v>1</v>
      </c>
      <c r="I302" s="14">
        <f t="shared" ca="1" si="125"/>
        <v>1.12729357</v>
      </c>
      <c r="J302" s="13">
        <f t="shared" si="115"/>
        <v>7.0000000000000007E-2</v>
      </c>
      <c r="K302" s="29">
        <f t="shared" si="116"/>
        <v>44456</v>
      </c>
      <c r="L302" s="2">
        <f t="shared" si="117"/>
        <v>290</v>
      </c>
      <c r="M302" s="17">
        <f t="shared" si="118"/>
        <v>290</v>
      </c>
      <c r="N302" s="12">
        <f t="shared" si="107"/>
        <v>1.0809725480000001</v>
      </c>
      <c r="O302" s="12">
        <f t="shared" ca="1" si="108"/>
        <v>1.2185734029999999</v>
      </c>
      <c r="P302" s="17">
        <f t="shared" si="119"/>
        <v>0</v>
      </c>
      <c r="Q302" s="14">
        <f t="shared" ca="1" si="109"/>
        <v>188.00701042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45807</v>
      </c>
      <c r="V302" s="3"/>
      <c r="W302" s="3"/>
      <c r="X302" s="140">
        <f>[2]Plan1!$A372</f>
        <v>47949</v>
      </c>
      <c r="Y302" s="132" t="str">
        <f>[2]Plan1!$C372</f>
        <v>Paixão de Cristo</v>
      </c>
      <c r="Z302" s="141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44881</v>
      </c>
      <c r="B303" s="116">
        <f t="shared" ca="1" si="122"/>
        <v>1048.97597116</v>
      </c>
      <c r="C303" s="14">
        <f t="shared" ca="1" si="113"/>
        <v>860.15502270999991</v>
      </c>
      <c r="D303" s="95">
        <f t="shared" si="114"/>
        <v>44879</v>
      </c>
      <c r="E303" s="9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1.1278660958667901</v>
      </c>
      <c r="H303" s="14">
        <f t="shared" si="124"/>
        <v>1</v>
      </c>
      <c r="I303" s="14">
        <f t="shared" ca="1" si="125"/>
        <v>1.1278661000000001</v>
      </c>
      <c r="J303" s="13">
        <f t="shared" si="115"/>
        <v>7.0000000000000007E-2</v>
      </c>
      <c r="K303" s="29">
        <f t="shared" si="116"/>
        <v>44456</v>
      </c>
      <c r="L303" s="2">
        <f t="shared" si="117"/>
        <v>291</v>
      </c>
      <c r="M303" s="17">
        <f t="shared" si="118"/>
        <v>291</v>
      </c>
      <c r="N303" s="12">
        <f t="shared" si="107"/>
        <v>1.0812628129999999</v>
      </c>
      <c r="O303" s="12">
        <f t="shared" ca="1" si="108"/>
        <v>1.2195196720000001</v>
      </c>
      <c r="P303" s="17">
        <f t="shared" si="119"/>
        <v>0</v>
      </c>
      <c r="Q303" s="14">
        <f t="shared" ca="1" si="109"/>
        <v>188.82094845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45807</v>
      </c>
      <c r="V303" s="3"/>
      <c r="W303" s="3"/>
      <c r="X303" s="140">
        <f>[2]Plan1!$A373</f>
        <v>47959</v>
      </c>
      <c r="Y303" s="132" t="str">
        <f>[2]Plan1!$C373</f>
        <v>Tiradentes</v>
      </c>
      <c r="Z303" s="123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44882</v>
      </c>
      <c r="B304" s="116">
        <f t="shared" ca="1" si="122"/>
        <v>1049.7905414099998</v>
      </c>
      <c r="C304" s="14">
        <f t="shared" ca="1" si="113"/>
        <v>860.15502270999991</v>
      </c>
      <c r="D304" s="95">
        <f t="shared" si="114"/>
        <v>44881</v>
      </c>
      <c r="E304" s="9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1.1284389164995601</v>
      </c>
      <c r="H304" s="14">
        <f t="shared" si="124"/>
        <v>1</v>
      </c>
      <c r="I304" s="14">
        <f t="shared" ca="1" si="125"/>
        <v>1.12843892</v>
      </c>
      <c r="J304" s="13">
        <f t="shared" si="115"/>
        <v>7.0000000000000007E-2</v>
      </c>
      <c r="K304" s="29">
        <f t="shared" si="116"/>
        <v>44456</v>
      </c>
      <c r="L304" s="2">
        <f t="shared" si="117"/>
        <v>292</v>
      </c>
      <c r="M304" s="17">
        <f t="shared" si="118"/>
        <v>292</v>
      </c>
      <c r="N304" s="12">
        <f t="shared" si="107"/>
        <v>1.0815531570000001</v>
      </c>
      <c r="O304" s="12">
        <f t="shared" ca="1" si="108"/>
        <v>1.220466676</v>
      </c>
      <c r="P304" s="17">
        <f t="shared" si="119"/>
        <v>0</v>
      </c>
      <c r="Q304" s="14">
        <f t="shared" ca="1" si="109"/>
        <v>189.63551870000001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45807</v>
      </c>
      <c r="V304" s="3"/>
      <c r="W304" s="3"/>
      <c r="X304" s="140">
        <f>[2]Plan1!$A374</f>
        <v>47969</v>
      </c>
      <c r="Y304" s="132" t="str">
        <f>[2]Plan1!$C374</f>
        <v>Dia do Trabalho</v>
      </c>
      <c r="Z304" s="123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44883</v>
      </c>
      <c r="B305" s="116">
        <f t="shared" ca="1" si="122"/>
        <v>1050.60574387</v>
      </c>
      <c r="C305" s="14">
        <f t="shared" ca="1" si="113"/>
        <v>860.15502270999991</v>
      </c>
      <c r="D305" s="95">
        <f t="shared" si="114"/>
        <v>44882</v>
      </c>
      <c r="E305" s="9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1.1290120280564699</v>
      </c>
      <c r="H305" s="14">
        <f t="shared" si="124"/>
        <v>1</v>
      </c>
      <c r="I305" s="14">
        <f t="shared" ca="1" si="125"/>
        <v>1.1290120299999999</v>
      </c>
      <c r="J305" s="13">
        <f t="shared" si="115"/>
        <v>7.0000000000000007E-2</v>
      </c>
      <c r="K305" s="29">
        <f t="shared" si="116"/>
        <v>44456</v>
      </c>
      <c r="L305" s="2">
        <f t="shared" si="117"/>
        <v>293</v>
      </c>
      <c r="M305" s="17">
        <f t="shared" si="118"/>
        <v>293</v>
      </c>
      <c r="N305" s="12">
        <f t="shared" si="107"/>
        <v>1.0818435790000001</v>
      </c>
      <c r="O305" s="12">
        <f t="shared" ca="1" si="108"/>
        <v>1.2214144149999999</v>
      </c>
      <c r="P305" s="17">
        <f t="shared" si="119"/>
        <v>0</v>
      </c>
      <c r="Q305" s="14">
        <f t="shared" ca="1" si="109"/>
        <v>190.45072116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45807</v>
      </c>
      <c r="V305" s="3"/>
      <c r="W305" s="3"/>
      <c r="X305" s="140">
        <f>[2]Plan1!$A375</f>
        <v>48011</v>
      </c>
      <c r="Y305" s="132" t="str">
        <f>[2]Plan1!$C375</f>
        <v>Corpus Christi</v>
      </c>
      <c r="Z305" s="141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44886</v>
      </c>
      <c r="B306" s="116">
        <f t="shared" ca="1" si="122"/>
        <v>1051.4215776799999</v>
      </c>
      <c r="C306" s="14">
        <f t="shared" ca="1" si="113"/>
        <v>860.15502270999991</v>
      </c>
      <c r="D306" s="95">
        <f t="shared" si="114"/>
        <v>44883</v>
      </c>
      <c r="E306" s="9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1.1295854306852799</v>
      </c>
      <c r="H306" s="14">
        <f t="shared" si="124"/>
        <v>1</v>
      </c>
      <c r="I306" s="14">
        <f t="shared" ca="1" si="125"/>
        <v>1.1295854299999999</v>
      </c>
      <c r="J306" s="13">
        <f t="shared" si="115"/>
        <v>7.0000000000000007E-2</v>
      </c>
      <c r="K306" s="29">
        <f t="shared" si="116"/>
        <v>44456</v>
      </c>
      <c r="L306" s="2">
        <f t="shared" si="117"/>
        <v>294</v>
      </c>
      <c r="M306" s="17">
        <f t="shared" si="118"/>
        <v>294</v>
      </c>
      <c r="N306" s="12">
        <f t="shared" si="107"/>
        <v>1.0821340779999999</v>
      </c>
      <c r="O306" s="12">
        <f t="shared" ca="1" si="108"/>
        <v>1.2223628879999999</v>
      </c>
      <c r="P306" s="17">
        <f t="shared" si="119"/>
        <v>0</v>
      </c>
      <c r="Q306" s="14">
        <f t="shared" ca="1" si="109"/>
        <v>191.26655496999999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45807</v>
      </c>
      <c r="V306" s="3"/>
      <c r="W306" s="3"/>
      <c r="X306" s="140">
        <f>[2]Plan1!$A376</f>
        <v>48098</v>
      </c>
      <c r="Y306" s="132" t="str">
        <f>[2]Plan1!$C376</f>
        <v>Independência do Brasil</v>
      </c>
      <c r="Z306" s="123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44887</v>
      </c>
      <c r="B307" s="116">
        <f t="shared" ca="1" si="122"/>
        <v>1052.2380445699998</v>
      </c>
      <c r="C307" s="14">
        <f t="shared" ca="1" si="113"/>
        <v>860.15502270999991</v>
      </c>
      <c r="D307" s="95">
        <f t="shared" si="114"/>
        <v>44886</v>
      </c>
      <c r="E307" s="9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1.1301591245338201</v>
      </c>
      <c r="H307" s="14">
        <f t="shared" si="124"/>
        <v>1</v>
      </c>
      <c r="I307" s="14">
        <f t="shared" ca="1" si="125"/>
        <v>1.1301591200000001</v>
      </c>
      <c r="J307" s="13">
        <f t="shared" si="115"/>
        <v>7.0000000000000007E-2</v>
      </c>
      <c r="K307" s="29">
        <f t="shared" si="116"/>
        <v>44456</v>
      </c>
      <c r="L307" s="2">
        <f t="shared" si="117"/>
        <v>295</v>
      </c>
      <c r="M307" s="17">
        <f t="shared" si="118"/>
        <v>295</v>
      </c>
      <c r="N307" s="12">
        <f t="shared" si="107"/>
        <v>1.0824246559999999</v>
      </c>
      <c r="O307" s="12">
        <f t="shared" ca="1" si="108"/>
        <v>1.223312097</v>
      </c>
      <c r="P307" s="17">
        <f t="shared" si="119"/>
        <v>0</v>
      </c>
      <c r="Q307" s="14">
        <f t="shared" ca="1" si="109"/>
        <v>192.08302186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45807</v>
      </c>
      <c r="V307" s="3"/>
      <c r="W307" s="3"/>
      <c r="X307" s="140">
        <f>[2]Plan1!$A377</f>
        <v>48133</v>
      </c>
      <c r="Y307" s="132" t="str">
        <f>[2]Plan1!$C377</f>
        <v>Nossa Sr.a Aparecida - Padroeira do Brasil</v>
      </c>
      <c r="Z307" s="123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44888</v>
      </c>
      <c r="B308" s="116">
        <f t="shared" ca="1" si="122"/>
        <v>1053.0551531399999</v>
      </c>
      <c r="C308" s="14">
        <f t="shared" ca="1" si="113"/>
        <v>860.15502270999991</v>
      </c>
      <c r="D308" s="95">
        <f t="shared" si="114"/>
        <v>44887</v>
      </c>
      <c r="E308" s="9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1.13073310974998</v>
      </c>
      <c r="H308" s="14">
        <f t="shared" si="124"/>
        <v>1</v>
      </c>
      <c r="I308" s="14">
        <f t="shared" ca="1" si="125"/>
        <v>1.13073311</v>
      </c>
      <c r="J308" s="13">
        <f t="shared" si="115"/>
        <v>7.0000000000000007E-2</v>
      </c>
      <c r="K308" s="29">
        <f t="shared" si="116"/>
        <v>44456</v>
      </c>
      <c r="L308" s="2">
        <f t="shared" si="117"/>
        <v>296</v>
      </c>
      <c r="M308" s="17">
        <f t="shared" si="118"/>
        <v>296</v>
      </c>
      <c r="N308" s="12">
        <f t="shared" si="107"/>
        <v>1.0827153119999999</v>
      </c>
      <c r="O308" s="12">
        <f t="shared" ca="1" si="108"/>
        <v>1.224262052</v>
      </c>
      <c r="P308" s="17">
        <f t="shared" si="119"/>
        <v>0</v>
      </c>
      <c r="Q308" s="14">
        <f t="shared" ca="1" si="109"/>
        <v>192.90013042999999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45807</v>
      </c>
      <c r="V308" s="3"/>
      <c r="W308" s="3"/>
      <c r="X308" s="140">
        <f>[2]Plan1!$A378</f>
        <v>48154</v>
      </c>
      <c r="Y308" s="132" t="str">
        <f>[2]Plan1!$C378</f>
        <v>Finados</v>
      </c>
      <c r="Z308" s="123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44889</v>
      </c>
      <c r="B309" s="116">
        <f t="shared" ca="1" si="122"/>
        <v>1053.8728939099999</v>
      </c>
      <c r="C309" s="14">
        <f t="shared" ca="1" si="113"/>
        <v>860.15502270999991</v>
      </c>
      <c r="D309" s="95">
        <f t="shared" si="114"/>
        <v>44888</v>
      </c>
      <c r="E309" s="9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1.13130738648176</v>
      </c>
      <c r="H309" s="14">
        <f t="shared" si="124"/>
        <v>1</v>
      </c>
      <c r="I309" s="14">
        <f t="shared" ca="1" si="125"/>
        <v>1.1313073899999999</v>
      </c>
      <c r="J309" s="13">
        <f t="shared" si="115"/>
        <v>7.0000000000000007E-2</v>
      </c>
      <c r="K309" s="29">
        <f t="shared" si="116"/>
        <v>44456</v>
      </c>
      <c r="L309" s="2">
        <f t="shared" si="117"/>
        <v>297</v>
      </c>
      <c r="M309" s="17">
        <f t="shared" si="118"/>
        <v>297</v>
      </c>
      <c r="N309" s="12">
        <f t="shared" si="107"/>
        <v>1.0830060450000001</v>
      </c>
      <c r="O309" s="12">
        <f t="shared" ca="1" si="108"/>
        <v>1.2252127420000001</v>
      </c>
      <c r="P309" s="17">
        <f t="shared" si="119"/>
        <v>0</v>
      </c>
      <c r="Q309" s="14">
        <f t="shared" ca="1" si="109"/>
        <v>193.71787119999999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45807</v>
      </c>
      <c r="V309" s="3"/>
      <c r="W309" s="3"/>
      <c r="X309" s="140">
        <f>[2]Plan1!$A379</f>
        <v>48167</v>
      </c>
      <c r="Y309" s="132" t="str">
        <f>[2]Plan1!$C379</f>
        <v>Proclamação da República</v>
      </c>
      <c r="Z309" s="123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44890</v>
      </c>
      <c r="B310" s="116">
        <f t="shared" ca="1" si="122"/>
        <v>1054.69126003</v>
      </c>
      <c r="C310" s="14">
        <f t="shared" ca="1" si="113"/>
        <v>860.15502270999991</v>
      </c>
      <c r="D310" s="95">
        <f t="shared" si="114"/>
        <v>44889</v>
      </c>
      <c r="E310" s="9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1.1318819548772101</v>
      </c>
      <c r="H310" s="14">
        <f t="shared" si="124"/>
        <v>1</v>
      </c>
      <c r="I310" s="14">
        <f t="shared" ca="1" si="125"/>
        <v>1.1318819499999999</v>
      </c>
      <c r="J310" s="13">
        <f t="shared" si="115"/>
        <v>7.0000000000000007E-2</v>
      </c>
      <c r="K310" s="29">
        <f t="shared" si="116"/>
        <v>44456</v>
      </c>
      <c r="L310" s="2">
        <f t="shared" si="117"/>
        <v>298</v>
      </c>
      <c r="M310" s="17">
        <f t="shared" si="118"/>
        <v>298</v>
      </c>
      <c r="N310" s="12">
        <f t="shared" si="107"/>
        <v>1.0832968569999999</v>
      </c>
      <c r="O310" s="12">
        <f t="shared" ca="1" si="108"/>
        <v>1.2261641590000001</v>
      </c>
      <c r="P310" s="17">
        <f t="shared" si="119"/>
        <v>0</v>
      </c>
      <c r="Q310" s="14">
        <f t="shared" ca="1" si="109"/>
        <v>194.53623732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45807</v>
      </c>
      <c r="V310" s="3"/>
      <c r="W310" s="3"/>
      <c r="X310" s="140">
        <f>[2]Plan1!$A380</f>
        <v>48172</v>
      </c>
      <c r="Y310" s="132" t="str">
        <f>[2]Plan1!$C380</f>
        <v>Dia Nacional de Zumbi e da Consciência Negra</v>
      </c>
      <c r="Z310" s="123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44893</v>
      </c>
      <c r="B311" s="116">
        <f t="shared" ca="1" si="122"/>
        <v>1055.51027813</v>
      </c>
      <c r="C311" s="14">
        <f t="shared" ca="1" si="113"/>
        <v>860.15502270999991</v>
      </c>
      <c r="D311" s="95">
        <f t="shared" si="114"/>
        <v>44890</v>
      </c>
      <c r="E311" s="9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1.1324568150844501</v>
      </c>
      <c r="H311" s="14">
        <f t="shared" si="124"/>
        <v>1</v>
      </c>
      <c r="I311" s="14">
        <f t="shared" ca="1" si="125"/>
        <v>1.13245682</v>
      </c>
      <c r="J311" s="13">
        <f t="shared" si="115"/>
        <v>7.0000000000000007E-2</v>
      </c>
      <c r="K311" s="29">
        <f t="shared" si="116"/>
        <v>44456</v>
      </c>
      <c r="L311" s="2">
        <f t="shared" si="117"/>
        <v>299</v>
      </c>
      <c r="M311" s="17">
        <f t="shared" si="118"/>
        <v>299</v>
      </c>
      <c r="N311" s="12">
        <f t="shared" si="107"/>
        <v>1.0835877469999999</v>
      </c>
      <c r="O311" s="12">
        <f t="shared" ca="1" si="108"/>
        <v>1.227116334</v>
      </c>
      <c r="P311" s="17">
        <f t="shared" si="119"/>
        <v>0</v>
      </c>
      <c r="Q311" s="14">
        <f t="shared" ca="1" si="109"/>
        <v>195.35525541999999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45807</v>
      </c>
      <c r="V311" s="3"/>
      <c r="W311" s="3"/>
      <c r="X311" s="140">
        <f>[2]Plan1!$A381</f>
        <v>48207</v>
      </c>
      <c r="Y311" s="132" t="str">
        <f>[2]Plan1!$C381</f>
        <v>Natal</v>
      </c>
      <c r="Z311" s="123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44894</v>
      </c>
      <c r="B312" s="116">
        <f t="shared" ca="1" si="122"/>
        <v>1056.3299215799998</v>
      </c>
      <c r="C312" s="14">
        <f t="shared" ca="1" si="113"/>
        <v>860.15502270999991</v>
      </c>
      <c r="D312" s="95">
        <f t="shared" si="114"/>
        <v>44893</v>
      </c>
      <c r="E312" s="9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1.1330319672517</v>
      </c>
      <c r="H312" s="14">
        <f t="shared" si="124"/>
        <v>1</v>
      </c>
      <c r="I312" s="14">
        <f t="shared" ca="1" si="125"/>
        <v>1.13303197</v>
      </c>
      <c r="J312" s="13">
        <f t="shared" si="115"/>
        <v>7.0000000000000007E-2</v>
      </c>
      <c r="K312" s="29">
        <f t="shared" si="116"/>
        <v>44456</v>
      </c>
      <c r="L312" s="2">
        <f t="shared" si="117"/>
        <v>300</v>
      </c>
      <c r="M312" s="17">
        <f t="shared" si="118"/>
        <v>300</v>
      </c>
      <c r="N312" s="12">
        <f t="shared" si="107"/>
        <v>1.083878715</v>
      </c>
      <c r="O312" s="12">
        <f t="shared" ca="1" si="108"/>
        <v>1.2280692360000001</v>
      </c>
      <c r="P312" s="17">
        <f t="shared" si="119"/>
        <v>0</v>
      </c>
      <c r="Q312" s="14">
        <f t="shared" ca="1" si="109"/>
        <v>196.17489886999999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45807</v>
      </c>
      <c r="V312" s="3"/>
      <c r="W312" s="3"/>
      <c r="X312" s="140">
        <f>[2]Plan1!$A382</f>
        <v>48214</v>
      </c>
      <c r="Y312" s="132" t="str">
        <f>[2]Plan1!$C382</f>
        <v>Confraternização Universal</v>
      </c>
      <c r="Z312" s="123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44895</v>
      </c>
      <c r="B313" s="116">
        <f t="shared" ca="1" si="122"/>
        <v>1057.15019895</v>
      </c>
      <c r="C313" s="14">
        <f t="shared" ca="1" si="113"/>
        <v>860.15502270999991</v>
      </c>
      <c r="D313" s="95">
        <f t="shared" si="114"/>
        <v>44894</v>
      </c>
      <c r="E313" s="9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1.1336074115272301</v>
      </c>
      <c r="H313" s="14">
        <f t="shared" si="124"/>
        <v>1</v>
      </c>
      <c r="I313" s="14">
        <f t="shared" ca="1" si="125"/>
        <v>1.13360741</v>
      </c>
      <c r="J313" s="13">
        <f t="shared" si="115"/>
        <v>7.0000000000000007E-2</v>
      </c>
      <c r="K313" s="29">
        <f t="shared" si="116"/>
        <v>44456</v>
      </c>
      <c r="L313" s="2">
        <f t="shared" si="117"/>
        <v>301</v>
      </c>
      <c r="M313" s="17">
        <f t="shared" si="118"/>
        <v>301</v>
      </c>
      <c r="N313" s="12">
        <f t="shared" si="107"/>
        <v>1.0841697610000001</v>
      </c>
      <c r="O313" s="12">
        <f t="shared" ca="1" si="108"/>
        <v>1.2290228750000001</v>
      </c>
      <c r="P313" s="17">
        <f t="shared" si="119"/>
        <v>0</v>
      </c>
      <c r="Q313" s="14">
        <f t="shared" ca="1" si="109"/>
        <v>196.99517624000001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45807</v>
      </c>
      <c r="V313" s="3"/>
      <c r="W313" s="3"/>
      <c r="X313" s="140">
        <f>[2]Plan1!$A383</f>
        <v>48253</v>
      </c>
      <c r="Y313" s="132" t="str">
        <f>[2]Plan1!$C383</f>
        <v>Carnaval</v>
      </c>
      <c r="Z313" s="123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44896</v>
      </c>
      <c r="B314" s="116">
        <f t="shared" ca="1" si="122"/>
        <v>1057.9711205799999</v>
      </c>
      <c r="C314" s="14">
        <f t="shared" ca="1" si="113"/>
        <v>860.15502270999991</v>
      </c>
      <c r="D314" s="95">
        <f t="shared" si="114"/>
        <v>44895</v>
      </c>
      <c r="E314" s="9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1.13418314805939</v>
      </c>
      <c r="H314" s="14">
        <f t="shared" si="124"/>
        <v>1</v>
      </c>
      <c r="I314" s="14">
        <f t="shared" ca="1" si="125"/>
        <v>1.1341831499999999</v>
      </c>
      <c r="J314" s="13">
        <f t="shared" si="115"/>
        <v>7.0000000000000007E-2</v>
      </c>
      <c r="K314" s="29">
        <f t="shared" si="116"/>
        <v>44456</v>
      </c>
      <c r="L314" s="2">
        <f t="shared" si="117"/>
        <v>302</v>
      </c>
      <c r="M314" s="17">
        <f t="shared" si="118"/>
        <v>302</v>
      </c>
      <c r="N314" s="12">
        <f t="shared" si="107"/>
        <v>1.0844608849999999</v>
      </c>
      <c r="O314" s="12">
        <f t="shared" ca="1" si="108"/>
        <v>1.2299772630000001</v>
      </c>
      <c r="P314" s="17">
        <f t="shared" si="119"/>
        <v>0</v>
      </c>
      <c r="Q314" s="14">
        <f t="shared" ca="1" si="109"/>
        <v>197.81609786999999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45807</v>
      </c>
      <c r="V314" s="3"/>
      <c r="W314" s="3"/>
      <c r="X314" s="140">
        <f>[2]Plan1!$A384</f>
        <v>48254</v>
      </c>
      <c r="Y314" s="132" t="str">
        <f>[2]Plan1!$C384</f>
        <v>Carnaval</v>
      </c>
      <c r="Z314" s="12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44897</v>
      </c>
      <c r="B315" s="116">
        <f t="shared" ca="1" si="122"/>
        <v>1058.7926778699998</v>
      </c>
      <c r="C315" s="14">
        <f t="shared" ca="1" si="113"/>
        <v>860.15502270999991</v>
      </c>
      <c r="D315" s="95">
        <f t="shared" si="114"/>
        <v>44896</v>
      </c>
      <c r="E315" s="9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1.1347591769966301</v>
      </c>
      <c r="H315" s="14">
        <f t="shared" si="124"/>
        <v>1</v>
      </c>
      <c r="I315" s="14">
        <f t="shared" ca="1" si="125"/>
        <v>1.1347591800000001</v>
      </c>
      <c r="J315" s="13">
        <f t="shared" si="115"/>
        <v>7.0000000000000007E-2</v>
      </c>
      <c r="K315" s="29">
        <f t="shared" si="116"/>
        <v>44456</v>
      </c>
      <c r="L315" s="2">
        <f t="shared" si="117"/>
        <v>303</v>
      </c>
      <c r="M315" s="17">
        <f t="shared" si="118"/>
        <v>303</v>
      </c>
      <c r="N315" s="12">
        <f t="shared" si="107"/>
        <v>1.0847520879999999</v>
      </c>
      <c r="O315" s="12">
        <f t="shared" ca="1" si="108"/>
        <v>1.23093239</v>
      </c>
      <c r="P315" s="17">
        <f t="shared" si="119"/>
        <v>0</v>
      </c>
      <c r="Q315" s="14">
        <f t="shared" ca="1" si="109"/>
        <v>198.63765516000001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45807</v>
      </c>
      <c r="V315" s="3"/>
      <c r="W315" s="3"/>
      <c r="X315" s="140">
        <f>[2]Plan1!$A385</f>
        <v>48299</v>
      </c>
      <c r="Y315" s="132" t="str">
        <f>[2]Plan1!$C385</f>
        <v>Paixão de Cristo</v>
      </c>
      <c r="Z315" s="12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44900</v>
      </c>
      <c r="B316" s="116">
        <f t="shared" ca="1" si="122"/>
        <v>1059.61486995</v>
      </c>
      <c r="C316" s="14">
        <f t="shared" ca="1" si="113"/>
        <v>860.15502270999991</v>
      </c>
      <c r="D316" s="95">
        <f t="shared" si="114"/>
        <v>44897</v>
      </c>
      <c r="E316" s="9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1.13533549848744</v>
      </c>
      <c r="H316" s="14">
        <f t="shared" si="124"/>
        <v>1</v>
      </c>
      <c r="I316" s="14">
        <f t="shared" ca="1" si="125"/>
        <v>1.1353355000000001</v>
      </c>
      <c r="J316" s="13">
        <f t="shared" si="115"/>
        <v>7.0000000000000007E-2</v>
      </c>
      <c r="K316" s="29">
        <f t="shared" si="116"/>
        <v>44456</v>
      </c>
      <c r="L316" s="2">
        <f t="shared" si="117"/>
        <v>304</v>
      </c>
      <c r="M316" s="17">
        <f t="shared" si="118"/>
        <v>304</v>
      </c>
      <c r="N316" s="12">
        <f t="shared" si="107"/>
        <v>1.085043368</v>
      </c>
      <c r="O316" s="12">
        <f t="shared" ca="1" si="108"/>
        <v>1.2318882550000001</v>
      </c>
      <c r="P316" s="17">
        <f t="shared" si="119"/>
        <v>0</v>
      </c>
      <c r="Q316" s="14">
        <f t="shared" ca="1" si="109"/>
        <v>199.45984723999999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45807</v>
      </c>
      <c r="V316" s="3"/>
      <c r="W316" s="3"/>
      <c r="X316" s="140">
        <f>[2]Plan1!$A386</f>
        <v>48325</v>
      </c>
      <c r="Y316" s="132" t="str">
        <f>[2]Plan1!$C386</f>
        <v>Tiradentes</v>
      </c>
      <c r="Z316" s="12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44901</v>
      </c>
      <c r="B317" s="116">
        <f t="shared" ca="1" si="122"/>
        <v>1060.4376985499998</v>
      </c>
      <c r="C317" s="14">
        <f t="shared" ca="1" si="113"/>
        <v>860.15502270999991</v>
      </c>
      <c r="D317" s="95">
        <f t="shared" si="114"/>
        <v>44900</v>
      </c>
      <c r="E317" s="9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1.1359121126804099</v>
      </c>
      <c r="H317" s="14">
        <f t="shared" si="124"/>
        <v>1</v>
      </c>
      <c r="I317" s="14">
        <f t="shared" ca="1" si="125"/>
        <v>1.13591211</v>
      </c>
      <c r="J317" s="13">
        <f t="shared" si="115"/>
        <v>7.0000000000000007E-2</v>
      </c>
      <c r="K317" s="29">
        <f t="shared" si="116"/>
        <v>44456</v>
      </c>
      <c r="L317" s="2">
        <f t="shared" si="117"/>
        <v>305</v>
      </c>
      <c r="M317" s="17">
        <f t="shared" si="118"/>
        <v>305</v>
      </c>
      <c r="N317" s="12">
        <f t="shared" si="107"/>
        <v>1.085334727</v>
      </c>
      <c r="O317" s="12">
        <f t="shared" ca="1" si="108"/>
        <v>1.2328448599999999</v>
      </c>
      <c r="P317" s="17">
        <f t="shared" si="119"/>
        <v>0</v>
      </c>
      <c r="Q317" s="14">
        <f t="shared" ca="1" si="109"/>
        <v>200.28267584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45807</v>
      </c>
      <c r="V317" s="3"/>
      <c r="W317" s="3"/>
      <c r="X317" s="140">
        <f>[2]Plan1!$A387</f>
        <v>48335</v>
      </c>
      <c r="Y317" s="132" t="str">
        <f>[2]Plan1!$C387</f>
        <v>Dia do Trabalho</v>
      </c>
      <c r="Z317" s="12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44902</v>
      </c>
      <c r="B318" s="116">
        <f t="shared" ca="1" si="122"/>
        <v>1061.26117226</v>
      </c>
      <c r="C318" s="14">
        <f t="shared" ca="1" si="113"/>
        <v>860.15502270999991</v>
      </c>
      <c r="D318" s="95">
        <f t="shared" si="114"/>
        <v>44901</v>
      </c>
      <c r="E318" s="9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1.1364890197241999</v>
      </c>
      <c r="H318" s="14">
        <f t="shared" si="124"/>
        <v>1</v>
      </c>
      <c r="I318" s="14">
        <f t="shared" ca="1" si="125"/>
        <v>1.13648902</v>
      </c>
      <c r="J318" s="13">
        <f t="shared" si="115"/>
        <v>7.0000000000000007E-2</v>
      </c>
      <c r="K318" s="29">
        <f t="shared" si="116"/>
        <v>44456</v>
      </c>
      <c r="L318" s="2">
        <f t="shared" si="117"/>
        <v>306</v>
      </c>
      <c r="M318" s="17">
        <f t="shared" si="118"/>
        <v>306</v>
      </c>
      <c r="N318" s="12">
        <f t="shared" si="107"/>
        <v>1.085626164</v>
      </c>
      <c r="O318" s="12">
        <f t="shared" ca="1" si="108"/>
        <v>1.2338022150000001</v>
      </c>
      <c r="P318" s="17">
        <f t="shared" si="119"/>
        <v>0</v>
      </c>
      <c r="Q318" s="14">
        <f t="shared" ca="1" si="109"/>
        <v>201.10614955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45807</v>
      </c>
      <c r="V318" s="3"/>
      <c r="W318" s="3"/>
      <c r="X318" s="140">
        <f>[2]Plan1!$A388</f>
        <v>48361</v>
      </c>
      <c r="Y318" s="132" t="str">
        <f>[2]Plan1!$C388</f>
        <v>Corpus Christi</v>
      </c>
      <c r="Z318" s="12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44903</v>
      </c>
      <c r="B319" s="116">
        <f t="shared" ca="1" si="122"/>
        <v>1062.0852824799999</v>
      </c>
      <c r="C319" s="14">
        <f t="shared" ca="1" si="113"/>
        <v>860.15502270999991</v>
      </c>
      <c r="D319" s="95">
        <f t="shared" si="114"/>
        <v>44902</v>
      </c>
      <c r="E319" s="9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1.1370662197675401</v>
      </c>
      <c r="H319" s="14">
        <f t="shared" si="124"/>
        <v>1</v>
      </c>
      <c r="I319" s="14">
        <f t="shared" ca="1" si="125"/>
        <v>1.1370662199999999</v>
      </c>
      <c r="J319" s="13">
        <f t="shared" si="115"/>
        <v>7.0000000000000007E-2</v>
      </c>
      <c r="K319" s="29">
        <f t="shared" si="116"/>
        <v>44456</v>
      </c>
      <c r="L319" s="2">
        <f t="shared" si="117"/>
        <v>307</v>
      </c>
      <c r="M319" s="17">
        <f t="shared" si="118"/>
        <v>307</v>
      </c>
      <c r="N319" s="12">
        <f t="shared" si="107"/>
        <v>1.085917679</v>
      </c>
      <c r="O319" s="12">
        <f t="shared" ca="1" si="108"/>
        <v>1.23476031</v>
      </c>
      <c r="P319" s="17">
        <f t="shared" si="119"/>
        <v>0</v>
      </c>
      <c r="Q319" s="14">
        <f t="shared" ca="1" si="109"/>
        <v>201.93025976999999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45807</v>
      </c>
      <c r="V319" s="3"/>
      <c r="W319" s="3"/>
      <c r="X319" s="140">
        <f>[2]Plan1!$A389</f>
        <v>48464</v>
      </c>
      <c r="Y319" s="132" t="str">
        <f>[2]Plan1!$C389</f>
        <v>Independência do Brasil</v>
      </c>
      <c r="Z319" s="12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44904</v>
      </c>
      <c r="B320" s="116">
        <f t="shared" ca="1" si="122"/>
        <v>1062.91003095</v>
      </c>
      <c r="C320" s="14">
        <f t="shared" ca="1" si="113"/>
        <v>860.15502270999991</v>
      </c>
      <c r="D320" s="95">
        <f t="shared" si="114"/>
        <v>44903</v>
      </c>
      <c r="E320" s="9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1.13764371295924</v>
      </c>
      <c r="H320" s="14">
        <f t="shared" si="124"/>
        <v>1</v>
      </c>
      <c r="I320" s="14">
        <f t="shared" ca="1" si="125"/>
        <v>1.1376437100000001</v>
      </c>
      <c r="J320" s="13">
        <f t="shared" si="115"/>
        <v>7.0000000000000007E-2</v>
      </c>
      <c r="K320" s="29">
        <f t="shared" si="116"/>
        <v>44456</v>
      </c>
      <c r="L320" s="2">
        <f t="shared" si="117"/>
        <v>308</v>
      </c>
      <c r="M320" s="17">
        <f t="shared" si="118"/>
        <v>308</v>
      </c>
      <c r="N320" s="12">
        <f t="shared" si="107"/>
        <v>1.0862092729999999</v>
      </c>
      <c r="O320" s="12">
        <f t="shared" ca="1" si="108"/>
        <v>1.235719147</v>
      </c>
      <c r="P320" s="17">
        <f t="shared" si="119"/>
        <v>0</v>
      </c>
      <c r="Q320" s="14">
        <f t="shared" ca="1" si="109"/>
        <v>202.75500824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45807</v>
      </c>
      <c r="V320" s="3"/>
      <c r="W320" s="3"/>
      <c r="X320" s="140">
        <f>[2]Plan1!$A390</f>
        <v>48499</v>
      </c>
      <c r="Y320" s="132" t="str">
        <f>[2]Plan1!$C390</f>
        <v>Nossa Sr.a Aparecida - Padroeira do Brasil</v>
      </c>
      <c r="Z320" s="12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44907</v>
      </c>
      <c r="B321" s="116">
        <f t="shared" ca="1" si="122"/>
        <v>1063.7354253799999</v>
      </c>
      <c r="C321" s="14">
        <f t="shared" ca="1" si="113"/>
        <v>860.15502270999991</v>
      </c>
      <c r="D321" s="95">
        <f t="shared" si="114"/>
        <v>44904</v>
      </c>
      <c r="E321" s="9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1.1382214994481701</v>
      </c>
      <c r="H321" s="14">
        <f t="shared" si="124"/>
        <v>1</v>
      </c>
      <c r="I321" s="14">
        <f t="shared" ca="1" si="125"/>
        <v>1.1382215</v>
      </c>
      <c r="J321" s="13">
        <f t="shared" si="115"/>
        <v>7.0000000000000007E-2</v>
      </c>
      <c r="K321" s="29">
        <f t="shared" si="116"/>
        <v>44456</v>
      </c>
      <c r="L321" s="2">
        <f t="shared" si="117"/>
        <v>309</v>
      </c>
      <c r="M321" s="17">
        <f t="shared" si="118"/>
        <v>309</v>
      </c>
      <c r="N321" s="12">
        <f t="shared" si="107"/>
        <v>1.0865009450000001</v>
      </c>
      <c r="O321" s="12">
        <f t="shared" ca="1" si="108"/>
        <v>1.2366787349999999</v>
      </c>
      <c r="P321" s="17">
        <f t="shared" si="119"/>
        <v>0</v>
      </c>
      <c r="Q321" s="14">
        <f t="shared" ca="1" si="109"/>
        <v>203.58040267000001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45807</v>
      </c>
      <c r="V321" s="3"/>
      <c r="W321" s="3"/>
      <c r="X321" s="140">
        <f>[2]Plan1!$A391</f>
        <v>48520</v>
      </c>
      <c r="Y321" s="132" t="str">
        <f>[2]Plan1!$C391</f>
        <v>Finados</v>
      </c>
      <c r="Z321" s="12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44908</v>
      </c>
      <c r="B322" s="116">
        <f t="shared" ca="1" si="122"/>
        <v>1064.5614580599999</v>
      </c>
      <c r="C322" s="14">
        <f t="shared" ca="1" si="113"/>
        <v>860.15502270999991</v>
      </c>
      <c r="D322" s="95">
        <f t="shared" si="114"/>
        <v>44907</v>
      </c>
      <c r="E322" s="9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1.1387995793833099</v>
      </c>
      <c r="H322" s="14">
        <f t="shared" si="124"/>
        <v>1</v>
      </c>
      <c r="I322" s="14">
        <f t="shared" ca="1" si="125"/>
        <v>1.1387995799999999</v>
      </c>
      <c r="J322" s="13">
        <f t="shared" si="115"/>
        <v>7.0000000000000007E-2</v>
      </c>
      <c r="K322" s="29">
        <f t="shared" si="116"/>
        <v>44456</v>
      </c>
      <c r="L322" s="2">
        <f t="shared" si="117"/>
        <v>310</v>
      </c>
      <c r="M322" s="17">
        <f t="shared" si="118"/>
        <v>310</v>
      </c>
      <c r="N322" s="12">
        <f t="shared" si="107"/>
        <v>1.086792695</v>
      </c>
      <c r="O322" s="12">
        <f t="shared" ca="1" si="108"/>
        <v>1.237639065</v>
      </c>
      <c r="P322" s="17">
        <f t="shared" si="119"/>
        <v>0</v>
      </c>
      <c r="Q322" s="14">
        <f t="shared" ca="1" si="109"/>
        <v>204.40643535000001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45807</v>
      </c>
      <c r="V322" s="3"/>
      <c r="W322" s="3"/>
      <c r="X322" s="140">
        <f>[2]Plan1!$A392</f>
        <v>48533</v>
      </c>
      <c r="Y322" s="132" t="str">
        <f>[2]Plan1!$C392</f>
        <v>Proclamação da República</v>
      </c>
      <c r="Z322" s="12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44909</v>
      </c>
      <c r="B323" s="116">
        <f t="shared" ca="1" si="122"/>
        <v>1065.3881280999999</v>
      </c>
      <c r="C323" s="14">
        <f t="shared" ca="1" si="113"/>
        <v>860.15502270999991</v>
      </c>
      <c r="D323" s="95">
        <f t="shared" si="114"/>
        <v>44908</v>
      </c>
      <c r="E323" s="9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1.13937795291369</v>
      </c>
      <c r="H323" s="14">
        <f t="shared" si="124"/>
        <v>1</v>
      </c>
      <c r="I323" s="14">
        <f t="shared" ca="1" si="125"/>
        <v>1.1393779500000001</v>
      </c>
      <c r="J323" s="13">
        <f t="shared" si="115"/>
        <v>7.0000000000000007E-2</v>
      </c>
      <c r="K323" s="29">
        <f t="shared" si="116"/>
        <v>44456</v>
      </c>
      <c r="L323" s="2">
        <f t="shared" si="117"/>
        <v>311</v>
      </c>
      <c r="M323" s="17">
        <f t="shared" si="118"/>
        <v>311</v>
      </c>
      <c r="N323" s="12">
        <f t="shared" si="107"/>
        <v>1.087084524</v>
      </c>
      <c r="O323" s="12">
        <f t="shared" ca="1" si="108"/>
        <v>1.2386001360000001</v>
      </c>
      <c r="P323" s="17">
        <f t="shared" si="119"/>
        <v>0</v>
      </c>
      <c r="Q323" s="14">
        <f t="shared" ca="1" si="109"/>
        <v>205.23310538999999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45807</v>
      </c>
      <c r="V323" s="3"/>
      <c r="W323" s="3"/>
      <c r="X323" s="140">
        <f>[2]Plan1!$A393</f>
        <v>48538</v>
      </c>
      <c r="Y323" s="132" t="str">
        <f>[2]Plan1!$C393</f>
        <v>Dia Nacional de Zumbi e da Consciência Negra</v>
      </c>
      <c r="Z323" s="12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44910</v>
      </c>
      <c r="B324" s="116">
        <f t="shared" ca="1" si="122"/>
        <v>1066.2154467099999</v>
      </c>
      <c r="C324" s="14">
        <f t="shared" ca="1" si="113"/>
        <v>860.15502270999991</v>
      </c>
      <c r="D324" s="95">
        <f t="shared" si="114"/>
        <v>44909</v>
      </c>
      <c r="E324" s="9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1.1399566201884199</v>
      </c>
      <c r="H324" s="14">
        <f t="shared" si="124"/>
        <v>1</v>
      </c>
      <c r="I324" s="14">
        <f t="shared" ca="1" si="125"/>
        <v>1.13995662</v>
      </c>
      <c r="J324" s="13">
        <f t="shared" si="115"/>
        <v>7.0000000000000007E-2</v>
      </c>
      <c r="K324" s="29">
        <f t="shared" si="116"/>
        <v>44456</v>
      </c>
      <c r="L324" s="2">
        <f t="shared" si="117"/>
        <v>312</v>
      </c>
      <c r="M324" s="17">
        <f t="shared" si="118"/>
        <v>312</v>
      </c>
      <c r="N324" s="12">
        <f t="shared" si="107"/>
        <v>1.087376431</v>
      </c>
      <c r="O324" s="12">
        <f t="shared" ca="1" si="108"/>
        <v>1.2395619609999999</v>
      </c>
      <c r="P324" s="17">
        <f t="shared" si="119"/>
        <v>0</v>
      </c>
      <c r="Q324" s="14">
        <f t="shared" ca="1" si="109"/>
        <v>206.06042400000001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45807</v>
      </c>
      <c r="V324" s="3"/>
      <c r="W324" s="3"/>
      <c r="X324" s="140">
        <f>[2]Plan1!$A394</f>
        <v>48573</v>
      </c>
      <c r="Y324" s="132" t="str">
        <f>[2]Plan1!$C394</f>
        <v>Natal</v>
      </c>
      <c r="Z324" s="12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44911</v>
      </c>
      <c r="B325" s="116">
        <f t="shared" ca="1" si="122"/>
        <v>1067.04340355</v>
      </c>
      <c r="C325" s="14">
        <f t="shared" ca="1" si="113"/>
        <v>860.15502270999991</v>
      </c>
      <c r="D325" s="95">
        <f t="shared" si="114"/>
        <v>44910</v>
      </c>
      <c r="E325" s="9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1.14053558135668</v>
      </c>
      <c r="H325" s="14">
        <f t="shared" si="124"/>
        <v>1</v>
      </c>
      <c r="I325" s="14">
        <f t="shared" ca="1" si="125"/>
        <v>1.1405355800000001</v>
      </c>
      <c r="J325" s="13">
        <f t="shared" si="115"/>
        <v>7.0000000000000007E-2</v>
      </c>
      <c r="K325" s="29">
        <f t="shared" si="116"/>
        <v>44456</v>
      </c>
      <c r="L325" s="2">
        <f t="shared" si="117"/>
        <v>313</v>
      </c>
      <c r="M325" s="17">
        <f t="shared" si="118"/>
        <v>313</v>
      </c>
      <c r="N325" s="12">
        <f t="shared" si="107"/>
        <v>1.0876684160000001</v>
      </c>
      <c r="O325" s="12">
        <f t="shared" ca="1" si="108"/>
        <v>1.2405245279999999</v>
      </c>
      <c r="P325" s="17">
        <f t="shared" si="119"/>
        <v>0</v>
      </c>
      <c r="Q325" s="14">
        <f t="shared" ca="1" si="109"/>
        <v>206.88838084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45807</v>
      </c>
      <c r="V325" s="3"/>
      <c r="W325" s="3"/>
      <c r="X325" s="140">
        <f>[2]Plan1!$A395</f>
        <v>48580</v>
      </c>
      <c r="Y325" s="132" t="str">
        <f>[2]Plan1!$C395</f>
        <v>Confraternização Universal</v>
      </c>
      <c r="Z325" s="12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44914</v>
      </c>
      <c r="B326" s="116">
        <f t="shared" ca="1" si="122"/>
        <v>1067.87200895</v>
      </c>
      <c r="C326" s="14">
        <f t="shared" ca="1" si="113"/>
        <v>860.15502270999991</v>
      </c>
      <c r="D326" s="95">
        <f t="shared" si="114"/>
        <v>44911</v>
      </c>
      <c r="E326" s="9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1.1411148365677399</v>
      </c>
      <c r="H326" s="14">
        <f t="shared" si="124"/>
        <v>1</v>
      </c>
      <c r="I326" s="14">
        <f t="shared" ca="1" si="125"/>
        <v>1.14111484</v>
      </c>
      <c r="J326" s="13">
        <f t="shared" si="115"/>
        <v>7.0000000000000007E-2</v>
      </c>
      <c r="K326" s="29">
        <f t="shared" si="116"/>
        <v>44456</v>
      </c>
      <c r="L326" s="2">
        <f t="shared" si="117"/>
        <v>314</v>
      </c>
      <c r="M326" s="17">
        <f t="shared" si="118"/>
        <v>314</v>
      </c>
      <c r="N326" s="12">
        <f t="shared" si="107"/>
        <v>1.08796048</v>
      </c>
      <c r="O326" s="12">
        <f t="shared" ca="1" si="108"/>
        <v>1.2414878490000001</v>
      </c>
      <c r="P326" s="17">
        <f t="shared" si="119"/>
        <v>0</v>
      </c>
      <c r="Q326" s="14">
        <f t="shared" ca="1" si="109"/>
        <v>207.71698624000001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45807</v>
      </c>
      <c r="V326" s="3"/>
      <c r="W326" s="3"/>
      <c r="X326" s="140">
        <f>[2]Plan1!$A396</f>
        <v>48638</v>
      </c>
      <c r="Y326" s="132" t="str">
        <f>[2]Plan1!$C396</f>
        <v>Carnaval</v>
      </c>
      <c r="Z326" s="12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44915</v>
      </c>
      <c r="B327" s="116">
        <f t="shared" ca="1" si="122"/>
        <v>1068.7012534399998</v>
      </c>
      <c r="C327" s="14">
        <f t="shared" ca="1" si="113"/>
        <v>860.15502270999991</v>
      </c>
      <c r="D327" s="95">
        <f t="shared" si="114"/>
        <v>44914</v>
      </c>
      <c r="E327" s="9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1.1416943859709301</v>
      </c>
      <c r="H327" s="14">
        <f t="shared" si="124"/>
        <v>1</v>
      </c>
      <c r="I327" s="14">
        <f t="shared" ca="1" si="125"/>
        <v>1.1416943900000001</v>
      </c>
      <c r="J327" s="13">
        <f t="shared" si="115"/>
        <v>7.0000000000000007E-2</v>
      </c>
      <c r="K327" s="29">
        <f t="shared" si="116"/>
        <v>44456</v>
      </c>
      <c r="L327" s="2">
        <f t="shared" si="117"/>
        <v>315</v>
      </c>
      <c r="M327" s="17">
        <f t="shared" si="118"/>
        <v>315</v>
      </c>
      <c r="N327" s="12">
        <f t="shared" si="107"/>
        <v>1.0882526219999999</v>
      </c>
      <c r="O327" s="12">
        <f t="shared" ca="1" si="108"/>
        <v>1.242451913</v>
      </c>
      <c r="P327" s="17">
        <f t="shared" si="119"/>
        <v>0</v>
      </c>
      <c r="Q327" s="14">
        <f t="shared" ca="1" si="109"/>
        <v>208.54623072999999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45807</v>
      </c>
      <c r="V327" s="3"/>
      <c r="W327" s="3"/>
      <c r="X327" s="140">
        <f>[2]Plan1!$A397</f>
        <v>48639</v>
      </c>
      <c r="Y327" s="132" t="str">
        <f>[2]Plan1!$C397</f>
        <v>Carnaval</v>
      </c>
      <c r="Z327" s="12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44916</v>
      </c>
      <c r="B328" s="116">
        <f t="shared" ca="1" si="122"/>
        <v>1069.53113788</v>
      </c>
      <c r="C328" s="14">
        <f t="shared" ca="1" si="113"/>
        <v>860.15502270999991</v>
      </c>
      <c r="D328" s="95">
        <f t="shared" si="114"/>
        <v>44915</v>
      </c>
      <c r="E328" s="9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1.14227422971568</v>
      </c>
      <c r="H328" s="14">
        <f t="shared" si="124"/>
        <v>1</v>
      </c>
      <c r="I328" s="14">
        <f t="shared" ca="1" si="125"/>
        <v>1.1422742299999999</v>
      </c>
      <c r="J328" s="13">
        <f t="shared" si="115"/>
        <v>7.0000000000000007E-2</v>
      </c>
      <c r="K328" s="29">
        <f t="shared" si="116"/>
        <v>44456</v>
      </c>
      <c r="L328" s="2">
        <f t="shared" si="117"/>
        <v>316</v>
      </c>
      <c r="M328" s="17">
        <f t="shared" si="118"/>
        <v>316</v>
      </c>
      <c r="N328" s="12">
        <f t="shared" si="107"/>
        <v>1.0885448419999999</v>
      </c>
      <c r="O328" s="12">
        <f t="shared" ca="1" si="108"/>
        <v>1.243416721</v>
      </c>
      <c r="P328" s="17">
        <f t="shared" si="119"/>
        <v>0</v>
      </c>
      <c r="Q328" s="14">
        <f t="shared" ca="1" si="109"/>
        <v>209.37611516999999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45807</v>
      </c>
      <c r="V328" s="3"/>
      <c r="W328" s="3"/>
      <c r="X328" s="140">
        <f>[2]Plan1!$A398</f>
        <v>48684</v>
      </c>
      <c r="Y328" s="132" t="str">
        <f>[2]Plan1!$C398</f>
        <v>Paixão de Cristo</v>
      </c>
      <c r="Z328" s="12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44917</v>
      </c>
      <c r="B329" s="116">
        <f t="shared" ca="1" si="122"/>
        <v>1070.3616726099999</v>
      </c>
      <c r="C329" s="14">
        <f t="shared" ca="1" si="113"/>
        <v>860.15502270999991</v>
      </c>
      <c r="D329" s="95">
        <f t="shared" si="114"/>
        <v>44916</v>
      </c>
      <c r="E329" s="9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1.14285436795147</v>
      </c>
      <c r="H329" s="14">
        <f t="shared" si="124"/>
        <v>1</v>
      </c>
      <c r="I329" s="14">
        <f t="shared" ca="1" si="125"/>
        <v>1.14285437</v>
      </c>
      <c r="J329" s="13">
        <f t="shared" si="115"/>
        <v>7.0000000000000007E-2</v>
      </c>
      <c r="K329" s="29">
        <f t="shared" si="116"/>
        <v>44456</v>
      </c>
      <c r="L329" s="2">
        <f t="shared" si="117"/>
        <v>317</v>
      </c>
      <c r="M329" s="17">
        <f t="shared" si="118"/>
        <v>317</v>
      </c>
      <c r="N329" s="12">
        <f t="shared" si="107"/>
        <v>1.088837141</v>
      </c>
      <c r="O329" s="12">
        <f t="shared" ca="1" si="108"/>
        <v>1.2443822849999999</v>
      </c>
      <c r="P329" s="17">
        <f t="shared" si="119"/>
        <v>0</v>
      </c>
      <c r="Q329" s="14">
        <f t="shared" ca="1" si="109"/>
        <v>210.2066499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45807</v>
      </c>
      <c r="V329" s="3"/>
      <c r="W329" s="3"/>
      <c r="X329" s="140">
        <f>[2]Plan1!$A399</f>
        <v>48690</v>
      </c>
      <c r="Y329" s="132" t="str">
        <f>[2]Plan1!$C399</f>
        <v>Tiradentes</v>
      </c>
      <c r="Z329" s="12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44918</v>
      </c>
      <c r="B330" s="116">
        <f t="shared" ca="1" si="122"/>
        <v>1071.1928481499999</v>
      </c>
      <c r="C330" s="14">
        <f t="shared" ca="1" si="113"/>
        <v>860.15502270999991</v>
      </c>
      <c r="D330" s="95">
        <f t="shared" si="114"/>
        <v>44917</v>
      </c>
      <c r="E330" s="9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1.1434348008278601</v>
      </c>
      <c r="H330" s="14">
        <f t="shared" si="124"/>
        <v>1</v>
      </c>
      <c r="I330" s="14">
        <f t="shared" ca="1" si="125"/>
        <v>1.1434348000000001</v>
      </c>
      <c r="J330" s="13">
        <f t="shared" si="115"/>
        <v>7.0000000000000007E-2</v>
      </c>
      <c r="K330" s="29">
        <f t="shared" si="116"/>
        <v>44456</v>
      </c>
      <c r="L330" s="2">
        <f t="shared" si="117"/>
        <v>318</v>
      </c>
      <c r="M330" s="17">
        <f t="shared" si="118"/>
        <v>318</v>
      </c>
      <c r="N330" s="12">
        <f t="shared" si="107"/>
        <v>1.0891295190000001</v>
      </c>
      <c r="O330" s="12">
        <f t="shared" ca="1" si="108"/>
        <v>1.245348594</v>
      </c>
      <c r="P330" s="17">
        <f t="shared" si="119"/>
        <v>0</v>
      </c>
      <c r="Q330" s="14">
        <f t="shared" ca="1" si="109"/>
        <v>211.03782544000001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45807</v>
      </c>
      <c r="V330" s="3"/>
      <c r="W330" s="3"/>
      <c r="X330" s="140">
        <f>[2]Plan1!$A400</f>
        <v>48700</v>
      </c>
      <c r="Y330" s="132" t="str">
        <f>[2]Plan1!$C400</f>
        <v>Dia do Trabalho</v>
      </c>
      <c r="Z330" s="12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44921</v>
      </c>
      <c r="B331" s="116">
        <f t="shared" ca="1" si="122"/>
        <v>1072.0246731099999</v>
      </c>
      <c r="C331" s="14">
        <f t="shared" ca="1" si="113"/>
        <v>860.15502270999991</v>
      </c>
      <c r="D331" s="95">
        <f t="shared" si="114"/>
        <v>44918</v>
      </c>
      <c r="E331" s="9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1.1440155284945099</v>
      </c>
      <c r="H331" s="14">
        <f t="shared" si="124"/>
        <v>1</v>
      </c>
      <c r="I331" s="14">
        <f t="shared" ca="1" si="125"/>
        <v>1.1440155299999999</v>
      </c>
      <c r="J331" s="13">
        <f t="shared" si="115"/>
        <v>7.0000000000000007E-2</v>
      </c>
      <c r="K331" s="29">
        <f t="shared" si="116"/>
        <v>44456</v>
      </c>
      <c r="L331" s="2">
        <f t="shared" si="117"/>
        <v>319</v>
      </c>
      <c r="M331" s="17">
        <f t="shared" si="118"/>
        <v>319</v>
      </c>
      <c r="N331" s="12">
        <f t="shared" si="107"/>
        <v>1.089421975</v>
      </c>
      <c r="O331" s="12">
        <f t="shared" ca="1" si="108"/>
        <v>1.2463156580000001</v>
      </c>
      <c r="P331" s="17">
        <f t="shared" si="119"/>
        <v>0</v>
      </c>
      <c r="Q331" s="14">
        <f t="shared" ca="1" si="109"/>
        <v>211.86965040000001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45807</v>
      </c>
      <c r="V331" s="3"/>
      <c r="W331" s="3"/>
      <c r="X331" s="140">
        <f>[2]Plan1!$A401</f>
        <v>48746</v>
      </c>
      <c r="Y331" s="132" t="str">
        <f>[2]Plan1!$C401</f>
        <v>Corpus Christi</v>
      </c>
      <c r="Z331" s="12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44922</v>
      </c>
      <c r="B332" s="116">
        <f t="shared" ca="1" si="122"/>
        <v>1072.8571405999999</v>
      </c>
      <c r="C332" s="14">
        <f t="shared" ca="1" si="113"/>
        <v>860.15502270999991</v>
      </c>
      <c r="D332" s="95">
        <f t="shared" si="114"/>
        <v>44921</v>
      </c>
      <c r="E332" s="9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1.14459655110112</v>
      </c>
      <c r="H332" s="14">
        <f t="shared" si="124"/>
        <v>1</v>
      </c>
      <c r="I332" s="14">
        <f t="shared" ca="1" si="125"/>
        <v>1.1445965499999999</v>
      </c>
      <c r="J332" s="13">
        <f t="shared" si="115"/>
        <v>7.0000000000000007E-2</v>
      </c>
      <c r="K332" s="29">
        <f t="shared" si="116"/>
        <v>44456</v>
      </c>
      <c r="L332" s="2">
        <f t="shared" si="117"/>
        <v>320</v>
      </c>
      <c r="M332" s="17">
        <f t="shared" si="118"/>
        <v>320</v>
      </c>
      <c r="N332" s="12">
        <f t="shared" ref="N332:N395" si="126">ROUND((J332+1)^(M332/252),9)</f>
        <v>1.0897145100000001</v>
      </c>
      <c r="O332" s="12">
        <f t="shared" ref="O332:O395" ca="1" si="127">ROUND(I332*N332,9)</f>
        <v>1.2472834690000001</v>
      </c>
      <c r="P332" s="17">
        <f t="shared" si="119"/>
        <v>0</v>
      </c>
      <c r="Q332" s="14">
        <f t="shared" ref="Q332:Q395" ca="1" si="128">TRUNC(((O332-1)*C332),8)</f>
        <v>212.70211789000001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45807</v>
      </c>
      <c r="V332" s="3"/>
      <c r="W332" s="3"/>
      <c r="X332" s="140">
        <f>[2]Plan1!$A402</f>
        <v>48829</v>
      </c>
      <c r="Y332" s="132" t="str">
        <f>[2]Plan1!$C402</f>
        <v>Independência do Brasil</v>
      </c>
      <c r="Z332" s="12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44923</v>
      </c>
      <c r="B333" s="116">
        <f t="shared" ca="1" si="122"/>
        <v>1073.6902575099998</v>
      </c>
      <c r="C333" s="14">
        <f t="shared" ref="C333:C396" ca="1" si="132">(C332-S332)</f>
        <v>860.15502270999991</v>
      </c>
      <c r="D333" s="95">
        <f t="shared" ref="D333:D396" si="133">WORKDAY($A333,-1,$X$160:$X$544)</f>
        <v>44922</v>
      </c>
      <c r="E333" s="9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1.1451778687974901</v>
      </c>
      <c r="H333" s="14">
        <f t="shared" si="124"/>
        <v>1</v>
      </c>
      <c r="I333" s="14">
        <f t="shared" ca="1" si="125"/>
        <v>1.1451778699999999</v>
      </c>
      <c r="J333" s="13">
        <f t="shared" ref="J333:J396" si="134">J332</f>
        <v>7.0000000000000007E-2</v>
      </c>
      <c r="K333" s="29">
        <f t="shared" ref="K333:K396" si="135">IF(P332&gt;0,VLOOKUP(P332,X$12:AH$150,2),K332)</f>
        <v>44456</v>
      </c>
      <c r="L333" s="2">
        <f t="shared" ref="L333:L396" si="136">IF(A333&gt;K333,IF(NETWORKDAYS(K333,A333,$X$160:$X$544)-1=0,1,NETWORKDAYS(K333,A333,$X$160:$X$544)-1),0)</f>
        <v>321</v>
      </c>
      <c r="M333" s="17">
        <f t="shared" ref="M333:M396" si="137">IF(AND(L333=1,L332=1),1,IF(L333&gt;0,IF(L333=L332,L333+1,L333),0))</f>
        <v>321</v>
      </c>
      <c r="N333" s="12">
        <f t="shared" si="126"/>
        <v>1.0900071229999999</v>
      </c>
      <c r="O333" s="12">
        <f t="shared" ca="1" si="127"/>
        <v>1.2482520349999999</v>
      </c>
      <c r="P333" s="17">
        <f t="shared" ref="P333:P396" si="138">IF(VLOOKUP(A333,Y$12:AF$150,8)=VLOOKUP(A332,Y$12:AF$150,8),0,VLOOKUP(A333,Y$12:AF$150,8))</f>
        <v>0</v>
      </c>
      <c r="Q333" s="14">
        <f t="shared" ca="1" si="128"/>
        <v>213.53523480000001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45807</v>
      </c>
      <c r="V333" s="3"/>
      <c r="W333" s="3"/>
      <c r="X333" s="140">
        <f>[2]Plan1!$A403</f>
        <v>48864</v>
      </c>
      <c r="Y333" s="132" t="str">
        <f>[2]Plan1!$C403</f>
        <v>Nossa Sr.a Aparecida - Padroeira do Brasil</v>
      </c>
      <c r="Z333" s="12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44924</v>
      </c>
      <c r="B334" s="116">
        <f t="shared" ref="B334:B397" ca="1" si="141">IF(D334&lt;=TODAY(),C334+Q334,IF(AND(D334&gt;TODAY(),A334&lt;=$B$1),IF(VLOOKUP(TODAY(),$A$10:$E$5000,4,FALSE)=0,"n.d",C334+Q334),"n.d"))</f>
        <v>1074.5240169499998</v>
      </c>
      <c r="C334" s="14">
        <f t="shared" ca="1" si="132"/>
        <v>860.15502270999991</v>
      </c>
      <c r="D334" s="95">
        <f t="shared" si="133"/>
        <v>44923</v>
      </c>
      <c r="E334" s="9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1.1457594817335</v>
      </c>
      <c r="H334" s="14">
        <f t="shared" ref="H334:H397" si="143">IF(P333&gt;0,G333,H333)</f>
        <v>1</v>
      </c>
      <c r="I334" s="14">
        <f t="shared" ref="I334:I397" ca="1" si="144">ROUND(G334/H334,8)</f>
        <v>1.1457594799999999</v>
      </c>
      <c r="J334" s="13">
        <f t="shared" si="134"/>
        <v>7.0000000000000007E-2</v>
      </c>
      <c r="K334" s="29">
        <f t="shared" si="135"/>
        <v>44456</v>
      </c>
      <c r="L334" s="2">
        <f t="shared" si="136"/>
        <v>322</v>
      </c>
      <c r="M334" s="17">
        <f t="shared" si="137"/>
        <v>322</v>
      </c>
      <c r="N334" s="12">
        <f t="shared" si="126"/>
        <v>1.090299814</v>
      </c>
      <c r="O334" s="12">
        <f t="shared" ca="1" si="127"/>
        <v>1.2492213480000001</v>
      </c>
      <c r="P334" s="17">
        <f t="shared" si="138"/>
        <v>0</v>
      </c>
      <c r="Q334" s="14">
        <f t="shared" ca="1" si="128"/>
        <v>214.36899424000001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45807</v>
      </c>
      <c r="V334" s="3"/>
      <c r="W334" s="3"/>
      <c r="X334" s="140">
        <f>[2]Plan1!$A404</f>
        <v>48885</v>
      </c>
      <c r="Y334" s="132" t="str">
        <f>[2]Plan1!$C404</f>
        <v>Finados</v>
      </c>
      <c r="Z334" s="12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44925</v>
      </c>
      <c r="B335" s="116">
        <f t="shared" ca="1" si="141"/>
        <v>1075.3584292599999</v>
      </c>
      <c r="C335" s="14">
        <f t="shared" ca="1" si="132"/>
        <v>860.15502270999991</v>
      </c>
      <c r="D335" s="95">
        <f t="shared" si="133"/>
        <v>44924</v>
      </c>
      <c r="E335" s="9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1.14634139005908</v>
      </c>
      <c r="H335" s="14">
        <f t="shared" si="143"/>
        <v>1</v>
      </c>
      <c r="I335" s="14">
        <f t="shared" ca="1" si="144"/>
        <v>1.1463413899999999</v>
      </c>
      <c r="J335" s="13">
        <f t="shared" si="134"/>
        <v>7.0000000000000007E-2</v>
      </c>
      <c r="K335" s="29">
        <f t="shared" si="135"/>
        <v>44456</v>
      </c>
      <c r="L335" s="2">
        <f t="shared" si="136"/>
        <v>323</v>
      </c>
      <c r="M335" s="17">
        <f t="shared" si="137"/>
        <v>323</v>
      </c>
      <c r="N335" s="12">
        <f t="shared" si="126"/>
        <v>1.090592585</v>
      </c>
      <c r="O335" s="12">
        <f t="shared" ca="1" si="127"/>
        <v>1.2501914199999999</v>
      </c>
      <c r="P335" s="17">
        <f t="shared" si="138"/>
        <v>0</v>
      </c>
      <c r="Q335" s="14">
        <f t="shared" ca="1" si="128"/>
        <v>215.20340655000001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45807</v>
      </c>
      <c r="V335" s="3"/>
      <c r="W335" s="3"/>
      <c r="X335" s="140">
        <f>[2]Plan1!$A405</f>
        <v>48898</v>
      </c>
      <c r="Y335" s="132" t="str">
        <f>[2]Plan1!$C405</f>
        <v>Proclamação da República</v>
      </c>
      <c r="Z335" s="12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44928</v>
      </c>
      <c r="B336" s="116">
        <f t="shared" ca="1" si="141"/>
        <v>1076.19348324</v>
      </c>
      <c r="C336" s="14">
        <f t="shared" ca="1" si="132"/>
        <v>860.15502270999991</v>
      </c>
      <c r="D336" s="95">
        <f t="shared" si="133"/>
        <v>44925</v>
      </c>
      <c r="E336" s="9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1.1469235939242599</v>
      </c>
      <c r="H336" s="14">
        <f t="shared" si="143"/>
        <v>1</v>
      </c>
      <c r="I336" s="14">
        <f t="shared" ca="1" si="144"/>
        <v>1.1469235900000001</v>
      </c>
      <c r="J336" s="13">
        <f t="shared" si="134"/>
        <v>7.0000000000000007E-2</v>
      </c>
      <c r="K336" s="29">
        <f t="shared" si="135"/>
        <v>44456</v>
      </c>
      <c r="L336" s="2">
        <f t="shared" si="136"/>
        <v>324</v>
      </c>
      <c r="M336" s="17">
        <f t="shared" si="137"/>
        <v>324</v>
      </c>
      <c r="N336" s="12">
        <f t="shared" si="126"/>
        <v>1.090885434</v>
      </c>
      <c r="O336" s="12">
        <f t="shared" ca="1" si="127"/>
        <v>1.251162238</v>
      </c>
      <c r="P336" s="17">
        <f t="shared" si="138"/>
        <v>0</v>
      </c>
      <c r="Q336" s="14">
        <f t="shared" ca="1" si="128"/>
        <v>216.03846053000001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45807</v>
      </c>
      <c r="V336" s="3"/>
      <c r="W336" s="3"/>
      <c r="X336" s="140">
        <f>[2]Plan1!$A406</f>
        <v>48903</v>
      </c>
      <c r="Y336" s="132" t="str">
        <f>[2]Plan1!$C406</f>
        <v>Dia Nacional de Zumbi e da Consciência Negra</v>
      </c>
      <c r="Z336" s="12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44929</v>
      </c>
      <c r="B337" s="116">
        <f t="shared" ca="1" si="141"/>
        <v>1077.0291900699999</v>
      </c>
      <c r="C337" s="14">
        <f t="shared" ca="1" si="132"/>
        <v>860.15502270999991</v>
      </c>
      <c r="D337" s="95">
        <f t="shared" si="133"/>
        <v>44928</v>
      </c>
      <c r="E337" s="9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1.1475060934791499</v>
      </c>
      <c r="H337" s="14">
        <f t="shared" si="143"/>
        <v>1</v>
      </c>
      <c r="I337" s="14">
        <f t="shared" ca="1" si="144"/>
        <v>1.14750609</v>
      </c>
      <c r="J337" s="13">
        <f t="shared" si="134"/>
        <v>7.0000000000000007E-2</v>
      </c>
      <c r="K337" s="29">
        <f t="shared" si="135"/>
        <v>44456</v>
      </c>
      <c r="L337" s="2">
        <f t="shared" si="136"/>
        <v>325</v>
      </c>
      <c r="M337" s="17">
        <f t="shared" si="137"/>
        <v>325</v>
      </c>
      <c r="N337" s="12">
        <f t="shared" si="126"/>
        <v>1.0911783610000001</v>
      </c>
      <c r="O337" s="12">
        <f t="shared" ca="1" si="127"/>
        <v>1.2521338150000001</v>
      </c>
      <c r="P337" s="17">
        <f t="shared" si="138"/>
        <v>0</v>
      </c>
      <c r="Q337" s="14">
        <f t="shared" ca="1" si="128"/>
        <v>216.87416736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45807</v>
      </c>
      <c r="V337" s="3"/>
      <c r="W337" s="3"/>
      <c r="X337" s="140">
        <f>[2]Plan1!$A407</f>
        <v>48938</v>
      </c>
      <c r="Y337" s="132" t="str">
        <f>[2]Plan1!$C407</f>
        <v>Natal</v>
      </c>
      <c r="Z337" s="12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44930</v>
      </c>
      <c r="B338" s="116">
        <f t="shared" ca="1" si="141"/>
        <v>1077.8655489099999</v>
      </c>
      <c r="C338" s="14">
        <f t="shared" ca="1" si="132"/>
        <v>860.15502270999991</v>
      </c>
      <c r="D338" s="95">
        <f t="shared" si="133"/>
        <v>44929</v>
      </c>
      <c r="E338" s="9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1.1480888888739</v>
      </c>
      <c r="H338" s="14">
        <f t="shared" si="143"/>
        <v>1</v>
      </c>
      <c r="I338" s="14">
        <f t="shared" ca="1" si="144"/>
        <v>1.1480888899999999</v>
      </c>
      <c r="J338" s="13">
        <f t="shared" si="134"/>
        <v>7.0000000000000007E-2</v>
      </c>
      <c r="K338" s="29">
        <f t="shared" si="135"/>
        <v>44456</v>
      </c>
      <c r="L338" s="2">
        <f t="shared" si="136"/>
        <v>326</v>
      </c>
      <c r="M338" s="17">
        <f t="shared" si="137"/>
        <v>326</v>
      </c>
      <c r="N338" s="12">
        <f t="shared" si="126"/>
        <v>1.091471367</v>
      </c>
      <c r="O338" s="12">
        <f t="shared" ca="1" si="127"/>
        <v>1.25310615</v>
      </c>
      <c r="P338" s="17">
        <f t="shared" si="138"/>
        <v>0</v>
      </c>
      <c r="Q338" s="14">
        <f t="shared" ca="1" si="128"/>
        <v>217.7105262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45807</v>
      </c>
      <c r="V338" s="3"/>
      <c r="W338" s="3"/>
      <c r="X338" s="140">
        <f>[2]Plan1!$A408</f>
        <v>48945</v>
      </c>
      <c r="Y338" s="132" t="str">
        <f>[2]Plan1!$C408</f>
        <v>Confraternização Universal</v>
      </c>
      <c r="Z338" s="12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44931</v>
      </c>
      <c r="B339" s="116">
        <f t="shared" ca="1" si="141"/>
        <v>1078.70255286</v>
      </c>
      <c r="C339" s="14">
        <f t="shared" ca="1" si="132"/>
        <v>860.15502270999991</v>
      </c>
      <c r="D339" s="95">
        <f t="shared" si="133"/>
        <v>44930</v>
      </c>
      <c r="E339" s="9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1.1486719802587799</v>
      </c>
      <c r="H339" s="14">
        <f t="shared" si="143"/>
        <v>1</v>
      </c>
      <c r="I339" s="14">
        <f t="shared" ca="1" si="144"/>
        <v>1.14867198</v>
      </c>
      <c r="J339" s="13">
        <f t="shared" si="134"/>
        <v>7.0000000000000007E-2</v>
      </c>
      <c r="K339" s="29">
        <f t="shared" si="135"/>
        <v>44456</v>
      </c>
      <c r="L339" s="2">
        <f t="shared" si="136"/>
        <v>327</v>
      </c>
      <c r="M339" s="17">
        <f t="shared" si="137"/>
        <v>327</v>
      </c>
      <c r="N339" s="12">
        <f t="shared" si="126"/>
        <v>1.0917644520000001</v>
      </c>
      <c r="O339" s="12">
        <f t="shared" ca="1" si="127"/>
        <v>1.2540792350000001</v>
      </c>
      <c r="P339" s="17">
        <f t="shared" si="138"/>
        <v>0</v>
      </c>
      <c r="Q339" s="14">
        <f t="shared" ca="1" si="128"/>
        <v>218.54753015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45807</v>
      </c>
      <c r="V339" s="3"/>
      <c r="W339" s="3"/>
      <c r="X339" s="140">
        <f>[2]Plan1!$A409</f>
        <v>48995</v>
      </c>
      <c r="Y339" s="132" t="str">
        <f>[2]Plan1!$C409</f>
        <v>Carnaval</v>
      </c>
      <c r="Z339" s="12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44932</v>
      </c>
      <c r="B340" s="116">
        <f t="shared" ca="1" si="141"/>
        <v>1079.5402105199998</v>
      </c>
      <c r="C340" s="14">
        <f t="shared" ca="1" si="132"/>
        <v>860.15502270999991</v>
      </c>
      <c r="D340" s="95">
        <f t="shared" si="133"/>
        <v>44931</v>
      </c>
      <c r="E340" s="9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1.14925536778412</v>
      </c>
      <c r="H340" s="14">
        <f t="shared" si="143"/>
        <v>1</v>
      </c>
      <c r="I340" s="14">
        <f t="shared" ca="1" si="144"/>
        <v>1.1492553700000001</v>
      </c>
      <c r="J340" s="13">
        <f t="shared" si="134"/>
        <v>7.0000000000000007E-2</v>
      </c>
      <c r="K340" s="29">
        <f t="shared" si="135"/>
        <v>44456</v>
      </c>
      <c r="L340" s="2">
        <f t="shared" si="136"/>
        <v>328</v>
      </c>
      <c r="M340" s="17">
        <f t="shared" si="137"/>
        <v>328</v>
      </c>
      <c r="N340" s="12">
        <f t="shared" si="126"/>
        <v>1.092057616</v>
      </c>
      <c r="O340" s="12">
        <f t="shared" ca="1" si="127"/>
        <v>1.2550530799999999</v>
      </c>
      <c r="P340" s="17">
        <f t="shared" si="138"/>
        <v>0</v>
      </c>
      <c r="Q340" s="14">
        <f t="shared" ca="1" si="128"/>
        <v>219.38518780999999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45807</v>
      </c>
      <c r="V340" s="3"/>
      <c r="W340" s="3"/>
      <c r="X340" s="140">
        <f>[2]Plan1!$A410</f>
        <v>48996</v>
      </c>
      <c r="Y340" s="132" t="str">
        <f>[2]Plan1!$C410</f>
        <v>Carnaval</v>
      </c>
      <c r="Z340" s="12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44935</v>
      </c>
      <c r="B341" s="116">
        <f t="shared" ca="1" si="141"/>
        <v>1080.37851159</v>
      </c>
      <c r="C341" s="14">
        <f t="shared" ca="1" si="132"/>
        <v>860.15502270999991</v>
      </c>
      <c r="D341" s="95">
        <f t="shared" si="133"/>
        <v>44932</v>
      </c>
      <c r="E341" s="9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1.1498390516003101</v>
      </c>
      <c r="H341" s="14">
        <f t="shared" si="143"/>
        <v>1</v>
      </c>
      <c r="I341" s="14">
        <f t="shared" ca="1" si="144"/>
        <v>1.14983905</v>
      </c>
      <c r="J341" s="13">
        <f t="shared" si="134"/>
        <v>7.0000000000000007E-2</v>
      </c>
      <c r="K341" s="29">
        <f t="shared" si="135"/>
        <v>44456</v>
      </c>
      <c r="L341" s="2">
        <f t="shared" si="136"/>
        <v>329</v>
      </c>
      <c r="M341" s="17">
        <f t="shared" si="137"/>
        <v>329</v>
      </c>
      <c r="N341" s="12">
        <f t="shared" si="126"/>
        <v>1.0923508580000001</v>
      </c>
      <c r="O341" s="12">
        <f t="shared" ca="1" si="127"/>
        <v>1.256027673</v>
      </c>
      <c r="P341" s="17">
        <f t="shared" si="138"/>
        <v>0</v>
      </c>
      <c r="Q341" s="14">
        <f t="shared" ca="1" si="128"/>
        <v>220.22348887999999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45807</v>
      </c>
      <c r="V341" s="3"/>
      <c r="W341" s="3"/>
      <c r="X341" s="140">
        <f>[2]Plan1!$A411</f>
        <v>49041</v>
      </c>
      <c r="Y341" s="132" t="str">
        <f>[2]Plan1!$C411</f>
        <v>Paixão de Cristo</v>
      </c>
      <c r="Z341" s="12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44936</v>
      </c>
      <c r="B342" s="116">
        <f t="shared" ca="1" si="141"/>
        <v>1081.21746723</v>
      </c>
      <c r="C342" s="14">
        <f t="shared" ca="1" si="132"/>
        <v>860.15502270999991</v>
      </c>
      <c r="D342" s="95">
        <f t="shared" si="133"/>
        <v>44935</v>
      </c>
      <c r="E342" s="9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1.1504230318578299</v>
      </c>
      <c r="H342" s="14">
        <f t="shared" si="143"/>
        <v>1</v>
      </c>
      <c r="I342" s="14">
        <f t="shared" ca="1" si="144"/>
        <v>1.15042303</v>
      </c>
      <c r="J342" s="13">
        <f t="shared" si="134"/>
        <v>7.0000000000000007E-2</v>
      </c>
      <c r="K342" s="29">
        <f t="shared" si="135"/>
        <v>44456</v>
      </c>
      <c r="L342" s="2">
        <f t="shared" si="136"/>
        <v>330</v>
      </c>
      <c r="M342" s="17">
        <f t="shared" si="137"/>
        <v>330</v>
      </c>
      <c r="N342" s="12">
        <f t="shared" si="126"/>
        <v>1.0926441790000001</v>
      </c>
      <c r="O342" s="12">
        <f t="shared" ca="1" si="127"/>
        <v>1.2570030270000001</v>
      </c>
      <c r="P342" s="17">
        <f t="shared" si="138"/>
        <v>0</v>
      </c>
      <c r="Q342" s="14">
        <f t="shared" ca="1" si="128"/>
        <v>221.06244452000001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45807</v>
      </c>
      <c r="V342" s="3"/>
      <c r="W342" s="3"/>
      <c r="X342" s="140">
        <f>[2]Plan1!$A412</f>
        <v>49055</v>
      </c>
      <c r="Y342" s="132" t="str">
        <f>[2]Plan1!$C412</f>
        <v>Tiradentes</v>
      </c>
      <c r="Z342" s="12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44937</v>
      </c>
      <c r="B343" s="116">
        <f t="shared" ca="1" si="141"/>
        <v>1082.05707831</v>
      </c>
      <c r="C343" s="14">
        <f t="shared" ca="1" si="132"/>
        <v>860.15502270999991</v>
      </c>
      <c r="D343" s="95">
        <f t="shared" si="133"/>
        <v>44936</v>
      </c>
      <c r="E343" s="9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1.1510073087072501</v>
      </c>
      <c r="H343" s="14">
        <f t="shared" si="143"/>
        <v>1</v>
      </c>
      <c r="I343" s="14">
        <f t="shared" ca="1" si="144"/>
        <v>1.15100731</v>
      </c>
      <c r="J343" s="13">
        <f t="shared" si="134"/>
        <v>7.0000000000000007E-2</v>
      </c>
      <c r="K343" s="29">
        <f t="shared" si="135"/>
        <v>44456</v>
      </c>
      <c r="L343" s="2">
        <f t="shared" si="136"/>
        <v>331</v>
      </c>
      <c r="M343" s="17">
        <f t="shared" si="137"/>
        <v>331</v>
      </c>
      <c r="N343" s="12">
        <f t="shared" si="126"/>
        <v>1.092937579</v>
      </c>
      <c r="O343" s="12">
        <f t="shared" ca="1" si="127"/>
        <v>1.257979143</v>
      </c>
      <c r="P343" s="17">
        <f t="shared" si="138"/>
        <v>0</v>
      </c>
      <c r="Q343" s="14">
        <f t="shared" ca="1" si="128"/>
        <v>221.90205560000001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45807</v>
      </c>
      <c r="V343" s="3"/>
      <c r="W343" s="3"/>
      <c r="X343" s="140">
        <f>[2]Plan1!$A413</f>
        <v>49065</v>
      </c>
      <c r="Y343" s="132" t="str">
        <f>[2]Plan1!$C413</f>
        <v>Dia do Trabalho</v>
      </c>
      <c r="Z343" s="12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44938</v>
      </c>
      <c r="B344" s="116">
        <f t="shared" ca="1" si="141"/>
        <v>1082.8973345099998</v>
      </c>
      <c r="C344" s="14">
        <f t="shared" ca="1" si="132"/>
        <v>860.15502270999991</v>
      </c>
      <c r="D344" s="95">
        <f t="shared" si="133"/>
        <v>44937</v>
      </c>
      <c r="E344" s="9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1.1515918822992</v>
      </c>
      <c r="H344" s="14">
        <f t="shared" si="143"/>
        <v>1</v>
      </c>
      <c r="I344" s="14">
        <f t="shared" ca="1" si="144"/>
        <v>1.15159188</v>
      </c>
      <c r="J344" s="13">
        <f t="shared" si="134"/>
        <v>7.0000000000000007E-2</v>
      </c>
      <c r="K344" s="29">
        <f t="shared" si="135"/>
        <v>44456</v>
      </c>
      <c r="L344" s="2">
        <f t="shared" si="136"/>
        <v>332</v>
      </c>
      <c r="M344" s="17">
        <f t="shared" si="137"/>
        <v>332</v>
      </c>
      <c r="N344" s="12">
        <f t="shared" si="126"/>
        <v>1.093231058</v>
      </c>
      <c r="O344" s="12">
        <f t="shared" ca="1" si="127"/>
        <v>1.258956009</v>
      </c>
      <c r="P344" s="17">
        <f t="shared" si="138"/>
        <v>0</v>
      </c>
      <c r="Q344" s="14">
        <f t="shared" ca="1" si="128"/>
        <v>222.74231180000001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45807</v>
      </c>
      <c r="V344" s="3"/>
      <c r="W344" s="3"/>
      <c r="X344" s="140">
        <f>[2]Plan1!$A414</f>
        <v>49103</v>
      </c>
      <c r="Y344" s="132" t="str">
        <f>[2]Plan1!$C414</f>
        <v>Corpus Christi</v>
      </c>
      <c r="Z344" s="12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44939</v>
      </c>
      <c r="B345" s="116">
        <f t="shared" ca="1" si="141"/>
        <v>1083.73824614</v>
      </c>
      <c r="C345" s="14">
        <f t="shared" ca="1" si="132"/>
        <v>860.15502270999991</v>
      </c>
      <c r="D345" s="95">
        <f t="shared" si="133"/>
        <v>44938</v>
      </c>
      <c r="E345" s="9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1.15217675278438</v>
      </c>
      <c r="H345" s="14">
        <f t="shared" si="143"/>
        <v>1</v>
      </c>
      <c r="I345" s="14">
        <f t="shared" ca="1" si="144"/>
        <v>1.15217675</v>
      </c>
      <c r="J345" s="13">
        <f t="shared" si="134"/>
        <v>7.0000000000000007E-2</v>
      </c>
      <c r="K345" s="29">
        <f t="shared" si="135"/>
        <v>44456</v>
      </c>
      <c r="L345" s="2">
        <f t="shared" si="136"/>
        <v>333</v>
      </c>
      <c r="M345" s="17">
        <f t="shared" si="137"/>
        <v>333</v>
      </c>
      <c r="N345" s="12">
        <f t="shared" si="126"/>
        <v>1.093524615</v>
      </c>
      <c r="O345" s="12">
        <f t="shared" ca="1" si="127"/>
        <v>1.2599336370000001</v>
      </c>
      <c r="P345" s="17">
        <f t="shared" si="138"/>
        <v>0</v>
      </c>
      <c r="Q345" s="14">
        <f t="shared" ca="1" si="128"/>
        <v>223.58322343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45807</v>
      </c>
      <c r="V345" s="3"/>
      <c r="W345" s="3"/>
      <c r="X345" s="140">
        <f>[2]Plan1!$A415</f>
        <v>49194</v>
      </c>
      <c r="Y345" s="132" t="str">
        <f>[2]Plan1!$C415</f>
        <v>Independência do Brasil</v>
      </c>
      <c r="Z345" s="12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44942</v>
      </c>
      <c r="B346" s="116">
        <f t="shared" ca="1" si="141"/>
        <v>1084.5798132099999</v>
      </c>
      <c r="C346" s="14">
        <f t="shared" ca="1" si="132"/>
        <v>860.15502270999991</v>
      </c>
      <c r="D346" s="95">
        <f t="shared" si="133"/>
        <v>44939</v>
      </c>
      <c r="E346" s="9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1.1527619203135899</v>
      </c>
      <c r="H346" s="14">
        <f t="shared" si="143"/>
        <v>1</v>
      </c>
      <c r="I346" s="14">
        <f t="shared" ca="1" si="144"/>
        <v>1.1527619200000001</v>
      </c>
      <c r="J346" s="13">
        <f t="shared" si="134"/>
        <v>7.0000000000000007E-2</v>
      </c>
      <c r="K346" s="29">
        <f t="shared" si="135"/>
        <v>44456</v>
      </c>
      <c r="L346" s="2">
        <f t="shared" si="136"/>
        <v>334</v>
      </c>
      <c r="M346" s="17">
        <f t="shared" si="137"/>
        <v>334</v>
      </c>
      <c r="N346" s="12">
        <f t="shared" si="126"/>
        <v>1.0938182510000001</v>
      </c>
      <c r="O346" s="12">
        <f t="shared" ca="1" si="127"/>
        <v>1.260912027</v>
      </c>
      <c r="P346" s="17">
        <f t="shared" si="138"/>
        <v>0</v>
      </c>
      <c r="Q346" s="14">
        <f t="shared" ca="1" si="128"/>
        <v>224.4247905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45807</v>
      </c>
      <c r="V346" s="3"/>
      <c r="W346" s="3"/>
      <c r="X346" s="140">
        <f>[2]Plan1!$A416</f>
        <v>49229</v>
      </c>
      <c r="Y346" s="132" t="str">
        <f>[2]Plan1!$C416</f>
        <v>Nossa Sr.a Aparecida - Padroeira do Brasil</v>
      </c>
      <c r="Z346" s="12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44943</v>
      </c>
      <c r="B347" s="116">
        <f t="shared" ca="1" si="141"/>
        <v>1085.4220365899998</v>
      </c>
      <c r="C347" s="14">
        <f t="shared" ca="1" si="132"/>
        <v>860.15502270999991</v>
      </c>
      <c r="D347" s="95">
        <f t="shared" si="133"/>
        <v>44942</v>
      </c>
      <c r="E347" s="9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1.1533473850376701</v>
      </c>
      <c r="H347" s="14">
        <f t="shared" si="143"/>
        <v>1</v>
      </c>
      <c r="I347" s="14">
        <f t="shared" ca="1" si="144"/>
        <v>1.15334739</v>
      </c>
      <c r="J347" s="13">
        <f t="shared" si="134"/>
        <v>7.0000000000000007E-2</v>
      </c>
      <c r="K347" s="29">
        <f t="shared" si="135"/>
        <v>44456</v>
      </c>
      <c r="L347" s="2">
        <f t="shared" si="136"/>
        <v>335</v>
      </c>
      <c r="M347" s="17">
        <f t="shared" si="137"/>
        <v>335</v>
      </c>
      <c r="N347" s="12">
        <f t="shared" si="126"/>
        <v>1.094111966</v>
      </c>
      <c r="O347" s="12">
        <f t="shared" ca="1" si="127"/>
        <v>1.2618911799999999</v>
      </c>
      <c r="P347" s="17">
        <f t="shared" si="138"/>
        <v>0</v>
      </c>
      <c r="Q347" s="14">
        <f t="shared" ca="1" si="128"/>
        <v>225.26701388000001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45807</v>
      </c>
      <c r="V347" s="3"/>
      <c r="W347" s="3"/>
      <c r="X347" s="140">
        <f>[2]Plan1!$A417</f>
        <v>49250</v>
      </c>
      <c r="Y347" s="132" t="str">
        <f>[2]Plan1!$C417</f>
        <v>Finados</v>
      </c>
      <c r="Z347" s="12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44944</v>
      </c>
      <c r="B348" s="116">
        <f t="shared" ca="1" si="141"/>
        <v>1086.2649076499999</v>
      </c>
      <c r="C348" s="14">
        <f t="shared" ca="1" si="132"/>
        <v>860.15502270999991</v>
      </c>
      <c r="D348" s="95">
        <f t="shared" si="133"/>
        <v>44943</v>
      </c>
      <c r="E348" s="9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1.15393314710759</v>
      </c>
      <c r="H348" s="14">
        <f t="shared" si="143"/>
        <v>1</v>
      </c>
      <c r="I348" s="14">
        <f t="shared" ca="1" si="144"/>
        <v>1.1539331500000001</v>
      </c>
      <c r="J348" s="13">
        <f t="shared" si="134"/>
        <v>7.0000000000000007E-2</v>
      </c>
      <c r="K348" s="29">
        <f t="shared" si="135"/>
        <v>44456</v>
      </c>
      <c r="L348" s="2">
        <f t="shared" si="136"/>
        <v>336</v>
      </c>
      <c r="M348" s="17">
        <f t="shared" si="137"/>
        <v>336</v>
      </c>
      <c r="N348" s="12">
        <f t="shared" si="126"/>
        <v>1.0944057599999999</v>
      </c>
      <c r="O348" s="12">
        <f t="shared" ca="1" si="127"/>
        <v>1.2628710860000001</v>
      </c>
      <c r="P348" s="17">
        <f t="shared" si="138"/>
        <v>0</v>
      </c>
      <c r="Q348" s="14">
        <f t="shared" ca="1" si="128"/>
        <v>226.10988494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45807</v>
      </c>
      <c r="V348" s="3"/>
      <c r="W348" s="3"/>
      <c r="X348" s="140">
        <f>[2]Plan1!$A418</f>
        <v>49263</v>
      </c>
      <c r="Y348" s="132" t="str">
        <f>[2]Plan1!$C418</f>
        <v>Proclamação da República</v>
      </c>
      <c r="Z348" s="12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44945</v>
      </c>
      <c r="B349" s="116">
        <f t="shared" ca="1" si="141"/>
        <v>1087.1084350199999</v>
      </c>
      <c r="C349" s="14">
        <f t="shared" ca="1" si="132"/>
        <v>860.15502270999991</v>
      </c>
      <c r="D349" s="95">
        <f t="shared" si="133"/>
        <v>44944</v>
      </c>
      <c r="E349" s="9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1.1545192066743399</v>
      </c>
      <c r="H349" s="14">
        <f t="shared" si="143"/>
        <v>1</v>
      </c>
      <c r="I349" s="14">
        <f t="shared" ca="1" si="144"/>
        <v>1.1545192099999999</v>
      </c>
      <c r="J349" s="13">
        <f t="shared" si="134"/>
        <v>7.0000000000000007E-2</v>
      </c>
      <c r="K349" s="29">
        <f t="shared" si="135"/>
        <v>44456</v>
      </c>
      <c r="L349" s="2">
        <f t="shared" si="136"/>
        <v>337</v>
      </c>
      <c r="M349" s="17">
        <f t="shared" si="137"/>
        <v>337</v>
      </c>
      <c r="N349" s="12">
        <f t="shared" si="126"/>
        <v>1.0946996330000001</v>
      </c>
      <c r="O349" s="12">
        <f t="shared" ca="1" si="127"/>
        <v>1.2638517549999999</v>
      </c>
      <c r="P349" s="17">
        <f t="shared" si="138"/>
        <v>0</v>
      </c>
      <c r="Q349" s="14">
        <f t="shared" ca="1" si="128"/>
        <v>226.95341231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45807</v>
      </c>
      <c r="V349" s="3"/>
      <c r="W349" s="3"/>
      <c r="X349" s="140">
        <f>[2]Plan1!$A419</f>
        <v>49268</v>
      </c>
      <c r="Y349" s="132" t="str">
        <f>[2]Plan1!$C419</f>
        <v>Dia Nacional de Zumbi e da Consciência Negra</v>
      </c>
      <c r="Z349" s="12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44946</v>
      </c>
      <c r="B350" s="116">
        <f t="shared" ca="1" si="141"/>
        <v>1087.9526109399999</v>
      </c>
      <c r="C350" s="14">
        <f t="shared" ca="1" si="132"/>
        <v>860.15502270999991</v>
      </c>
      <c r="D350" s="95">
        <f t="shared" si="133"/>
        <v>44945</v>
      </c>
      <c r="E350" s="9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1.15510556388903</v>
      </c>
      <c r="H350" s="14">
        <f t="shared" si="143"/>
        <v>1</v>
      </c>
      <c r="I350" s="14">
        <f t="shared" ca="1" si="144"/>
        <v>1.15510556</v>
      </c>
      <c r="J350" s="13">
        <f t="shared" si="134"/>
        <v>7.0000000000000007E-2</v>
      </c>
      <c r="K350" s="29">
        <f t="shared" si="135"/>
        <v>44456</v>
      </c>
      <c r="L350" s="2">
        <f t="shared" si="136"/>
        <v>338</v>
      </c>
      <c r="M350" s="17">
        <f t="shared" si="137"/>
        <v>338</v>
      </c>
      <c r="N350" s="12">
        <f t="shared" si="126"/>
        <v>1.0949935850000001</v>
      </c>
      <c r="O350" s="12">
        <f t="shared" ca="1" si="127"/>
        <v>1.2648331779999999</v>
      </c>
      <c r="P350" s="17">
        <f t="shared" si="138"/>
        <v>0</v>
      </c>
      <c r="Q350" s="14">
        <f t="shared" ca="1" si="128"/>
        <v>227.79758823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45807</v>
      </c>
      <c r="V350" s="3"/>
      <c r="W350" s="3"/>
      <c r="X350" s="140">
        <f>[2]Plan1!$A420</f>
        <v>49303</v>
      </c>
      <c r="Y350" s="132" t="str">
        <f>[2]Plan1!$C420</f>
        <v>Natal</v>
      </c>
      <c r="Z350" s="12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44949</v>
      </c>
      <c r="B351" s="116">
        <f t="shared" ca="1" si="141"/>
        <v>1088.7974534799998</v>
      </c>
      <c r="C351" s="14">
        <f t="shared" ca="1" si="132"/>
        <v>860.15502270999991</v>
      </c>
      <c r="D351" s="95">
        <f t="shared" si="133"/>
        <v>44946</v>
      </c>
      <c r="E351" s="9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1.15569221890281</v>
      </c>
      <c r="H351" s="14">
        <f t="shared" si="143"/>
        <v>1</v>
      </c>
      <c r="I351" s="14">
        <f t="shared" ca="1" si="144"/>
        <v>1.1556922199999999</v>
      </c>
      <c r="J351" s="13">
        <f t="shared" si="134"/>
        <v>7.0000000000000007E-2</v>
      </c>
      <c r="K351" s="29">
        <f t="shared" si="135"/>
        <v>44456</v>
      </c>
      <c r="L351" s="2">
        <f t="shared" si="136"/>
        <v>339</v>
      </c>
      <c r="M351" s="17">
        <f t="shared" si="137"/>
        <v>339</v>
      </c>
      <c r="N351" s="12">
        <f t="shared" si="126"/>
        <v>1.095287616</v>
      </c>
      <c r="O351" s="12">
        <f t="shared" ca="1" si="127"/>
        <v>1.2658153759999999</v>
      </c>
      <c r="P351" s="17">
        <f t="shared" si="138"/>
        <v>0</v>
      </c>
      <c r="Q351" s="14">
        <f t="shared" ca="1" si="128"/>
        <v>228.64243077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45807</v>
      </c>
      <c r="V351" s="3"/>
      <c r="W351" s="3"/>
      <c r="X351" s="140">
        <f>[2]Plan1!$A421</f>
        <v>49310</v>
      </c>
      <c r="Y351" s="132" t="str">
        <f>[2]Plan1!$C421</f>
        <v>Confraternização Universal</v>
      </c>
      <c r="Z351" s="12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44950</v>
      </c>
      <c r="B352" s="116">
        <f t="shared" ca="1" si="141"/>
        <v>1089.6429445799999</v>
      </c>
      <c r="C352" s="14">
        <f t="shared" ca="1" si="132"/>
        <v>860.15502270999991</v>
      </c>
      <c r="D352" s="95">
        <f t="shared" si="133"/>
        <v>44949</v>
      </c>
      <c r="E352" s="9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1.1562791718669501</v>
      </c>
      <c r="H352" s="14">
        <f t="shared" si="143"/>
        <v>1</v>
      </c>
      <c r="I352" s="14">
        <f t="shared" ca="1" si="144"/>
        <v>1.1562791699999999</v>
      </c>
      <c r="J352" s="13">
        <f t="shared" si="134"/>
        <v>7.0000000000000007E-2</v>
      </c>
      <c r="K352" s="29">
        <f t="shared" si="135"/>
        <v>44456</v>
      </c>
      <c r="L352" s="2">
        <f t="shared" si="136"/>
        <v>340</v>
      </c>
      <c r="M352" s="17">
        <f t="shared" si="137"/>
        <v>340</v>
      </c>
      <c r="N352" s="12">
        <f t="shared" si="126"/>
        <v>1.095581725</v>
      </c>
      <c r="O352" s="12">
        <f t="shared" ca="1" si="127"/>
        <v>1.2667983279999999</v>
      </c>
      <c r="P352" s="17">
        <f t="shared" si="138"/>
        <v>0</v>
      </c>
      <c r="Q352" s="14">
        <f t="shared" ca="1" si="128"/>
        <v>229.48792187000001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45807</v>
      </c>
      <c r="V352" s="3"/>
      <c r="W352" s="3"/>
      <c r="X352" s="140">
        <f>[2]Plan1!$A422</f>
        <v>49345</v>
      </c>
      <c r="Y352" s="132" t="str">
        <f>[2]Plan1!$C422</f>
        <v>Carnaval</v>
      </c>
      <c r="Z352" s="12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44951</v>
      </c>
      <c r="B353" s="116">
        <f t="shared" ca="1" si="141"/>
        <v>1090.4890937</v>
      </c>
      <c r="C353" s="14">
        <f t="shared" ca="1" si="132"/>
        <v>860.15502270999991</v>
      </c>
      <c r="D353" s="95">
        <f t="shared" si="133"/>
        <v>44950</v>
      </c>
      <c r="E353" s="9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1.1568664229327601</v>
      </c>
      <c r="H353" s="14">
        <f t="shared" si="143"/>
        <v>1</v>
      </c>
      <c r="I353" s="14">
        <f t="shared" ca="1" si="144"/>
        <v>1.1568664200000001</v>
      </c>
      <c r="J353" s="13">
        <f t="shared" si="134"/>
        <v>7.0000000000000007E-2</v>
      </c>
      <c r="K353" s="29">
        <f t="shared" si="135"/>
        <v>44456</v>
      </c>
      <c r="L353" s="2">
        <f t="shared" si="136"/>
        <v>341</v>
      </c>
      <c r="M353" s="17">
        <f t="shared" si="137"/>
        <v>341</v>
      </c>
      <c r="N353" s="12">
        <f t="shared" si="126"/>
        <v>1.0958759140000001</v>
      </c>
      <c r="O353" s="12">
        <f t="shared" ca="1" si="127"/>
        <v>1.2677820449999999</v>
      </c>
      <c r="P353" s="17">
        <f t="shared" si="138"/>
        <v>0</v>
      </c>
      <c r="Q353" s="14">
        <f t="shared" ca="1" si="128"/>
        <v>230.33407098999999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45807</v>
      </c>
      <c r="V353" s="3"/>
      <c r="W353" s="3"/>
      <c r="X353" s="140">
        <f>[2]Plan1!$A423</f>
        <v>49346</v>
      </c>
      <c r="Y353" s="132" t="str">
        <f>[2]Plan1!$C423</f>
        <v>Carnaval</v>
      </c>
      <c r="Z353" s="12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44952</v>
      </c>
      <c r="B354" s="116">
        <f t="shared" ca="1" si="141"/>
        <v>1091.3359016999998</v>
      </c>
      <c r="C354" s="14">
        <f t="shared" ca="1" si="132"/>
        <v>860.15502270999991</v>
      </c>
      <c r="D354" s="95">
        <f t="shared" si="133"/>
        <v>44951</v>
      </c>
      <c r="E354" s="9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1.1574539722516399</v>
      </c>
      <c r="H354" s="14">
        <f t="shared" si="143"/>
        <v>1</v>
      </c>
      <c r="I354" s="14">
        <f t="shared" ca="1" si="144"/>
        <v>1.1574539699999999</v>
      </c>
      <c r="J354" s="13">
        <f t="shared" si="134"/>
        <v>7.0000000000000007E-2</v>
      </c>
      <c r="K354" s="29">
        <f t="shared" si="135"/>
        <v>44456</v>
      </c>
      <c r="L354" s="2">
        <f t="shared" si="136"/>
        <v>342</v>
      </c>
      <c r="M354" s="17">
        <f t="shared" si="137"/>
        <v>342</v>
      </c>
      <c r="N354" s="12">
        <f t="shared" si="126"/>
        <v>1.096170181</v>
      </c>
      <c r="O354" s="12">
        <f t="shared" ca="1" si="127"/>
        <v>1.268766528</v>
      </c>
      <c r="P354" s="17">
        <f t="shared" si="138"/>
        <v>0</v>
      </c>
      <c r="Q354" s="14">
        <f t="shared" ca="1" si="128"/>
        <v>231.18087899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45807</v>
      </c>
      <c r="V354" s="3"/>
      <c r="W354" s="3"/>
      <c r="X354" s="140">
        <f>[2]Plan1!$A424</f>
        <v>49391</v>
      </c>
      <c r="Y354" s="132" t="str">
        <f>[2]Plan1!$C424</f>
        <v>Paixão de Cristo</v>
      </c>
      <c r="Z354" s="12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44953</v>
      </c>
      <c r="B355" s="116">
        <f t="shared" ca="1" si="141"/>
        <v>1092.18336944</v>
      </c>
      <c r="C355" s="14">
        <f t="shared" ca="1" si="132"/>
        <v>860.15502270999991</v>
      </c>
      <c r="D355" s="95">
        <f t="shared" si="133"/>
        <v>44952</v>
      </c>
      <c r="E355" s="9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1.1580418199750699</v>
      </c>
      <c r="H355" s="14">
        <f t="shared" si="143"/>
        <v>1</v>
      </c>
      <c r="I355" s="14">
        <f t="shared" ca="1" si="144"/>
        <v>1.15804182</v>
      </c>
      <c r="J355" s="13">
        <f t="shared" si="134"/>
        <v>7.0000000000000007E-2</v>
      </c>
      <c r="K355" s="29">
        <f t="shared" si="135"/>
        <v>44456</v>
      </c>
      <c r="L355" s="2">
        <f t="shared" si="136"/>
        <v>343</v>
      </c>
      <c r="M355" s="17">
        <f t="shared" si="137"/>
        <v>343</v>
      </c>
      <c r="N355" s="12">
        <f t="shared" si="126"/>
        <v>1.096464528</v>
      </c>
      <c r="O355" s="12">
        <f t="shared" ca="1" si="127"/>
        <v>1.2697517780000001</v>
      </c>
      <c r="P355" s="17">
        <f t="shared" si="138"/>
        <v>0</v>
      </c>
      <c r="Q355" s="14">
        <f t="shared" ca="1" si="128"/>
        <v>232.02834673000001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45807</v>
      </c>
      <c r="V355" s="3"/>
      <c r="W355" s="3"/>
      <c r="X355" s="140">
        <f>[2]Plan1!$A425</f>
        <v>49420</v>
      </c>
      <c r="Y355" s="132" t="str">
        <f>[2]Plan1!$C425</f>
        <v>Tiradentes</v>
      </c>
      <c r="Z355" s="12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44956</v>
      </c>
      <c r="B356" s="116">
        <f t="shared" ca="1" si="141"/>
        <v>1093.03149605</v>
      </c>
      <c r="C356" s="14">
        <f t="shared" ca="1" si="132"/>
        <v>860.15502270999991</v>
      </c>
      <c r="D356" s="95">
        <f t="shared" si="133"/>
        <v>44953</v>
      </c>
      <c r="E356" s="9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1.15862996625459</v>
      </c>
      <c r="H356" s="14">
        <f t="shared" si="143"/>
        <v>1</v>
      </c>
      <c r="I356" s="14">
        <f t="shared" ca="1" si="144"/>
        <v>1.15862997</v>
      </c>
      <c r="J356" s="13">
        <f t="shared" si="134"/>
        <v>7.0000000000000007E-2</v>
      </c>
      <c r="K356" s="29">
        <f t="shared" si="135"/>
        <v>44456</v>
      </c>
      <c r="L356" s="2">
        <f t="shared" si="136"/>
        <v>344</v>
      </c>
      <c r="M356" s="17">
        <f t="shared" si="137"/>
        <v>344</v>
      </c>
      <c r="N356" s="12">
        <f t="shared" si="126"/>
        <v>1.096758954</v>
      </c>
      <c r="O356" s="12">
        <f t="shared" ca="1" si="127"/>
        <v>1.270737794</v>
      </c>
      <c r="P356" s="17">
        <f t="shared" si="138"/>
        <v>0</v>
      </c>
      <c r="Q356" s="14">
        <f t="shared" ca="1" si="128"/>
        <v>232.87647333999999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45807</v>
      </c>
      <c r="V356" s="3"/>
      <c r="W356" s="3"/>
      <c r="X356" s="140">
        <f>[2]Plan1!$A426</f>
        <v>49430</v>
      </c>
      <c r="Y356" s="132" t="str">
        <f>[2]Plan1!$C426</f>
        <v>Dia do Trabalho</v>
      </c>
      <c r="Z356" s="12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44957</v>
      </c>
      <c r="B357" s="116">
        <f t="shared" ca="1" si="141"/>
        <v>1093.8802720799999</v>
      </c>
      <c r="C357" s="14">
        <f t="shared" ca="1" si="132"/>
        <v>860.15502270999991</v>
      </c>
      <c r="D357" s="95">
        <f t="shared" si="133"/>
        <v>44956</v>
      </c>
      <c r="E357" s="9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1.15921841124186</v>
      </c>
      <c r="H357" s="14">
        <f t="shared" si="143"/>
        <v>1</v>
      </c>
      <c r="I357" s="14">
        <f t="shared" ca="1" si="144"/>
        <v>1.15921841</v>
      </c>
      <c r="J357" s="13">
        <f t="shared" si="134"/>
        <v>7.0000000000000007E-2</v>
      </c>
      <c r="K357" s="29">
        <f t="shared" si="135"/>
        <v>44456</v>
      </c>
      <c r="L357" s="2">
        <f t="shared" si="136"/>
        <v>345</v>
      </c>
      <c r="M357" s="17">
        <f t="shared" si="137"/>
        <v>345</v>
      </c>
      <c r="N357" s="12">
        <f t="shared" si="126"/>
        <v>1.097053458</v>
      </c>
      <c r="O357" s="12">
        <f t="shared" ca="1" si="127"/>
        <v>1.271724565</v>
      </c>
      <c r="P357" s="17">
        <f t="shared" si="138"/>
        <v>0</v>
      </c>
      <c r="Q357" s="14">
        <f t="shared" ca="1" si="128"/>
        <v>233.72524937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45807</v>
      </c>
      <c r="V357" s="3"/>
      <c r="W357" s="3"/>
      <c r="X357" s="140">
        <f>[2]Plan1!$A427</f>
        <v>49453</v>
      </c>
      <c r="Y357" s="132" t="str">
        <f>[2]Plan1!$C427</f>
        <v>Corpus Christi</v>
      </c>
      <c r="Z357" s="12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44958</v>
      </c>
      <c r="B358" s="116">
        <f t="shared" ca="1" si="141"/>
        <v>1094.72971904</v>
      </c>
      <c r="C358" s="14">
        <f t="shared" ca="1" si="132"/>
        <v>860.15502270999991</v>
      </c>
      <c r="D358" s="95">
        <f t="shared" si="133"/>
        <v>44957</v>
      </c>
      <c r="E358" s="9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1.15980715508856</v>
      </c>
      <c r="H358" s="14">
        <f t="shared" si="143"/>
        <v>1</v>
      </c>
      <c r="I358" s="14">
        <f t="shared" ca="1" si="144"/>
        <v>1.1598071599999999</v>
      </c>
      <c r="J358" s="13">
        <f t="shared" si="134"/>
        <v>7.0000000000000007E-2</v>
      </c>
      <c r="K358" s="29">
        <f t="shared" si="135"/>
        <v>44456</v>
      </c>
      <c r="L358" s="2">
        <f t="shared" si="136"/>
        <v>346</v>
      </c>
      <c r="M358" s="17">
        <f t="shared" si="137"/>
        <v>346</v>
      </c>
      <c r="N358" s="12">
        <f t="shared" si="126"/>
        <v>1.0973480419999999</v>
      </c>
      <c r="O358" s="12">
        <f t="shared" ca="1" si="127"/>
        <v>1.2727121159999999</v>
      </c>
      <c r="P358" s="17">
        <f t="shared" si="138"/>
        <v>0</v>
      </c>
      <c r="Q358" s="14">
        <f t="shared" ca="1" si="128"/>
        <v>234.57469632999999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45807</v>
      </c>
      <c r="V358" s="3"/>
      <c r="W358" s="3"/>
      <c r="X358" s="140">
        <f>[2]Plan1!$A428</f>
        <v>49559</v>
      </c>
      <c r="Y358" s="132" t="str">
        <f>[2]Plan1!$C428</f>
        <v>Independência do Brasil</v>
      </c>
      <c r="Z358" s="12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44959</v>
      </c>
      <c r="B359" s="116">
        <f t="shared" ca="1" si="141"/>
        <v>1095.5798171299998</v>
      </c>
      <c r="C359" s="14">
        <f t="shared" ca="1" si="132"/>
        <v>860.15502270999991</v>
      </c>
      <c r="D359" s="95">
        <f t="shared" si="133"/>
        <v>44958</v>
      </c>
      <c r="E359" s="9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1.1603961979464801</v>
      </c>
      <c r="H359" s="14">
        <f t="shared" si="143"/>
        <v>1</v>
      </c>
      <c r="I359" s="14">
        <f t="shared" ca="1" si="144"/>
        <v>1.1603962000000001</v>
      </c>
      <c r="J359" s="13">
        <f t="shared" si="134"/>
        <v>7.0000000000000007E-2</v>
      </c>
      <c r="K359" s="29">
        <f t="shared" si="135"/>
        <v>44456</v>
      </c>
      <c r="L359" s="2">
        <f t="shared" si="136"/>
        <v>347</v>
      </c>
      <c r="M359" s="17">
        <f t="shared" si="137"/>
        <v>347</v>
      </c>
      <c r="N359" s="12">
        <f t="shared" si="126"/>
        <v>1.0976427049999999</v>
      </c>
      <c r="O359" s="12">
        <f t="shared" ca="1" si="127"/>
        <v>1.2737004240000001</v>
      </c>
      <c r="P359" s="17">
        <f t="shared" si="138"/>
        <v>0</v>
      </c>
      <c r="Q359" s="14">
        <f t="shared" ca="1" si="128"/>
        <v>235.42479442000001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45807</v>
      </c>
      <c r="V359" s="3"/>
      <c r="W359" s="3"/>
      <c r="X359" s="140">
        <f>[2]Plan1!$A429</f>
        <v>49594</v>
      </c>
      <c r="Y359" s="132" t="str">
        <f>[2]Plan1!$C429</f>
        <v>Nossa Sr.a Aparecida - Padroeira do Brasil</v>
      </c>
      <c r="Z359" s="12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44960</v>
      </c>
      <c r="B360" s="116">
        <f t="shared" ca="1" si="141"/>
        <v>1096.4305758199998</v>
      </c>
      <c r="C360" s="14">
        <f t="shared" ca="1" si="132"/>
        <v>860.15502270999991</v>
      </c>
      <c r="D360" s="95">
        <f t="shared" si="133"/>
        <v>44959</v>
      </c>
      <c r="E360" s="9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1.1609855399675</v>
      </c>
      <c r="H360" s="14">
        <f t="shared" si="143"/>
        <v>1</v>
      </c>
      <c r="I360" s="14">
        <f t="shared" ca="1" si="144"/>
        <v>1.16098554</v>
      </c>
      <c r="J360" s="13">
        <f t="shared" si="134"/>
        <v>7.0000000000000007E-2</v>
      </c>
      <c r="K360" s="29">
        <f t="shared" si="135"/>
        <v>44456</v>
      </c>
      <c r="L360" s="2">
        <f t="shared" si="136"/>
        <v>348</v>
      </c>
      <c r="M360" s="17">
        <f t="shared" si="137"/>
        <v>348</v>
      </c>
      <c r="N360" s="12">
        <f t="shared" si="126"/>
        <v>1.0979374470000001</v>
      </c>
      <c r="O360" s="12">
        <f t="shared" ca="1" si="127"/>
        <v>1.2746895</v>
      </c>
      <c r="P360" s="17">
        <f t="shared" si="138"/>
        <v>0</v>
      </c>
      <c r="Q360" s="14">
        <f t="shared" ca="1" si="128"/>
        <v>236.27555311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45807</v>
      </c>
      <c r="V360" s="3"/>
      <c r="W360" s="3"/>
      <c r="X360" s="140">
        <f>[2]Plan1!$A430</f>
        <v>49615</v>
      </c>
      <c r="Y360" s="132" t="str">
        <f>[2]Plan1!$C430</f>
        <v>Finados</v>
      </c>
      <c r="Z360" s="12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44963</v>
      </c>
      <c r="B361" s="116">
        <f t="shared" ca="1" si="141"/>
        <v>1097.2819950999999</v>
      </c>
      <c r="C361" s="14">
        <f t="shared" ca="1" si="132"/>
        <v>860.15502270999991</v>
      </c>
      <c r="D361" s="95">
        <f t="shared" si="133"/>
        <v>44960</v>
      </c>
      <c r="E361" s="9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1.16157518130354</v>
      </c>
      <c r="H361" s="14">
        <f t="shared" si="143"/>
        <v>1</v>
      </c>
      <c r="I361" s="14">
        <f t="shared" ca="1" si="144"/>
        <v>1.16157518</v>
      </c>
      <c r="J361" s="13">
        <f t="shared" si="134"/>
        <v>7.0000000000000007E-2</v>
      </c>
      <c r="K361" s="29">
        <f t="shared" si="135"/>
        <v>44456</v>
      </c>
      <c r="L361" s="2">
        <f t="shared" si="136"/>
        <v>349</v>
      </c>
      <c r="M361" s="17">
        <f t="shared" si="137"/>
        <v>349</v>
      </c>
      <c r="N361" s="12">
        <f t="shared" si="126"/>
        <v>1.0982322680000001</v>
      </c>
      <c r="O361" s="12">
        <f t="shared" ca="1" si="127"/>
        <v>1.275679344</v>
      </c>
      <c r="P361" s="17">
        <f t="shared" si="138"/>
        <v>0</v>
      </c>
      <c r="Q361" s="14">
        <f t="shared" ca="1" si="128"/>
        <v>237.12697238999999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45807</v>
      </c>
      <c r="V361" s="3"/>
      <c r="W361" s="3"/>
      <c r="X361" s="140">
        <f>[2]Plan1!$A431</f>
        <v>49628</v>
      </c>
      <c r="Y361" s="132" t="str">
        <f>[2]Plan1!$C431</f>
        <v>Proclamação da República</v>
      </c>
      <c r="Z361" s="12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44964</v>
      </c>
      <c r="B362" s="116">
        <f t="shared" ca="1" si="141"/>
        <v>1098.1340775699998</v>
      </c>
      <c r="C362" s="14">
        <f t="shared" ca="1" si="132"/>
        <v>860.15502270999991</v>
      </c>
      <c r="D362" s="95">
        <f t="shared" si="133"/>
        <v>44963</v>
      </c>
      <c r="E362" s="9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1.16216512210662</v>
      </c>
      <c r="H362" s="14">
        <f t="shared" si="143"/>
        <v>1</v>
      </c>
      <c r="I362" s="14">
        <f t="shared" ca="1" si="144"/>
        <v>1.1621651200000001</v>
      </c>
      <c r="J362" s="13">
        <f t="shared" si="134"/>
        <v>7.0000000000000007E-2</v>
      </c>
      <c r="K362" s="29">
        <f t="shared" si="135"/>
        <v>44456</v>
      </c>
      <c r="L362" s="2">
        <f t="shared" si="136"/>
        <v>350</v>
      </c>
      <c r="M362" s="17">
        <f t="shared" si="137"/>
        <v>350</v>
      </c>
      <c r="N362" s="12">
        <f t="shared" si="126"/>
        <v>1.098527169</v>
      </c>
      <c r="O362" s="12">
        <f t="shared" ca="1" si="127"/>
        <v>1.2766699589999999</v>
      </c>
      <c r="P362" s="17">
        <f t="shared" si="138"/>
        <v>0</v>
      </c>
      <c r="Q362" s="14">
        <f t="shared" ca="1" si="128"/>
        <v>237.97905485999999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45807</v>
      </c>
      <c r="V362" s="3"/>
      <c r="W362" s="3"/>
      <c r="X362" s="140">
        <f>[2]Plan1!$A432</f>
        <v>49633</v>
      </c>
      <c r="Y362" s="132" t="str">
        <f>[2]Plan1!$C432</f>
        <v>Dia Nacional de Zumbi e da Consciência Negra</v>
      </c>
      <c r="Z362" s="12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44965</v>
      </c>
      <c r="B363" s="116">
        <f t="shared" ca="1" si="141"/>
        <v>1098.9868206399999</v>
      </c>
      <c r="C363" s="14">
        <f t="shared" ca="1" si="132"/>
        <v>860.15502270999991</v>
      </c>
      <c r="D363" s="95">
        <f t="shared" si="133"/>
        <v>44964</v>
      </c>
      <c r="E363" s="9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1.16275536252883</v>
      </c>
      <c r="H363" s="14">
        <f t="shared" si="143"/>
        <v>1</v>
      </c>
      <c r="I363" s="14">
        <f t="shared" ca="1" si="144"/>
        <v>1.16275536</v>
      </c>
      <c r="J363" s="13">
        <f t="shared" si="134"/>
        <v>7.0000000000000007E-2</v>
      </c>
      <c r="K363" s="29">
        <f t="shared" si="135"/>
        <v>44456</v>
      </c>
      <c r="L363" s="2">
        <f t="shared" si="136"/>
        <v>351</v>
      </c>
      <c r="M363" s="17">
        <f t="shared" si="137"/>
        <v>351</v>
      </c>
      <c r="N363" s="12">
        <f t="shared" si="126"/>
        <v>1.098822148</v>
      </c>
      <c r="O363" s="12">
        <f t="shared" ca="1" si="127"/>
        <v>1.277661342</v>
      </c>
      <c r="P363" s="17">
        <f t="shared" si="138"/>
        <v>0</v>
      </c>
      <c r="Q363" s="14">
        <f t="shared" ca="1" si="128"/>
        <v>238.83179792999999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45807</v>
      </c>
      <c r="V363" s="3"/>
      <c r="W363" s="3"/>
      <c r="X363" s="140">
        <f>[2]Plan1!$A433</f>
        <v>49668</v>
      </c>
      <c r="Y363" s="132" t="str">
        <f>[2]Plan1!$C433</f>
        <v>Natal</v>
      </c>
      <c r="Z363" s="12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44966</v>
      </c>
      <c r="B364" s="116">
        <f t="shared" ca="1" si="141"/>
        <v>1099.8402268899999</v>
      </c>
      <c r="C364" s="14">
        <f t="shared" ca="1" si="132"/>
        <v>860.15502270999991</v>
      </c>
      <c r="D364" s="95">
        <f t="shared" si="133"/>
        <v>44965</v>
      </c>
      <c r="E364" s="9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1.1633459027223501</v>
      </c>
      <c r="H364" s="14">
        <f t="shared" si="143"/>
        <v>1</v>
      </c>
      <c r="I364" s="14">
        <f t="shared" ca="1" si="144"/>
        <v>1.1633458999999999</v>
      </c>
      <c r="J364" s="13">
        <f t="shared" si="134"/>
        <v>7.0000000000000007E-2</v>
      </c>
      <c r="K364" s="29">
        <f t="shared" si="135"/>
        <v>44456</v>
      </c>
      <c r="L364" s="2">
        <f t="shared" si="136"/>
        <v>352</v>
      </c>
      <c r="M364" s="17">
        <f t="shared" si="137"/>
        <v>352</v>
      </c>
      <c r="N364" s="12">
        <f t="shared" si="126"/>
        <v>1.0991172069999999</v>
      </c>
      <c r="O364" s="12">
        <f t="shared" ca="1" si="127"/>
        <v>1.278653496</v>
      </c>
      <c r="P364" s="17">
        <f t="shared" si="138"/>
        <v>0</v>
      </c>
      <c r="Q364" s="14">
        <f t="shared" ca="1" si="128"/>
        <v>239.68520418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45807</v>
      </c>
      <c r="V364" s="3"/>
      <c r="W364" s="3"/>
      <c r="X364" s="140">
        <f>[2]Plan1!$A434</f>
        <v>49675</v>
      </c>
      <c r="Y364" s="132" t="str">
        <f>[2]Plan1!$C434</f>
        <v>Confraternização Universal</v>
      </c>
      <c r="Z364" s="12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44967</v>
      </c>
      <c r="B365" s="116">
        <f t="shared" ca="1" si="141"/>
        <v>1100.69429631</v>
      </c>
      <c r="C365" s="14">
        <f t="shared" ca="1" si="132"/>
        <v>860.15502270999991</v>
      </c>
      <c r="D365" s="95">
        <f t="shared" si="133"/>
        <v>44966</v>
      </c>
      <c r="E365" s="9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1.16393674283943</v>
      </c>
      <c r="H365" s="14">
        <f t="shared" si="143"/>
        <v>1</v>
      </c>
      <c r="I365" s="14">
        <f t="shared" ca="1" si="144"/>
        <v>1.16393674</v>
      </c>
      <c r="J365" s="13">
        <f t="shared" si="134"/>
        <v>7.0000000000000007E-2</v>
      </c>
      <c r="K365" s="29">
        <f t="shared" si="135"/>
        <v>44456</v>
      </c>
      <c r="L365" s="2">
        <f t="shared" si="136"/>
        <v>353</v>
      </c>
      <c r="M365" s="17">
        <f t="shared" si="137"/>
        <v>353</v>
      </c>
      <c r="N365" s="12">
        <f t="shared" si="126"/>
        <v>1.099412345</v>
      </c>
      <c r="O365" s="12">
        <f t="shared" ca="1" si="127"/>
        <v>1.279646421</v>
      </c>
      <c r="P365" s="17">
        <f t="shared" si="138"/>
        <v>0</v>
      </c>
      <c r="Q365" s="14">
        <f t="shared" ca="1" si="128"/>
        <v>240.5392736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45807</v>
      </c>
      <c r="V365" s="3"/>
      <c r="W365" s="3"/>
      <c r="X365" s="140">
        <f>[2]Plan1!$A435</f>
        <v>49730</v>
      </c>
      <c r="Y365" s="132" t="str">
        <f>[2]Plan1!$C435</f>
        <v>Carnaval</v>
      </c>
      <c r="Z365" s="12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44970</v>
      </c>
      <c r="B366" s="116">
        <f t="shared" ca="1" si="141"/>
        <v>1101.54902806</v>
      </c>
      <c r="C366" s="14">
        <f t="shared" ca="1" si="132"/>
        <v>860.15502270999991</v>
      </c>
      <c r="D366" s="95">
        <f t="shared" si="133"/>
        <v>44967</v>
      </c>
      <c r="E366" s="9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1.16452788303238</v>
      </c>
      <c r="H366" s="14">
        <f t="shared" si="143"/>
        <v>1</v>
      </c>
      <c r="I366" s="14">
        <f t="shared" ca="1" si="144"/>
        <v>1.1645278800000001</v>
      </c>
      <c r="J366" s="13">
        <f t="shared" si="134"/>
        <v>7.0000000000000007E-2</v>
      </c>
      <c r="K366" s="29">
        <f t="shared" si="135"/>
        <v>44456</v>
      </c>
      <c r="L366" s="2">
        <f t="shared" si="136"/>
        <v>354</v>
      </c>
      <c r="M366" s="17">
        <f t="shared" si="137"/>
        <v>354</v>
      </c>
      <c r="N366" s="12">
        <f t="shared" si="126"/>
        <v>1.0997075620000001</v>
      </c>
      <c r="O366" s="12">
        <f t="shared" ca="1" si="127"/>
        <v>1.2806401160000001</v>
      </c>
      <c r="P366" s="17">
        <f t="shared" si="138"/>
        <v>0</v>
      </c>
      <c r="Q366" s="14">
        <f t="shared" ca="1" si="128"/>
        <v>241.39400534999999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45807</v>
      </c>
      <c r="V366" s="3"/>
      <c r="W366" s="3"/>
      <c r="X366" s="140">
        <f>[2]Plan1!$A436</f>
        <v>49731</v>
      </c>
      <c r="Y366" s="132" t="str">
        <f>[2]Plan1!$C436</f>
        <v>Carnaval</v>
      </c>
      <c r="Z366" s="12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44971</v>
      </c>
      <c r="B367" s="116">
        <f t="shared" ca="1" si="141"/>
        <v>1102.4044238399999</v>
      </c>
      <c r="C367" s="14">
        <f t="shared" ca="1" si="132"/>
        <v>860.15502270999991</v>
      </c>
      <c r="D367" s="95">
        <f t="shared" si="133"/>
        <v>44970</v>
      </c>
      <c r="E367" s="9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1.1651193234536199</v>
      </c>
      <c r="H367" s="14">
        <f t="shared" si="143"/>
        <v>1</v>
      </c>
      <c r="I367" s="14">
        <f t="shared" ca="1" si="144"/>
        <v>1.1651193200000001</v>
      </c>
      <c r="J367" s="13">
        <f t="shared" si="134"/>
        <v>7.0000000000000007E-2</v>
      </c>
      <c r="K367" s="29">
        <f t="shared" si="135"/>
        <v>44456</v>
      </c>
      <c r="L367" s="2">
        <f t="shared" si="136"/>
        <v>355</v>
      </c>
      <c r="M367" s="17">
        <f t="shared" si="137"/>
        <v>355</v>
      </c>
      <c r="N367" s="12">
        <f t="shared" si="126"/>
        <v>1.1000028589999999</v>
      </c>
      <c r="O367" s="12">
        <f t="shared" ca="1" si="127"/>
        <v>1.281634583</v>
      </c>
      <c r="P367" s="17">
        <f t="shared" si="138"/>
        <v>0</v>
      </c>
      <c r="Q367" s="14">
        <f t="shared" ca="1" si="128"/>
        <v>242.24940113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45807</v>
      </c>
      <c r="V367" s="3"/>
      <c r="W367" s="3"/>
      <c r="X367" s="140">
        <f>[2]Plan1!$A437</f>
        <v>49776</v>
      </c>
      <c r="Y367" s="132" t="str">
        <f>[2]Plan1!$C437</f>
        <v>Paixão de Cristo</v>
      </c>
      <c r="Z367" s="12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44972</v>
      </c>
      <c r="B368" s="116">
        <f t="shared" ca="1" si="141"/>
        <v>1103.26048281</v>
      </c>
      <c r="C368" s="14">
        <f t="shared" ca="1" si="132"/>
        <v>860.15502270999991</v>
      </c>
      <c r="D368" s="95">
        <f t="shared" si="133"/>
        <v>44971</v>
      </c>
      <c r="E368" s="9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1.1657110642556101</v>
      </c>
      <c r="H368" s="14">
        <f t="shared" si="143"/>
        <v>1</v>
      </c>
      <c r="I368" s="14">
        <f t="shared" ca="1" si="144"/>
        <v>1.16571106</v>
      </c>
      <c r="J368" s="13">
        <f t="shared" si="134"/>
        <v>7.0000000000000007E-2</v>
      </c>
      <c r="K368" s="29">
        <f t="shared" si="135"/>
        <v>44456</v>
      </c>
      <c r="L368" s="2">
        <f t="shared" si="136"/>
        <v>356</v>
      </c>
      <c r="M368" s="17">
        <f t="shared" si="137"/>
        <v>356</v>
      </c>
      <c r="N368" s="12">
        <f t="shared" si="126"/>
        <v>1.100298234</v>
      </c>
      <c r="O368" s="12">
        <f t="shared" ca="1" si="127"/>
        <v>1.282629821</v>
      </c>
      <c r="P368" s="17">
        <f t="shared" si="138"/>
        <v>0</v>
      </c>
      <c r="Q368" s="14">
        <f t="shared" ca="1" si="128"/>
        <v>243.10546009999999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45807</v>
      </c>
      <c r="V368" s="3"/>
      <c r="W368" s="3"/>
      <c r="X368" s="140">
        <f>[2]Plan1!$A438</f>
        <v>49786</v>
      </c>
      <c r="Y368" s="132" t="str">
        <f>[2]Plan1!$C438</f>
        <v>Tiradentes</v>
      </c>
      <c r="Z368" s="12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44973</v>
      </c>
      <c r="B369" s="116">
        <f t="shared" ca="1" si="141"/>
        <v>1104.1172161299999</v>
      </c>
      <c r="C369" s="14">
        <f t="shared" ca="1" si="132"/>
        <v>860.15502270999991</v>
      </c>
      <c r="D369" s="95">
        <f t="shared" si="133"/>
        <v>44972</v>
      </c>
      <c r="E369" s="9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1.1663031055909201</v>
      </c>
      <c r="H369" s="14">
        <f t="shared" si="143"/>
        <v>1</v>
      </c>
      <c r="I369" s="14">
        <f t="shared" ca="1" si="144"/>
        <v>1.1663031100000001</v>
      </c>
      <c r="J369" s="13">
        <f t="shared" si="134"/>
        <v>7.0000000000000007E-2</v>
      </c>
      <c r="K369" s="29">
        <f t="shared" si="135"/>
        <v>44456</v>
      </c>
      <c r="L369" s="2">
        <f t="shared" si="136"/>
        <v>357</v>
      </c>
      <c r="M369" s="17">
        <f t="shared" si="137"/>
        <v>357</v>
      </c>
      <c r="N369" s="12">
        <f t="shared" si="126"/>
        <v>1.10059369</v>
      </c>
      <c r="O369" s="12">
        <f t="shared" ca="1" si="127"/>
        <v>1.283625843</v>
      </c>
      <c r="P369" s="17">
        <f t="shared" si="138"/>
        <v>0</v>
      </c>
      <c r="Q369" s="14">
        <f t="shared" ca="1" si="128"/>
        <v>243.96219342000001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45807</v>
      </c>
      <c r="V369" s="3"/>
      <c r="W369" s="3"/>
      <c r="X369" s="140">
        <f>[2]Plan1!$A439</f>
        <v>49796</v>
      </c>
      <c r="Y369" s="132" t="str">
        <f>[2]Plan1!$C439</f>
        <v>Dia do Trabalho</v>
      </c>
      <c r="Z369" s="12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44974</v>
      </c>
      <c r="B370" s="116">
        <f t="shared" ca="1" si="141"/>
        <v>1104.97460404</v>
      </c>
      <c r="C370" s="14">
        <f t="shared" ca="1" si="132"/>
        <v>860.15502270999991</v>
      </c>
      <c r="D370" s="95">
        <f t="shared" si="133"/>
        <v>44973</v>
      </c>
      <c r="E370" s="9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1.16689544761219</v>
      </c>
      <c r="H370" s="14">
        <f t="shared" si="143"/>
        <v>1</v>
      </c>
      <c r="I370" s="14">
        <f t="shared" ca="1" si="144"/>
        <v>1.1668954499999999</v>
      </c>
      <c r="J370" s="13">
        <f t="shared" si="134"/>
        <v>7.0000000000000007E-2</v>
      </c>
      <c r="K370" s="29">
        <f t="shared" si="135"/>
        <v>44456</v>
      </c>
      <c r="L370" s="2">
        <f t="shared" si="136"/>
        <v>358</v>
      </c>
      <c r="M370" s="17">
        <f t="shared" si="137"/>
        <v>358</v>
      </c>
      <c r="N370" s="12">
        <f t="shared" si="126"/>
        <v>1.1008892240000001</v>
      </c>
      <c r="O370" s="12">
        <f t="shared" ca="1" si="127"/>
        <v>1.284622626</v>
      </c>
      <c r="P370" s="17">
        <f t="shared" si="138"/>
        <v>0</v>
      </c>
      <c r="Q370" s="14">
        <f t="shared" ca="1" si="128"/>
        <v>244.81958133000001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45807</v>
      </c>
      <c r="V370" s="3"/>
      <c r="W370" s="3"/>
      <c r="X370" s="140">
        <f>[2]Plan1!$A440</f>
        <v>49838</v>
      </c>
      <c r="Y370" s="132" t="str">
        <f>[2]Plan1!$C440</f>
        <v>Corpus Christi</v>
      </c>
      <c r="Z370" s="12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44979</v>
      </c>
      <c r="B371" s="116">
        <f t="shared" ca="1" si="141"/>
        <v>1105.8326576999998</v>
      </c>
      <c r="C371" s="14">
        <f t="shared" ca="1" si="132"/>
        <v>860.15502270999991</v>
      </c>
      <c r="D371" s="95">
        <f t="shared" si="133"/>
        <v>44974</v>
      </c>
      <c r="E371" s="9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1.1674880904721301</v>
      </c>
      <c r="H371" s="14">
        <f t="shared" si="143"/>
        <v>1</v>
      </c>
      <c r="I371" s="14">
        <f t="shared" ca="1" si="144"/>
        <v>1.16748809</v>
      </c>
      <c r="J371" s="13">
        <f t="shared" si="134"/>
        <v>7.0000000000000007E-2</v>
      </c>
      <c r="K371" s="29">
        <f t="shared" si="135"/>
        <v>44456</v>
      </c>
      <c r="L371" s="2">
        <f t="shared" si="136"/>
        <v>359</v>
      </c>
      <c r="M371" s="17">
        <f t="shared" si="137"/>
        <v>359</v>
      </c>
      <c r="N371" s="12">
        <f t="shared" si="126"/>
        <v>1.101184838</v>
      </c>
      <c r="O371" s="12">
        <f t="shared" ca="1" si="127"/>
        <v>1.285620183</v>
      </c>
      <c r="P371" s="17">
        <f t="shared" si="138"/>
        <v>0</v>
      </c>
      <c r="Q371" s="14">
        <f t="shared" ca="1" si="128"/>
        <v>245.67763499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45807</v>
      </c>
      <c r="V371" s="3"/>
      <c r="W371" s="3"/>
      <c r="X371" s="140">
        <f>[2]Plan1!$A441</f>
        <v>49925</v>
      </c>
      <c r="Y371" s="132" t="str">
        <f>[2]Plan1!$C441</f>
        <v>Independência do Brasil</v>
      </c>
      <c r="Z371" s="12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44980</v>
      </c>
      <c r="B372" s="116">
        <f t="shared" ca="1" si="141"/>
        <v>1106.69137626</v>
      </c>
      <c r="C372" s="14">
        <f t="shared" ca="1" si="132"/>
        <v>860.15502270999991</v>
      </c>
      <c r="D372" s="95">
        <f t="shared" si="133"/>
        <v>44979</v>
      </c>
      <c r="E372" s="9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1.16808103432351</v>
      </c>
      <c r="H372" s="14">
        <f t="shared" si="143"/>
        <v>1</v>
      </c>
      <c r="I372" s="14">
        <f t="shared" ca="1" si="144"/>
        <v>1.16808103</v>
      </c>
      <c r="J372" s="13">
        <f t="shared" si="134"/>
        <v>7.0000000000000007E-2</v>
      </c>
      <c r="K372" s="29">
        <f t="shared" si="135"/>
        <v>44456</v>
      </c>
      <c r="L372" s="2">
        <f t="shared" si="136"/>
        <v>360</v>
      </c>
      <c r="M372" s="17">
        <f t="shared" si="137"/>
        <v>360</v>
      </c>
      <c r="N372" s="12">
        <f t="shared" si="126"/>
        <v>1.101480531</v>
      </c>
      <c r="O372" s="12">
        <f t="shared" ca="1" si="127"/>
        <v>1.2866185130000001</v>
      </c>
      <c r="P372" s="17">
        <f t="shared" si="138"/>
        <v>0</v>
      </c>
      <c r="Q372" s="14">
        <f t="shared" ca="1" si="128"/>
        <v>246.53635355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45807</v>
      </c>
      <c r="V372" s="3"/>
      <c r="W372" s="3"/>
      <c r="X372" s="140">
        <f>[2]Plan1!$A442</f>
        <v>49960</v>
      </c>
      <c r="Y372" s="132" t="str">
        <f>[2]Plan1!$C442</f>
        <v>Nossa Sr.a Aparecida - Padroeira do Brasil</v>
      </c>
      <c r="Z372" s="12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44981</v>
      </c>
      <c r="B373" s="116">
        <f t="shared" ca="1" si="141"/>
        <v>1107.55077091</v>
      </c>
      <c r="C373" s="14">
        <f t="shared" ca="1" si="132"/>
        <v>860.15502270999991</v>
      </c>
      <c r="D373" s="95">
        <f t="shared" si="133"/>
        <v>44980</v>
      </c>
      <c r="E373" s="9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1.16867427931923</v>
      </c>
      <c r="H373" s="14">
        <f t="shared" si="143"/>
        <v>1</v>
      </c>
      <c r="I373" s="14">
        <f t="shared" ca="1" si="144"/>
        <v>1.1686742800000001</v>
      </c>
      <c r="J373" s="13">
        <f t="shared" si="134"/>
        <v>7.0000000000000007E-2</v>
      </c>
      <c r="K373" s="29">
        <f t="shared" si="135"/>
        <v>44456</v>
      </c>
      <c r="L373" s="2">
        <f t="shared" si="136"/>
        <v>361</v>
      </c>
      <c r="M373" s="17">
        <f t="shared" si="137"/>
        <v>361</v>
      </c>
      <c r="N373" s="12">
        <f t="shared" si="126"/>
        <v>1.1017763039999999</v>
      </c>
      <c r="O373" s="12">
        <f t="shared" ca="1" si="127"/>
        <v>1.2876176290000001</v>
      </c>
      <c r="P373" s="17">
        <f t="shared" si="138"/>
        <v>0</v>
      </c>
      <c r="Q373" s="14">
        <f t="shared" ca="1" si="128"/>
        <v>247.39574820000001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45807</v>
      </c>
      <c r="V373" s="3"/>
      <c r="W373" s="3"/>
      <c r="X373" s="140">
        <f>[2]Plan1!$A443</f>
        <v>49981</v>
      </c>
      <c r="Y373" s="132" t="str">
        <f>[2]Plan1!$C443</f>
        <v>Finados</v>
      </c>
      <c r="Z373" s="12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44984</v>
      </c>
      <c r="B374" s="116">
        <f t="shared" ca="1" si="141"/>
        <v>1108.4108304499998</v>
      </c>
      <c r="C374" s="14">
        <f t="shared" ca="1" si="132"/>
        <v>860.15502270999991</v>
      </c>
      <c r="D374" s="95">
        <f t="shared" si="133"/>
        <v>44981</v>
      </c>
      <c r="E374" s="9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1.16926782561221</v>
      </c>
      <c r="H374" s="14">
        <f t="shared" si="143"/>
        <v>1</v>
      </c>
      <c r="I374" s="14">
        <f t="shared" ca="1" si="144"/>
        <v>1.1692678299999999</v>
      </c>
      <c r="J374" s="13">
        <f t="shared" si="134"/>
        <v>7.0000000000000007E-2</v>
      </c>
      <c r="K374" s="29">
        <f t="shared" si="135"/>
        <v>44456</v>
      </c>
      <c r="L374" s="2">
        <f t="shared" si="136"/>
        <v>362</v>
      </c>
      <c r="M374" s="17">
        <f t="shared" si="137"/>
        <v>362</v>
      </c>
      <c r="N374" s="12">
        <f t="shared" si="126"/>
        <v>1.102072156</v>
      </c>
      <c r="O374" s="12">
        <f t="shared" ca="1" si="127"/>
        <v>1.2886175179999999</v>
      </c>
      <c r="P374" s="17">
        <f t="shared" si="138"/>
        <v>0</v>
      </c>
      <c r="Q374" s="14">
        <f t="shared" ca="1" si="128"/>
        <v>248.25580773999999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45807</v>
      </c>
      <c r="V374" s="3"/>
      <c r="W374" s="3"/>
      <c r="X374" s="140">
        <f>[2]Plan1!$A444</f>
        <v>49994</v>
      </c>
      <c r="Y374" s="132" t="str">
        <f>[2]Plan1!$C444</f>
        <v>Proclamação da República</v>
      </c>
      <c r="Z374" s="12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44985</v>
      </c>
      <c r="B375" s="116">
        <f t="shared" ca="1" si="141"/>
        <v>1109.27154716</v>
      </c>
      <c r="C375" s="14">
        <f t="shared" ca="1" si="132"/>
        <v>860.15502270999991</v>
      </c>
      <c r="D375" s="95">
        <f t="shared" si="133"/>
        <v>44984</v>
      </c>
      <c r="E375" s="9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1.1698616733554801</v>
      </c>
      <c r="H375" s="14">
        <f t="shared" si="143"/>
        <v>1</v>
      </c>
      <c r="I375" s="14">
        <f t="shared" ca="1" si="144"/>
        <v>1.16986167</v>
      </c>
      <c r="J375" s="13">
        <f t="shared" si="134"/>
        <v>7.0000000000000007E-2</v>
      </c>
      <c r="K375" s="29">
        <f t="shared" si="135"/>
        <v>44456</v>
      </c>
      <c r="L375" s="2">
        <f t="shared" si="136"/>
        <v>363</v>
      </c>
      <c r="M375" s="17">
        <f t="shared" si="137"/>
        <v>363</v>
      </c>
      <c r="N375" s="12">
        <f t="shared" si="126"/>
        <v>1.1023680870000001</v>
      </c>
      <c r="O375" s="12">
        <f t="shared" ca="1" si="127"/>
        <v>1.2896181710000001</v>
      </c>
      <c r="P375" s="17">
        <f t="shared" si="138"/>
        <v>0</v>
      </c>
      <c r="Q375" s="14">
        <f t="shared" ca="1" si="128"/>
        <v>249.11652444999999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45807</v>
      </c>
      <c r="V375" s="3"/>
      <c r="W375" s="3"/>
      <c r="X375" s="140">
        <f>[2]Plan1!$A445</f>
        <v>49999</v>
      </c>
      <c r="Y375" s="132" t="str">
        <f>[2]Plan1!$C445</f>
        <v>Dia Nacional de Zumbi e da Consciência Negra</v>
      </c>
      <c r="Z375" s="12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44986</v>
      </c>
      <c r="B376" s="116">
        <f t="shared" ca="1" si="141"/>
        <v>1110.1329407999999</v>
      </c>
      <c r="C376" s="14">
        <f t="shared" ca="1" si="132"/>
        <v>860.15502270999991</v>
      </c>
      <c r="D376" s="95">
        <f t="shared" si="133"/>
        <v>44985</v>
      </c>
      <c r="E376" s="9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1.17045582270214</v>
      </c>
      <c r="H376" s="14">
        <f t="shared" si="143"/>
        <v>1</v>
      </c>
      <c r="I376" s="14">
        <f t="shared" ca="1" si="144"/>
        <v>1.1704558199999999</v>
      </c>
      <c r="J376" s="13">
        <f t="shared" si="134"/>
        <v>7.0000000000000007E-2</v>
      </c>
      <c r="K376" s="29">
        <f t="shared" si="135"/>
        <v>44456</v>
      </c>
      <c r="L376" s="2">
        <f t="shared" si="136"/>
        <v>364</v>
      </c>
      <c r="M376" s="17">
        <f t="shared" si="137"/>
        <v>364</v>
      </c>
      <c r="N376" s="12">
        <f t="shared" si="126"/>
        <v>1.102664098</v>
      </c>
      <c r="O376" s="12">
        <f t="shared" ca="1" si="127"/>
        <v>1.2906196110000001</v>
      </c>
      <c r="P376" s="17">
        <f t="shared" si="138"/>
        <v>0</v>
      </c>
      <c r="Q376" s="14">
        <f t="shared" ca="1" si="128"/>
        <v>249.97791809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45807</v>
      </c>
      <c r="V376" s="3"/>
      <c r="W376" s="3"/>
      <c r="X376" s="140">
        <f>[2]Plan1!$A446</f>
        <v>50034</v>
      </c>
      <c r="Y376" s="132" t="str">
        <f>[2]Plan1!$C446</f>
        <v>Natal</v>
      </c>
      <c r="Z376" s="12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44987</v>
      </c>
      <c r="B377" s="116">
        <f t="shared" ca="1" si="141"/>
        <v>1110.9950010699999</v>
      </c>
      <c r="C377" s="14">
        <f t="shared" ca="1" si="132"/>
        <v>860.15502270999991</v>
      </c>
      <c r="D377" s="95">
        <f t="shared" si="133"/>
        <v>44986</v>
      </c>
      <c r="E377" s="9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1.1710502738053801</v>
      </c>
      <c r="H377" s="14">
        <f t="shared" si="143"/>
        <v>1</v>
      </c>
      <c r="I377" s="14">
        <f t="shared" ca="1" si="144"/>
        <v>1.1710502700000001</v>
      </c>
      <c r="J377" s="13">
        <f t="shared" si="134"/>
        <v>7.0000000000000007E-2</v>
      </c>
      <c r="K377" s="29">
        <f t="shared" si="135"/>
        <v>44456</v>
      </c>
      <c r="L377" s="2">
        <f t="shared" si="136"/>
        <v>365</v>
      </c>
      <c r="M377" s="17">
        <f t="shared" si="137"/>
        <v>365</v>
      </c>
      <c r="N377" s="12">
        <f t="shared" si="126"/>
        <v>1.102960188</v>
      </c>
      <c r="O377" s="12">
        <f t="shared" ca="1" si="127"/>
        <v>1.2916218260000001</v>
      </c>
      <c r="P377" s="17">
        <f t="shared" si="138"/>
        <v>0</v>
      </c>
      <c r="Q377" s="14">
        <f t="shared" ca="1" si="128"/>
        <v>250.83997836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45807</v>
      </c>
      <c r="V377" s="21"/>
      <c r="W377" s="21"/>
      <c r="X377" s="140">
        <f>[2]Plan1!$A447</f>
        <v>50041</v>
      </c>
      <c r="Y377" s="132" t="str">
        <f>[2]Plan1!$C447</f>
        <v>Confraternização Universal</v>
      </c>
      <c r="Z377" s="123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44988</v>
      </c>
      <c r="B378" s="116">
        <f t="shared" ca="1" si="141"/>
        <v>1111.8577391399999</v>
      </c>
      <c r="C378" s="14">
        <f t="shared" ca="1" si="132"/>
        <v>860.15502270999991</v>
      </c>
      <c r="D378" s="95">
        <f t="shared" si="133"/>
        <v>44987</v>
      </c>
      <c r="E378" s="9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1.17164502681844</v>
      </c>
      <c r="H378" s="14">
        <f t="shared" si="143"/>
        <v>1</v>
      </c>
      <c r="I378" s="14">
        <f t="shared" ca="1" si="144"/>
        <v>1.1716450300000001</v>
      </c>
      <c r="J378" s="13">
        <f t="shared" si="134"/>
        <v>7.0000000000000007E-2</v>
      </c>
      <c r="K378" s="29">
        <f t="shared" si="135"/>
        <v>44456</v>
      </c>
      <c r="L378" s="2">
        <f t="shared" si="136"/>
        <v>366</v>
      </c>
      <c r="M378" s="17">
        <f t="shared" si="137"/>
        <v>366</v>
      </c>
      <c r="N378" s="12">
        <f t="shared" si="126"/>
        <v>1.1032563580000001</v>
      </c>
      <c r="O378" s="12">
        <f t="shared" ca="1" si="127"/>
        <v>1.292624829</v>
      </c>
      <c r="P378" s="17">
        <f t="shared" si="138"/>
        <v>0</v>
      </c>
      <c r="Q378" s="14">
        <f t="shared" ca="1" si="128"/>
        <v>251.70271643000001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45807</v>
      </c>
      <c r="V378" s="21"/>
      <c r="W378" s="21"/>
      <c r="X378" s="140">
        <f>[2]Plan1!$A448</f>
        <v>50087</v>
      </c>
      <c r="Y378" s="132" t="str">
        <f>[2]Plan1!$C448</f>
        <v>Carnaval</v>
      </c>
      <c r="Z378" s="123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44991</v>
      </c>
      <c r="B379" s="116">
        <f t="shared" ca="1" si="141"/>
        <v>1112.7211352299998</v>
      </c>
      <c r="C379" s="14">
        <f t="shared" ca="1" si="132"/>
        <v>860.15502270999991</v>
      </c>
      <c r="D379" s="95">
        <f t="shared" si="133"/>
        <v>44988</v>
      </c>
      <c r="E379" s="9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1.1722400818946599</v>
      </c>
      <c r="H379" s="14">
        <f t="shared" si="143"/>
        <v>1</v>
      </c>
      <c r="I379" s="14">
        <f t="shared" ca="1" si="144"/>
        <v>1.1722400799999999</v>
      </c>
      <c r="J379" s="13">
        <f t="shared" si="134"/>
        <v>7.0000000000000007E-2</v>
      </c>
      <c r="K379" s="29">
        <f t="shared" si="135"/>
        <v>44456</v>
      </c>
      <c r="L379" s="2">
        <f t="shared" si="136"/>
        <v>367</v>
      </c>
      <c r="M379" s="17">
        <f t="shared" si="137"/>
        <v>367</v>
      </c>
      <c r="N379" s="12">
        <f t="shared" si="126"/>
        <v>1.103552608</v>
      </c>
      <c r="O379" s="12">
        <f t="shared" ca="1" si="127"/>
        <v>1.2936285970000001</v>
      </c>
      <c r="P379" s="17">
        <f t="shared" si="138"/>
        <v>0</v>
      </c>
      <c r="Q379" s="14">
        <f t="shared" ca="1" si="128"/>
        <v>252.56611251999999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45807</v>
      </c>
      <c r="V379" s="3"/>
      <c r="W379" s="3"/>
      <c r="X379" s="140">
        <f>[2]Plan1!$A449</f>
        <v>50088</v>
      </c>
      <c r="Y379" s="132" t="str">
        <f>[2]Plan1!$C449</f>
        <v>Carnaval</v>
      </c>
      <c r="Z379" s="12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44992</v>
      </c>
      <c r="B380" s="116">
        <f t="shared" ca="1" si="141"/>
        <v>1113.5852099699998</v>
      </c>
      <c r="C380" s="14">
        <f t="shared" ca="1" si="132"/>
        <v>860.15502270999991</v>
      </c>
      <c r="D380" s="95">
        <f t="shared" si="133"/>
        <v>44991</v>
      </c>
      <c r="E380" s="9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1.17283543918745</v>
      </c>
      <c r="H380" s="14">
        <f t="shared" si="143"/>
        <v>1</v>
      </c>
      <c r="I380" s="14">
        <f t="shared" ca="1" si="144"/>
        <v>1.1728354400000001</v>
      </c>
      <c r="J380" s="13">
        <f t="shared" si="134"/>
        <v>7.0000000000000007E-2</v>
      </c>
      <c r="K380" s="29">
        <f t="shared" si="135"/>
        <v>44456</v>
      </c>
      <c r="L380" s="2">
        <f t="shared" si="136"/>
        <v>368</v>
      </c>
      <c r="M380" s="17">
        <f t="shared" si="137"/>
        <v>368</v>
      </c>
      <c r="N380" s="12">
        <f t="shared" si="126"/>
        <v>1.103848937</v>
      </c>
      <c r="O380" s="12">
        <f t="shared" ca="1" si="127"/>
        <v>1.294633154</v>
      </c>
      <c r="P380" s="17">
        <f t="shared" si="138"/>
        <v>0</v>
      </c>
      <c r="Q380" s="14">
        <f t="shared" ca="1" si="128"/>
        <v>253.43018726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45807</v>
      </c>
      <c r="V380" s="3"/>
      <c r="W380" s="3"/>
      <c r="X380" s="140">
        <f>[2]Plan1!$A450</f>
        <v>50133</v>
      </c>
      <c r="Y380" s="132" t="str">
        <f>[2]Plan1!$C450</f>
        <v>Paixão de Cristo</v>
      </c>
      <c r="Z380" s="12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44993</v>
      </c>
      <c r="B381" s="116">
        <f t="shared" ca="1" si="141"/>
        <v>1114.4499521999999</v>
      </c>
      <c r="C381" s="14">
        <f t="shared" ca="1" si="132"/>
        <v>860.15502270999991</v>
      </c>
      <c r="D381" s="95">
        <f t="shared" si="133"/>
        <v>44992</v>
      </c>
      <c r="E381" s="9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1.1734310988503101</v>
      </c>
      <c r="H381" s="14">
        <f t="shared" si="143"/>
        <v>1</v>
      </c>
      <c r="I381" s="14">
        <f t="shared" ca="1" si="144"/>
        <v>1.1734310999999999</v>
      </c>
      <c r="J381" s="13">
        <f t="shared" si="134"/>
        <v>7.0000000000000007E-2</v>
      </c>
      <c r="K381" s="29">
        <f t="shared" si="135"/>
        <v>44456</v>
      </c>
      <c r="L381" s="2">
        <f t="shared" si="136"/>
        <v>369</v>
      </c>
      <c r="M381" s="17">
        <f t="shared" si="137"/>
        <v>369</v>
      </c>
      <c r="N381" s="12">
        <f t="shared" si="126"/>
        <v>1.1041453450000001</v>
      </c>
      <c r="O381" s="12">
        <f t="shared" ca="1" si="127"/>
        <v>1.2956384869999999</v>
      </c>
      <c r="P381" s="17">
        <f t="shared" si="138"/>
        <v>0</v>
      </c>
      <c r="Q381" s="14">
        <f t="shared" ca="1" si="128"/>
        <v>254.29492948999999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45807</v>
      </c>
      <c r="V381" s="3"/>
      <c r="W381" s="3"/>
      <c r="X381" s="140">
        <f>[2]Plan1!$A451</f>
        <v>50151</v>
      </c>
      <c r="Y381" s="132" t="str">
        <f>[2]Plan1!$C451</f>
        <v>Tiradentes</v>
      </c>
      <c r="Z381" s="12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44994</v>
      </c>
      <c r="B382" s="116">
        <f t="shared" ca="1" si="141"/>
        <v>1115.3153636299999</v>
      </c>
      <c r="C382" s="14">
        <f t="shared" ca="1" si="132"/>
        <v>860.15502270999991</v>
      </c>
      <c r="D382" s="95">
        <f t="shared" si="133"/>
        <v>44993</v>
      </c>
      <c r="E382" s="9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1.17402706103679</v>
      </c>
      <c r="H382" s="14">
        <f t="shared" si="143"/>
        <v>1</v>
      </c>
      <c r="I382" s="14">
        <f t="shared" ca="1" si="144"/>
        <v>1.17402706</v>
      </c>
      <c r="J382" s="13">
        <f t="shared" si="134"/>
        <v>7.0000000000000007E-2</v>
      </c>
      <c r="K382" s="29">
        <f t="shared" si="135"/>
        <v>44456</v>
      </c>
      <c r="L382" s="2">
        <f t="shared" si="136"/>
        <v>370</v>
      </c>
      <c r="M382" s="17">
        <f t="shared" si="137"/>
        <v>370</v>
      </c>
      <c r="N382" s="12">
        <f t="shared" si="126"/>
        <v>1.1044418330000001</v>
      </c>
      <c r="O382" s="12">
        <f t="shared" ca="1" si="127"/>
        <v>1.2966445980000001</v>
      </c>
      <c r="P382" s="17">
        <f t="shared" si="138"/>
        <v>0</v>
      </c>
      <c r="Q382" s="14">
        <f t="shared" ca="1" si="128"/>
        <v>255.16034092000001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45807</v>
      </c>
      <c r="V382" s="3"/>
      <c r="W382" s="3"/>
      <c r="X382" s="140">
        <f>[2]Plan1!$A452</f>
        <v>50161</v>
      </c>
      <c r="Y382" s="132" t="str">
        <f>[2]Plan1!$C452</f>
        <v>Dia do Trabalho</v>
      </c>
      <c r="Z382" s="12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44995</v>
      </c>
      <c r="B383" s="116">
        <f t="shared" ca="1" si="141"/>
        <v>1116.1814545899999</v>
      </c>
      <c r="C383" s="14">
        <f t="shared" ca="1" si="132"/>
        <v>860.15502270999991</v>
      </c>
      <c r="D383" s="95">
        <f t="shared" si="133"/>
        <v>44994</v>
      </c>
      <c r="E383" s="9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1.1746233259005501</v>
      </c>
      <c r="H383" s="14">
        <f t="shared" si="143"/>
        <v>1</v>
      </c>
      <c r="I383" s="14">
        <f t="shared" ca="1" si="144"/>
        <v>1.17462333</v>
      </c>
      <c r="J383" s="13">
        <f t="shared" si="134"/>
        <v>7.0000000000000007E-2</v>
      </c>
      <c r="K383" s="29">
        <f t="shared" si="135"/>
        <v>44456</v>
      </c>
      <c r="L383" s="2">
        <f t="shared" si="136"/>
        <v>371</v>
      </c>
      <c r="M383" s="17">
        <f t="shared" si="137"/>
        <v>371</v>
      </c>
      <c r="N383" s="12">
        <f t="shared" si="126"/>
        <v>1.1047384010000001</v>
      </c>
      <c r="O383" s="12">
        <f t="shared" ca="1" si="127"/>
        <v>1.2976514990000001</v>
      </c>
      <c r="P383" s="17">
        <f t="shared" si="138"/>
        <v>0</v>
      </c>
      <c r="Q383" s="14">
        <f t="shared" ca="1" si="128"/>
        <v>256.02643188000002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45807</v>
      </c>
      <c r="V383" s="3"/>
      <c r="W383" s="3"/>
      <c r="X383" s="140">
        <f>[2]Plan1!$A453</f>
        <v>50195</v>
      </c>
      <c r="Y383" s="132" t="str">
        <f>[2]Plan1!$C453</f>
        <v>Corpus Christi</v>
      </c>
      <c r="Z383" s="12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44998</v>
      </c>
      <c r="B384" s="116">
        <f t="shared" ca="1" si="141"/>
        <v>1117.0482061399998</v>
      </c>
      <c r="C384" s="14">
        <f t="shared" ca="1" si="132"/>
        <v>860.15502270999991</v>
      </c>
      <c r="D384" s="95">
        <f t="shared" si="133"/>
        <v>44995</v>
      </c>
      <c r="E384" s="9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1.17521989359531</v>
      </c>
      <c r="H384" s="14">
        <f t="shared" si="143"/>
        <v>1</v>
      </c>
      <c r="I384" s="14">
        <f t="shared" ca="1" si="144"/>
        <v>1.1752198899999999</v>
      </c>
      <c r="J384" s="13">
        <f t="shared" si="134"/>
        <v>7.0000000000000007E-2</v>
      </c>
      <c r="K384" s="29">
        <f t="shared" si="135"/>
        <v>44456</v>
      </c>
      <c r="L384" s="2">
        <f t="shared" si="136"/>
        <v>372</v>
      </c>
      <c r="M384" s="17">
        <f t="shared" si="137"/>
        <v>372</v>
      </c>
      <c r="N384" s="12">
        <f t="shared" si="126"/>
        <v>1.105035048</v>
      </c>
      <c r="O384" s="12">
        <f t="shared" ca="1" si="127"/>
        <v>1.2986591679999999</v>
      </c>
      <c r="P384" s="17">
        <f t="shared" si="138"/>
        <v>0</v>
      </c>
      <c r="Q384" s="14">
        <f t="shared" ca="1" si="128"/>
        <v>256.89318343000002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45807</v>
      </c>
      <c r="V384" s="3"/>
      <c r="W384" s="3"/>
      <c r="X384" s="140">
        <f>[2]Plan1!$A454</f>
        <v>50290</v>
      </c>
      <c r="Y384" s="132" t="str">
        <f>[2]Plan1!$C454</f>
        <v>Independência do Brasil</v>
      </c>
      <c r="Z384" s="12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44999</v>
      </c>
      <c r="B385" s="116">
        <f t="shared" ca="1" si="141"/>
        <v>1117.9156363499999</v>
      </c>
      <c r="C385" s="14">
        <f t="shared" ca="1" si="132"/>
        <v>860.15502270999991</v>
      </c>
      <c r="D385" s="95">
        <f t="shared" si="133"/>
        <v>44998</v>
      </c>
      <c r="E385" s="9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1.17581676427487</v>
      </c>
      <c r="H385" s="14">
        <f t="shared" si="143"/>
        <v>1</v>
      </c>
      <c r="I385" s="14">
        <f t="shared" ca="1" si="144"/>
        <v>1.17581676</v>
      </c>
      <c r="J385" s="13">
        <f t="shared" si="134"/>
        <v>7.0000000000000007E-2</v>
      </c>
      <c r="K385" s="29">
        <f t="shared" si="135"/>
        <v>44456</v>
      </c>
      <c r="L385" s="2">
        <f t="shared" si="136"/>
        <v>373</v>
      </c>
      <c r="M385" s="17">
        <f t="shared" si="137"/>
        <v>373</v>
      </c>
      <c r="N385" s="12">
        <f t="shared" si="126"/>
        <v>1.105331775</v>
      </c>
      <c r="O385" s="12">
        <f t="shared" ca="1" si="127"/>
        <v>1.299667626</v>
      </c>
      <c r="P385" s="17">
        <f t="shared" si="138"/>
        <v>0</v>
      </c>
      <c r="Q385" s="14">
        <f t="shared" ca="1" si="128"/>
        <v>257.76061363999997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45807</v>
      </c>
      <c r="V385" s="3"/>
      <c r="W385" s="3"/>
      <c r="X385" s="140">
        <f>[2]Plan1!$A455</f>
        <v>50325</v>
      </c>
      <c r="Y385" s="132" t="str">
        <f>[2]Plan1!$C455</f>
        <v>Nossa Sr.a Aparecida - Padroeira do Brasil</v>
      </c>
      <c r="Z385" s="12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31"/>
        <v>45000</v>
      </c>
      <c r="B386" s="116">
        <f t="shared" ca="1" si="141"/>
        <v>1118.78374781</v>
      </c>
      <c r="C386" s="14">
        <f t="shared" ca="1" si="132"/>
        <v>860.15502270999991</v>
      </c>
      <c r="D386" s="95">
        <f t="shared" si="133"/>
        <v>44999</v>
      </c>
      <c r="E386" s="9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1.17641393809311</v>
      </c>
      <c r="H386" s="14">
        <f t="shared" si="143"/>
        <v>1</v>
      </c>
      <c r="I386" s="14">
        <f t="shared" ca="1" si="144"/>
        <v>1.17641394</v>
      </c>
      <c r="J386" s="13">
        <f t="shared" si="134"/>
        <v>7.0000000000000007E-2</v>
      </c>
      <c r="K386" s="29">
        <f t="shared" si="135"/>
        <v>44456</v>
      </c>
      <c r="L386" s="2">
        <f t="shared" si="136"/>
        <v>374</v>
      </c>
      <c r="M386" s="17">
        <f t="shared" si="137"/>
        <v>374</v>
      </c>
      <c r="N386" s="12">
        <f t="shared" si="126"/>
        <v>1.105628582</v>
      </c>
      <c r="O386" s="12">
        <f t="shared" ca="1" si="127"/>
        <v>1.300676876</v>
      </c>
      <c r="P386" s="17">
        <f t="shared" si="138"/>
        <v>0</v>
      </c>
      <c r="Q386" s="14">
        <f t="shared" ca="1" si="128"/>
        <v>258.6287251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45807</v>
      </c>
      <c r="V386" s="3"/>
      <c r="W386" s="3"/>
      <c r="X386" s="140">
        <f>[2]Plan1!$A456</f>
        <v>50346</v>
      </c>
      <c r="Y386" s="132" t="str">
        <f>[2]Plan1!$C456</f>
        <v>Finados</v>
      </c>
      <c r="Z386" s="12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31"/>
        <v>45001</v>
      </c>
      <c r="B387" s="116">
        <f t="shared" ca="1" si="141"/>
        <v>1119.6525310499999</v>
      </c>
      <c r="C387" s="14">
        <f t="shared" ca="1" si="132"/>
        <v>860.15502270999991</v>
      </c>
      <c r="D387" s="95">
        <f t="shared" si="133"/>
        <v>45000</v>
      </c>
      <c r="E387" s="9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1.1770114152039901</v>
      </c>
      <c r="H387" s="14">
        <f t="shared" si="143"/>
        <v>1</v>
      </c>
      <c r="I387" s="14">
        <f t="shared" ca="1" si="144"/>
        <v>1.1770114199999999</v>
      </c>
      <c r="J387" s="13">
        <f t="shared" si="134"/>
        <v>7.0000000000000007E-2</v>
      </c>
      <c r="K387" s="29">
        <f t="shared" si="135"/>
        <v>44456</v>
      </c>
      <c r="L387" s="2">
        <f t="shared" si="136"/>
        <v>375</v>
      </c>
      <c r="M387" s="17">
        <f t="shared" si="137"/>
        <v>375</v>
      </c>
      <c r="N387" s="12">
        <f t="shared" si="126"/>
        <v>1.105925469</v>
      </c>
      <c r="O387" s="12">
        <f t="shared" ca="1" si="127"/>
        <v>1.3016869069999999</v>
      </c>
      <c r="P387" s="17">
        <f t="shared" si="138"/>
        <v>0</v>
      </c>
      <c r="Q387" s="14">
        <f t="shared" ca="1" si="128"/>
        <v>259.49750834000002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45807</v>
      </c>
      <c r="V387" s="3"/>
      <c r="W387" s="3"/>
      <c r="X387" s="140">
        <f>[2]Plan1!$A457</f>
        <v>50359</v>
      </c>
      <c r="Y387" s="132" t="str">
        <f>[2]Plan1!$C457</f>
        <v>Proclamação da República</v>
      </c>
      <c r="Z387" s="12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31"/>
        <v>45002</v>
      </c>
      <c r="B388" s="116">
        <f t="shared" ca="1" si="141"/>
        <v>1120.5219843499999</v>
      </c>
      <c r="C388" s="14">
        <f t="shared" ca="1" si="132"/>
        <v>860.15502270999991</v>
      </c>
      <c r="D388" s="95">
        <f t="shared" si="133"/>
        <v>45001</v>
      </c>
      <c r="E388" s="93">
        <f ca="1">IF(D388&lt;$B$1,VLOOKUP(D388,[1]DI!$A$4:$B$15000,2,FALSE),0)</f>
        <v>0.13650000000000001</v>
      </c>
      <c r="F388" s="14">
        <f t="shared" ca="1" si="142"/>
        <v>1.00050788</v>
      </c>
      <c r="G388" s="14">
        <f ca="1">(TRUNC(PRODUCT($F$12:$F387),16))</f>
        <v>1.17760919576154</v>
      </c>
      <c r="H388" s="14">
        <f t="shared" si="143"/>
        <v>1</v>
      </c>
      <c r="I388" s="14">
        <f t="shared" ca="1" si="144"/>
        <v>1.1776092</v>
      </c>
      <c r="J388" s="13">
        <f t="shared" si="134"/>
        <v>7.0000000000000007E-2</v>
      </c>
      <c r="K388" s="29">
        <f t="shared" si="135"/>
        <v>44456</v>
      </c>
      <c r="L388" s="2">
        <f t="shared" si="136"/>
        <v>376</v>
      </c>
      <c r="M388" s="17">
        <f t="shared" si="137"/>
        <v>376</v>
      </c>
      <c r="N388" s="12">
        <f t="shared" si="126"/>
        <v>1.1062224350000001</v>
      </c>
      <c r="O388" s="12">
        <f t="shared" ca="1" si="127"/>
        <v>1.302697717</v>
      </c>
      <c r="P388" s="17">
        <f t="shared" si="138"/>
        <v>0</v>
      </c>
      <c r="Q388" s="14">
        <f t="shared" ca="1" si="128"/>
        <v>260.36696164</v>
      </c>
      <c r="R388" s="20">
        <f t="shared" si="129"/>
        <v>0</v>
      </c>
      <c r="S388" s="14">
        <f t="shared" si="130"/>
        <v>0</v>
      </c>
      <c r="T388" s="4" t="str">
        <f t="shared" si="139"/>
        <v>A+J=</v>
      </c>
      <c r="U388" s="29">
        <f t="shared" si="140"/>
        <v>45807</v>
      </c>
      <c r="V388" s="3"/>
      <c r="W388" s="3"/>
      <c r="X388" s="140">
        <f>[2]Plan1!$A458</f>
        <v>50364</v>
      </c>
      <c r="Y388" s="132" t="str">
        <f>[2]Plan1!$C458</f>
        <v>Dia Nacional de Zumbi e da Consciência Negra</v>
      </c>
      <c r="Z388" s="12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31"/>
        <v>45005</v>
      </c>
      <c r="B389" s="116">
        <f t="shared" ca="1" si="141"/>
        <v>1121.39210942</v>
      </c>
      <c r="C389" s="14">
        <f t="shared" ca="1" si="132"/>
        <v>860.15502270999991</v>
      </c>
      <c r="D389" s="95">
        <f t="shared" si="133"/>
        <v>45002</v>
      </c>
      <c r="E389" s="9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1.1782072799198799</v>
      </c>
      <c r="H389" s="14">
        <f t="shared" si="143"/>
        <v>1</v>
      </c>
      <c r="I389" s="14">
        <f t="shared" ca="1" si="144"/>
        <v>1.1782072800000001</v>
      </c>
      <c r="J389" s="13">
        <f t="shared" si="134"/>
        <v>7.0000000000000007E-2</v>
      </c>
      <c r="K389" s="29">
        <f t="shared" si="135"/>
        <v>44456</v>
      </c>
      <c r="L389" s="2">
        <f t="shared" si="136"/>
        <v>377</v>
      </c>
      <c r="M389" s="17">
        <f t="shared" si="137"/>
        <v>377</v>
      </c>
      <c r="N389" s="12">
        <f t="shared" si="126"/>
        <v>1.1065194810000001</v>
      </c>
      <c r="O389" s="12">
        <f t="shared" ca="1" si="127"/>
        <v>1.303709308</v>
      </c>
      <c r="P389" s="17">
        <f t="shared" si="138"/>
        <v>0</v>
      </c>
      <c r="Q389" s="14">
        <f t="shared" ca="1" si="128"/>
        <v>261.23708671000003</v>
      </c>
      <c r="R389" s="20">
        <f t="shared" si="129"/>
        <v>0</v>
      </c>
      <c r="S389" s="14">
        <f t="shared" si="130"/>
        <v>0</v>
      </c>
      <c r="T389" s="4" t="str">
        <f t="shared" si="139"/>
        <v>A+J=</v>
      </c>
      <c r="U389" s="29">
        <f t="shared" si="140"/>
        <v>45807</v>
      </c>
      <c r="V389" s="3"/>
      <c r="W389" s="3"/>
      <c r="X389" s="140">
        <f>[2]Plan1!$A459</f>
        <v>50399</v>
      </c>
      <c r="Y389" s="132" t="str">
        <f>[2]Plan1!$C459</f>
        <v>Natal</v>
      </c>
      <c r="Z389" s="12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31"/>
        <v>45006</v>
      </c>
      <c r="B390" s="116">
        <f t="shared" ca="1" si="141"/>
        <v>1122.26291575</v>
      </c>
      <c r="C390" s="14">
        <f t="shared" ca="1" si="132"/>
        <v>860.15502270999991</v>
      </c>
      <c r="D390" s="95">
        <f t="shared" si="133"/>
        <v>45005</v>
      </c>
      <c r="E390" s="9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1.1788056678332099</v>
      </c>
      <c r="H390" s="14">
        <f t="shared" si="143"/>
        <v>1</v>
      </c>
      <c r="I390" s="14">
        <f t="shared" ca="1" si="144"/>
        <v>1.17880567</v>
      </c>
      <c r="J390" s="13">
        <f t="shared" si="134"/>
        <v>7.0000000000000007E-2</v>
      </c>
      <c r="K390" s="29">
        <f t="shared" si="135"/>
        <v>44456</v>
      </c>
      <c r="L390" s="2">
        <f t="shared" si="136"/>
        <v>378</v>
      </c>
      <c r="M390" s="17">
        <f t="shared" si="137"/>
        <v>378</v>
      </c>
      <c r="N390" s="12">
        <f t="shared" si="126"/>
        <v>1.106816606</v>
      </c>
      <c r="O390" s="12">
        <f t="shared" ca="1" si="127"/>
        <v>1.3047216909999999</v>
      </c>
      <c r="P390" s="17">
        <f t="shared" si="138"/>
        <v>0</v>
      </c>
      <c r="Q390" s="14">
        <f t="shared" ca="1" si="128"/>
        <v>262.10789304000002</v>
      </c>
      <c r="R390" s="20">
        <f t="shared" si="129"/>
        <v>0</v>
      </c>
      <c r="S390" s="14">
        <f t="shared" si="130"/>
        <v>0</v>
      </c>
      <c r="T390" s="4" t="str">
        <f t="shared" si="139"/>
        <v>A+J=</v>
      </c>
      <c r="U390" s="29">
        <f t="shared" si="140"/>
        <v>45807</v>
      </c>
      <c r="V390" s="3"/>
      <c r="W390" s="3"/>
      <c r="X390" s="140">
        <f>[2]Plan1!$A460</f>
        <v>50406</v>
      </c>
      <c r="Y390" s="132" t="str">
        <f>[2]Plan1!$C460</f>
        <v>Confraternização Universal</v>
      </c>
      <c r="Z390" s="12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45007</v>
      </c>
      <c r="B391" s="116">
        <f t="shared" ca="1" si="141"/>
        <v>1123.1343955699999</v>
      </c>
      <c r="C391" s="14">
        <f t="shared" ca="1" si="132"/>
        <v>860.15502270999991</v>
      </c>
      <c r="D391" s="95">
        <f t="shared" si="133"/>
        <v>45006</v>
      </c>
      <c r="E391" s="9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1.1794043596557899</v>
      </c>
      <c r="H391" s="14">
        <f t="shared" si="143"/>
        <v>1</v>
      </c>
      <c r="I391" s="14">
        <f t="shared" ca="1" si="144"/>
        <v>1.1794043599999999</v>
      </c>
      <c r="J391" s="13">
        <f t="shared" si="134"/>
        <v>7.0000000000000007E-2</v>
      </c>
      <c r="K391" s="29">
        <f t="shared" si="135"/>
        <v>44456</v>
      </c>
      <c r="L391" s="2">
        <f t="shared" si="136"/>
        <v>379</v>
      </c>
      <c r="M391" s="17">
        <f t="shared" si="137"/>
        <v>379</v>
      </c>
      <c r="N391" s="12">
        <f t="shared" si="126"/>
        <v>1.1071138119999999</v>
      </c>
      <c r="O391" s="12">
        <f t="shared" ca="1" si="127"/>
        <v>1.305734857</v>
      </c>
      <c r="P391" s="17">
        <f t="shared" si="138"/>
        <v>0</v>
      </c>
      <c r="Q391" s="14">
        <f t="shared" ca="1" si="128"/>
        <v>262.97937286000001</v>
      </c>
      <c r="R391" s="20">
        <f t="shared" si="129"/>
        <v>0</v>
      </c>
      <c r="S391" s="14">
        <f t="shared" si="130"/>
        <v>0</v>
      </c>
      <c r="T391" s="4" t="str">
        <f t="shared" si="139"/>
        <v>A+J=</v>
      </c>
      <c r="U391" s="29">
        <f t="shared" si="140"/>
        <v>45807</v>
      </c>
      <c r="V391" s="3"/>
      <c r="W391" s="3"/>
      <c r="X391" s="140">
        <f>[2]Plan1!$A461</f>
        <v>50472</v>
      </c>
      <c r="Y391" s="132" t="str">
        <f>[2]Plan1!$C461</f>
        <v>Carnaval</v>
      </c>
      <c r="Z391" s="12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45008</v>
      </c>
      <c r="B392" s="116">
        <f t="shared" ca="1" si="141"/>
        <v>1124.0065566399999</v>
      </c>
      <c r="C392" s="14">
        <f t="shared" ca="1" si="132"/>
        <v>860.15502270999991</v>
      </c>
      <c r="D392" s="95">
        <f t="shared" si="133"/>
        <v>45007</v>
      </c>
      <c r="E392" s="9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1.18000335554197</v>
      </c>
      <c r="H392" s="14">
        <f t="shared" si="143"/>
        <v>1</v>
      </c>
      <c r="I392" s="14">
        <f t="shared" ca="1" si="144"/>
        <v>1.1800033599999999</v>
      </c>
      <c r="J392" s="13">
        <f t="shared" si="134"/>
        <v>7.0000000000000007E-2</v>
      </c>
      <c r="K392" s="29">
        <f t="shared" si="135"/>
        <v>44456</v>
      </c>
      <c r="L392" s="2">
        <f t="shared" si="136"/>
        <v>380</v>
      </c>
      <c r="M392" s="17">
        <f t="shared" si="137"/>
        <v>380</v>
      </c>
      <c r="N392" s="12">
        <f t="shared" si="126"/>
        <v>1.107411097</v>
      </c>
      <c r="O392" s="12">
        <f t="shared" ca="1" si="127"/>
        <v>1.306748815</v>
      </c>
      <c r="P392" s="17">
        <f t="shared" si="138"/>
        <v>0</v>
      </c>
      <c r="Q392" s="14">
        <f t="shared" ca="1" si="128"/>
        <v>263.85153393000002</v>
      </c>
      <c r="R392" s="20">
        <f t="shared" si="129"/>
        <v>0</v>
      </c>
      <c r="S392" s="14">
        <f t="shared" si="130"/>
        <v>0</v>
      </c>
      <c r="T392" s="4" t="str">
        <f t="shared" si="139"/>
        <v>A+J=</v>
      </c>
      <c r="U392" s="29">
        <f t="shared" si="140"/>
        <v>45807</v>
      </c>
      <c r="V392" s="3"/>
      <c r="W392" s="3"/>
      <c r="X392" s="140">
        <f>[2]Plan1!$A462</f>
        <v>50473</v>
      </c>
      <c r="Y392" s="132" t="str">
        <f>[2]Plan1!$C462</f>
        <v>Carnaval</v>
      </c>
      <c r="Z392" s="12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45009</v>
      </c>
      <c r="B393" s="116">
        <f t="shared" ca="1" si="141"/>
        <v>1124.87939207</v>
      </c>
      <c r="C393" s="14">
        <f t="shared" ca="1" si="132"/>
        <v>860.15502270999991</v>
      </c>
      <c r="D393" s="95">
        <f t="shared" si="133"/>
        <v>45008</v>
      </c>
      <c r="E393" s="9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1.1806026556461799</v>
      </c>
      <c r="H393" s="14">
        <f t="shared" si="143"/>
        <v>1</v>
      </c>
      <c r="I393" s="14">
        <f t="shared" ca="1" si="144"/>
        <v>1.1806026599999999</v>
      </c>
      <c r="J393" s="13">
        <f t="shared" si="134"/>
        <v>7.0000000000000007E-2</v>
      </c>
      <c r="K393" s="29">
        <f t="shared" si="135"/>
        <v>44456</v>
      </c>
      <c r="L393" s="2">
        <f t="shared" si="136"/>
        <v>381</v>
      </c>
      <c r="M393" s="17">
        <f t="shared" si="137"/>
        <v>381</v>
      </c>
      <c r="N393" s="12">
        <f t="shared" si="126"/>
        <v>1.1077084619999999</v>
      </c>
      <c r="O393" s="12">
        <f t="shared" ca="1" si="127"/>
        <v>1.3077635569999999</v>
      </c>
      <c r="P393" s="17">
        <f t="shared" si="138"/>
        <v>0</v>
      </c>
      <c r="Q393" s="14">
        <f t="shared" ca="1" si="128"/>
        <v>264.72436936000003</v>
      </c>
      <c r="R393" s="20">
        <f t="shared" si="129"/>
        <v>0</v>
      </c>
      <c r="S393" s="14">
        <f t="shared" si="130"/>
        <v>0</v>
      </c>
      <c r="T393" s="4" t="str">
        <f t="shared" si="139"/>
        <v>A+J=</v>
      </c>
      <c r="U393" s="29">
        <f t="shared" si="140"/>
        <v>45807</v>
      </c>
      <c r="V393" s="3"/>
      <c r="W393" s="3"/>
      <c r="X393" s="140">
        <f>[2]Plan1!$A463</f>
        <v>50516</v>
      </c>
      <c r="Y393" s="132" t="str">
        <f>[2]Plan1!$C463</f>
        <v>Tiradentes</v>
      </c>
      <c r="Z393" s="12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45012</v>
      </c>
      <c r="B394" s="116">
        <f t="shared" ca="1" si="141"/>
        <v>1125.7529001299999</v>
      </c>
      <c r="C394" s="14">
        <f t="shared" ca="1" si="132"/>
        <v>860.15502270999991</v>
      </c>
      <c r="D394" s="95">
        <f t="shared" si="133"/>
        <v>45009</v>
      </c>
      <c r="E394" s="9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1.1812022601229299</v>
      </c>
      <c r="H394" s="14">
        <f t="shared" si="143"/>
        <v>1</v>
      </c>
      <c r="I394" s="14">
        <f t="shared" ca="1" si="144"/>
        <v>1.1812022600000001</v>
      </c>
      <c r="J394" s="13">
        <f t="shared" si="134"/>
        <v>7.0000000000000007E-2</v>
      </c>
      <c r="K394" s="29">
        <f t="shared" si="135"/>
        <v>44456</v>
      </c>
      <c r="L394" s="2">
        <f t="shared" si="136"/>
        <v>382</v>
      </c>
      <c r="M394" s="17">
        <f t="shared" si="137"/>
        <v>382</v>
      </c>
      <c r="N394" s="12">
        <f t="shared" si="126"/>
        <v>1.1080059069999999</v>
      </c>
      <c r="O394" s="12">
        <f t="shared" ca="1" si="127"/>
        <v>1.308779081</v>
      </c>
      <c r="P394" s="17">
        <f t="shared" si="138"/>
        <v>0</v>
      </c>
      <c r="Q394" s="14">
        <f t="shared" ca="1" si="128"/>
        <v>265.59787741999997</v>
      </c>
      <c r="R394" s="20">
        <f t="shared" si="129"/>
        <v>0</v>
      </c>
      <c r="S394" s="14">
        <f t="shared" si="130"/>
        <v>0</v>
      </c>
      <c r="T394" s="4" t="str">
        <f t="shared" si="139"/>
        <v>A+J=</v>
      </c>
      <c r="U394" s="29">
        <f t="shared" si="140"/>
        <v>45807</v>
      </c>
      <c r="V394" s="3"/>
      <c r="W394" s="3"/>
      <c r="X394" s="140">
        <f>[2]Plan1!$A464</f>
        <v>50518</v>
      </c>
      <c r="Y394" s="132" t="str">
        <f>[2]Plan1!$C464</f>
        <v>Paixão de Cristo</v>
      </c>
      <c r="Z394" s="12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45013</v>
      </c>
      <c r="B395" s="116">
        <f t="shared" ca="1" si="141"/>
        <v>1126.6270928899999</v>
      </c>
      <c r="C395" s="14">
        <f t="shared" ca="1" si="132"/>
        <v>860.15502270999991</v>
      </c>
      <c r="D395" s="95">
        <f t="shared" si="133"/>
        <v>45012</v>
      </c>
      <c r="E395" s="9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1.1818021691267999</v>
      </c>
      <c r="H395" s="14">
        <f t="shared" si="143"/>
        <v>1</v>
      </c>
      <c r="I395" s="14">
        <f t="shared" ca="1" si="144"/>
        <v>1.1818021700000001</v>
      </c>
      <c r="J395" s="13">
        <f t="shared" si="134"/>
        <v>7.0000000000000007E-2</v>
      </c>
      <c r="K395" s="29">
        <f t="shared" si="135"/>
        <v>44456</v>
      </c>
      <c r="L395" s="2">
        <f t="shared" si="136"/>
        <v>383</v>
      </c>
      <c r="M395" s="17">
        <f t="shared" si="137"/>
        <v>383</v>
      </c>
      <c r="N395" s="12">
        <f t="shared" si="126"/>
        <v>1.108303432</v>
      </c>
      <c r="O395" s="12">
        <f t="shared" ca="1" si="127"/>
        <v>1.3097954009999999</v>
      </c>
      <c r="P395" s="17">
        <f t="shared" si="138"/>
        <v>0</v>
      </c>
      <c r="Q395" s="14">
        <f t="shared" ca="1" si="128"/>
        <v>266.47207018</v>
      </c>
      <c r="R395" s="20">
        <f t="shared" si="129"/>
        <v>0</v>
      </c>
      <c r="S395" s="14">
        <f t="shared" si="130"/>
        <v>0</v>
      </c>
      <c r="T395" s="4" t="str">
        <f t="shared" si="139"/>
        <v>A+J=</v>
      </c>
      <c r="U395" s="29">
        <f t="shared" si="140"/>
        <v>45807</v>
      </c>
      <c r="V395" s="3"/>
      <c r="W395" s="3"/>
      <c r="X395" s="140">
        <f>[2]Plan1!$A465</f>
        <v>50526</v>
      </c>
      <c r="Y395" s="132" t="str">
        <f>[2]Plan1!$C465</f>
        <v>Dia do Trabalho</v>
      </c>
      <c r="Z395" s="12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45014</v>
      </c>
      <c r="B396" s="116">
        <f t="shared" ca="1" si="141"/>
        <v>1127.5019582800001</v>
      </c>
      <c r="C396" s="14">
        <f t="shared" ca="1" si="132"/>
        <v>860.15502270999991</v>
      </c>
      <c r="D396" s="95">
        <f t="shared" si="133"/>
        <v>45013</v>
      </c>
      <c r="E396" s="9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1.1824023828124599</v>
      </c>
      <c r="H396" s="14">
        <f t="shared" si="143"/>
        <v>1</v>
      </c>
      <c r="I396" s="14">
        <f t="shared" ca="1" si="144"/>
        <v>1.1824023800000001</v>
      </c>
      <c r="J396" s="13">
        <f t="shared" si="134"/>
        <v>7.0000000000000007E-2</v>
      </c>
      <c r="K396" s="29">
        <f t="shared" si="135"/>
        <v>44456</v>
      </c>
      <c r="L396" s="2">
        <f t="shared" si="136"/>
        <v>384</v>
      </c>
      <c r="M396" s="17">
        <f t="shared" si="137"/>
        <v>384</v>
      </c>
      <c r="N396" s="12">
        <f t="shared" ref="N396:N459" si="145">ROUND((J396+1)^(M396/252),9)</f>
        <v>1.108601036</v>
      </c>
      <c r="O396" s="12">
        <f t="shared" ref="O396:O459" ca="1" si="146">ROUND(I396*N396,9)</f>
        <v>1.310812503</v>
      </c>
      <c r="P396" s="17">
        <f t="shared" si="138"/>
        <v>0</v>
      </c>
      <c r="Q396" s="14">
        <f t="shared" ref="Q396:Q459" ca="1" si="147">TRUNC(((O396-1)*C396),8)</f>
        <v>267.34693557000003</v>
      </c>
      <c r="R396" s="20">
        <f t="shared" ref="R396:R459" si="148">IF($P396&gt;0,VLOOKUP($P396,$X$12:$AD$150,7),0)</f>
        <v>0</v>
      </c>
      <c r="S396" s="14">
        <f t="shared" ref="S396:S459" si="149">IF(R396&gt;0,TRUNC(R396*C396,8),0)</f>
        <v>0</v>
      </c>
      <c r="T396" s="4" t="str">
        <f t="shared" si="139"/>
        <v>A+J=</v>
      </c>
      <c r="U396" s="29">
        <f t="shared" si="140"/>
        <v>45807</v>
      </c>
      <c r="V396" s="3"/>
      <c r="W396" s="3"/>
      <c r="X396" s="140">
        <f>[2]Plan1!$A466</f>
        <v>50580</v>
      </c>
      <c r="Y396" s="132" t="str">
        <f>[2]Plan1!$C466</f>
        <v>Corpus Christi</v>
      </c>
      <c r="Z396" s="12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0">WORKDAY($A396,1,$X$166:$X$544)</f>
        <v>45015</v>
      </c>
      <c r="B397" s="116">
        <f t="shared" ca="1" si="141"/>
        <v>1128.3775100799999</v>
      </c>
      <c r="C397" s="14">
        <f t="shared" ref="C397:C460" ca="1" si="151">(C396-S396)</f>
        <v>860.15502270999991</v>
      </c>
      <c r="D397" s="95">
        <f t="shared" ref="D397:D460" si="152">WORKDAY($A397,-1,$X$160:$X$544)</f>
        <v>45014</v>
      </c>
      <c r="E397" s="9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1.1830029013346399</v>
      </c>
      <c r="H397" s="14">
        <f t="shared" si="143"/>
        <v>1</v>
      </c>
      <c r="I397" s="14">
        <f t="shared" ca="1" si="144"/>
        <v>1.1830029</v>
      </c>
      <c r="J397" s="13">
        <f t="shared" ref="J397:J460" si="153">J396</f>
        <v>7.0000000000000007E-2</v>
      </c>
      <c r="K397" s="29">
        <f t="shared" ref="K397:K460" si="154">IF(P396&gt;0,VLOOKUP(P396,X$12:AH$150,2),K396)</f>
        <v>44456</v>
      </c>
      <c r="L397" s="2">
        <f t="shared" ref="L397:L460" si="155">IF(A397&gt;K397,IF(NETWORKDAYS(K397,A397,$X$160:$X$544)-1=0,1,NETWORKDAYS(K397,A397,$X$160:$X$544)-1),0)</f>
        <v>385</v>
      </c>
      <c r="M397" s="17">
        <f t="shared" ref="M397:M460" si="156">IF(AND(L397=1,L396=1),1,IF(L397&gt;0,IF(L397=L396,L397+1,L397),0))</f>
        <v>385</v>
      </c>
      <c r="N397" s="12">
        <f t="shared" si="145"/>
        <v>1.1088987210000001</v>
      </c>
      <c r="O397" s="12">
        <f t="shared" ca="1" si="146"/>
        <v>1.3118304030000001</v>
      </c>
      <c r="P397" s="17">
        <f t="shared" ref="P397:P460" si="157">IF(VLOOKUP(A397,Y$12:AF$150,8)=VLOOKUP(A396,Y$12:AF$150,8),0,VLOOKUP(A397,Y$12:AF$150,8))</f>
        <v>0</v>
      </c>
      <c r="Q397" s="14">
        <f t="shared" ca="1" si="147"/>
        <v>268.22248737000001</v>
      </c>
      <c r="R397" s="20">
        <f t="shared" si="148"/>
        <v>0</v>
      </c>
      <c r="S397" s="14">
        <f t="shared" si="149"/>
        <v>0</v>
      </c>
      <c r="T397" s="4" t="str">
        <f t="shared" ref="T397:T460" si="158">IF(P396&gt;0,VLOOKUP(P396,X$12:AH$150,10),T396)</f>
        <v>A+J=</v>
      </c>
      <c r="U397" s="29">
        <f t="shared" ref="U397:U460" si="159">IF(P396&gt;0,VLOOKUP(P396,X$12:AH$150,11),U396)</f>
        <v>45807</v>
      </c>
      <c r="V397" s="3"/>
      <c r="W397" s="3"/>
      <c r="X397" s="140">
        <f>[2]Plan1!$A467</f>
        <v>50655</v>
      </c>
      <c r="Y397" s="132" t="str">
        <f>[2]Plan1!$C467</f>
        <v>Independência do Brasil</v>
      </c>
      <c r="Z397" s="12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0"/>
        <v>45016</v>
      </c>
      <c r="B398" s="116">
        <f t="shared" ref="B398:B461" ca="1" si="160">IF(D398&lt;=TODAY(),C398+Q398,IF(AND(D398&gt;TODAY(),A398&lt;=$B$1),IF(VLOOKUP(TODAY(),$A$10:$E$5000,4,FALSE)=0,"n.d",C398+Q398),"n.d"))</f>
        <v>1129.2537362399999</v>
      </c>
      <c r="C398" s="14">
        <f t="shared" ca="1" si="151"/>
        <v>860.15502270999991</v>
      </c>
      <c r="D398" s="95">
        <f t="shared" si="152"/>
        <v>45015</v>
      </c>
      <c r="E398" s="93">
        <f ca="1">IF(D398&lt;$B$1,VLOOKUP(D398,[1]DI!$A$4:$B$15000,2,FALSE),0)</f>
        <v>0.13650000000000001</v>
      </c>
      <c r="F398" s="14">
        <f t="shared" ref="F398:F461" ca="1" si="161">ROUND(((1+E398)^(1/252)),8)</f>
        <v>1.00050788</v>
      </c>
      <c r="G398" s="14">
        <f ca="1">(TRUNC(PRODUCT($F$12:$F397),16))</f>
        <v>1.1836037248481699</v>
      </c>
      <c r="H398" s="14">
        <f t="shared" ref="H398:H461" si="162">IF(P397&gt;0,G397,H397)</f>
        <v>1</v>
      </c>
      <c r="I398" s="14">
        <f t="shared" ref="I398:I461" ca="1" si="163">ROUND(G398/H398,8)</f>
        <v>1.18360372</v>
      </c>
      <c r="J398" s="13">
        <f t="shared" si="153"/>
        <v>7.0000000000000007E-2</v>
      </c>
      <c r="K398" s="29">
        <f t="shared" si="154"/>
        <v>44456</v>
      </c>
      <c r="L398" s="2">
        <f t="shared" si="155"/>
        <v>386</v>
      </c>
      <c r="M398" s="17">
        <f t="shared" si="156"/>
        <v>386</v>
      </c>
      <c r="N398" s="12">
        <f t="shared" si="145"/>
        <v>1.1091964860000001</v>
      </c>
      <c r="O398" s="12">
        <f t="shared" ca="1" si="146"/>
        <v>1.312849087</v>
      </c>
      <c r="P398" s="17">
        <f t="shared" si="157"/>
        <v>0</v>
      </c>
      <c r="Q398" s="14">
        <f t="shared" ca="1" si="147"/>
        <v>269.09871353</v>
      </c>
      <c r="R398" s="20">
        <f t="shared" si="148"/>
        <v>0</v>
      </c>
      <c r="S398" s="14">
        <f t="shared" si="149"/>
        <v>0</v>
      </c>
      <c r="T398" s="4" t="str">
        <f t="shared" si="158"/>
        <v>A+J=</v>
      </c>
      <c r="U398" s="29">
        <f t="shared" si="159"/>
        <v>45807</v>
      </c>
      <c r="V398" s="3"/>
      <c r="W398" s="3"/>
      <c r="X398" s="140">
        <f>[2]Plan1!$A468</f>
        <v>50690</v>
      </c>
      <c r="Y398" s="132" t="str">
        <f>[2]Plan1!$C468</f>
        <v>Nossa Sr.a Aparecida - Padroeira do Brasil</v>
      </c>
      <c r="Z398" s="12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0"/>
        <v>45019</v>
      </c>
      <c r="B399" s="116">
        <f t="shared" ca="1" si="160"/>
        <v>1130.13064708</v>
      </c>
      <c r="C399" s="14">
        <f t="shared" ca="1" si="151"/>
        <v>860.15502270999991</v>
      </c>
      <c r="D399" s="95">
        <f t="shared" si="152"/>
        <v>45016</v>
      </c>
      <c r="E399" s="93">
        <f ca="1">IF(D399&lt;$B$1,VLOOKUP(D399,[1]DI!$A$4:$B$15000,2,FALSE),0)</f>
        <v>0.13650000000000001</v>
      </c>
      <c r="F399" s="14">
        <f t="shared" ca="1" si="161"/>
        <v>1.00050788</v>
      </c>
      <c r="G399" s="14">
        <f ca="1">(TRUNC(PRODUCT($F$12:$F398),16))</f>
        <v>1.1842048535079499</v>
      </c>
      <c r="H399" s="14">
        <f t="shared" si="162"/>
        <v>1</v>
      </c>
      <c r="I399" s="14">
        <f t="shared" ca="1" si="163"/>
        <v>1.18420485</v>
      </c>
      <c r="J399" s="13">
        <f t="shared" si="153"/>
        <v>7.0000000000000007E-2</v>
      </c>
      <c r="K399" s="29">
        <f t="shared" si="154"/>
        <v>44456</v>
      </c>
      <c r="L399" s="2">
        <f t="shared" si="155"/>
        <v>387</v>
      </c>
      <c r="M399" s="17">
        <f t="shared" si="156"/>
        <v>387</v>
      </c>
      <c r="N399" s="12">
        <f t="shared" si="145"/>
        <v>1.10949433</v>
      </c>
      <c r="O399" s="12">
        <f t="shared" ca="1" si="146"/>
        <v>1.3138685670000001</v>
      </c>
      <c r="P399" s="17">
        <f t="shared" si="157"/>
        <v>0</v>
      </c>
      <c r="Q399" s="14">
        <f t="shared" ca="1" si="147"/>
        <v>269.97562436999999</v>
      </c>
      <c r="R399" s="20">
        <f t="shared" si="148"/>
        <v>0</v>
      </c>
      <c r="S399" s="14">
        <f t="shared" si="149"/>
        <v>0</v>
      </c>
      <c r="T399" s="4" t="str">
        <f t="shared" si="158"/>
        <v>A+J=</v>
      </c>
      <c r="U399" s="29">
        <f t="shared" si="159"/>
        <v>45807</v>
      </c>
      <c r="V399" s="3"/>
      <c r="W399" s="3"/>
      <c r="X399" s="140">
        <f>[2]Plan1!$A469</f>
        <v>50711</v>
      </c>
      <c r="Y399" s="132" t="str">
        <f>[2]Plan1!$C469</f>
        <v>Finados</v>
      </c>
      <c r="Z399" s="12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0"/>
        <v>45020</v>
      </c>
      <c r="B400" s="116">
        <f t="shared" ca="1" si="160"/>
        <v>1131.0082434699998</v>
      </c>
      <c r="C400" s="14">
        <f t="shared" ca="1" si="151"/>
        <v>860.15502270999991</v>
      </c>
      <c r="D400" s="95">
        <f t="shared" si="152"/>
        <v>45019</v>
      </c>
      <c r="E400" s="93">
        <f ca="1">IF(D400&lt;$B$1,VLOOKUP(D400,[1]DI!$A$4:$B$15000,2,FALSE),0)</f>
        <v>0.13650000000000001</v>
      </c>
      <c r="F400" s="14">
        <f t="shared" ca="1" si="161"/>
        <v>1.00050788</v>
      </c>
      <c r="G400" s="14">
        <f ca="1">(TRUNC(PRODUCT($F$12:$F399),16))</f>
        <v>1.18480628746895</v>
      </c>
      <c r="H400" s="14">
        <f t="shared" si="162"/>
        <v>1</v>
      </c>
      <c r="I400" s="14">
        <f t="shared" ca="1" si="163"/>
        <v>1.18480629</v>
      </c>
      <c r="J400" s="13">
        <f t="shared" si="153"/>
        <v>7.0000000000000007E-2</v>
      </c>
      <c r="K400" s="29">
        <f t="shared" si="154"/>
        <v>44456</v>
      </c>
      <c r="L400" s="2">
        <f t="shared" si="155"/>
        <v>388</v>
      </c>
      <c r="M400" s="17">
        <f t="shared" si="156"/>
        <v>388</v>
      </c>
      <c r="N400" s="12">
        <f t="shared" si="145"/>
        <v>1.1097922549999999</v>
      </c>
      <c r="O400" s="12">
        <f t="shared" ca="1" si="146"/>
        <v>1.3148888439999999</v>
      </c>
      <c r="P400" s="17">
        <f t="shared" si="157"/>
        <v>0</v>
      </c>
      <c r="Q400" s="14">
        <f t="shared" ca="1" si="147"/>
        <v>270.85322076</v>
      </c>
      <c r="R400" s="20">
        <f t="shared" si="148"/>
        <v>0</v>
      </c>
      <c r="S400" s="14">
        <f t="shared" si="149"/>
        <v>0</v>
      </c>
      <c r="T400" s="4" t="str">
        <f t="shared" si="158"/>
        <v>A+J=</v>
      </c>
      <c r="U400" s="29">
        <f t="shared" si="159"/>
        <v>45807</v>
      </c>
      <c r="V400" s="3"/>
      <c r="W400" s="3"/>
      <c r="X400" s="140">
        <f>[2]Plan1!$A470</f>
        <v>50724</v>
      </c>
      <c r="Y400" s="132" t="str">
        <f>[2]Plan1!$C470</f>
        <v>Proclamação da República</v>
      </c>
      <c r="Z400" s="12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0"/>
        <v>45021</v>
      </c>
      <c r="B401" s="116">
        <f t="shared" ca="1" si="160"/>
        <v>1131.8865159299999</v>
      </c>
      <c r="C401" s="14">
        <f t="shared" ca="1" si="151"/>
        <v>860.15502270999991</v>
      </c>
      <c r="D401" s="95">
        <f t="shared" si="152"/>
        <v>45020</v>
      </c>
      <c r="E401" s="93">
        <f ca="1">IF(D401&lt;$B$1,VLOOKUP(D401,[1]DI!$A$4:$B$15000,2,FALSE),0)</f>
        <v>0.13650000000000001</v>
      </c>
      <c r="F401" s="14">
        <f t="shared" ca="1" si="161"/>
        <v>1.00050788</v>
      </c>
      <c r="G401" s="14">
        <f ca="1">(TRUNC(PRODUCT($F$12:$F400),16))</f>
        <v>1.1854080268862299</v>
      </c>
      <c r="H401" s="14">
        <f t="shared" si="162"/>
        <v>1</v>
      </c>
      <c r="I401" s="14">
        <f t="shared" ca="1" si="163"/>
        <v>1.1854080300000001</v>
      </c>
      <c r="J401" s="13">
        <f t="shared" si="153"/>
        <v>7.0000000000000007E-2</v>
      </c>
      <c r="K401" s="29">
        <f t="shared" si="154"/>
        <v>44456</v>
      </c>
      <c r="L401" s="2">
        <f t="shared" si="155"/>
        <v>389</v>
      </c>
      <c r="M401" s="17">
        <f t="shared" si="156"/>
        <v>389</v>
      </c>
      <c r="N401" s="12">
        <f t="shared" si="145"/>
        <v>1.1100902589999999</v>
      </c>
      <c r="O401" s="12">
        <f t="shared" ca="1" si="146"/>
        <v>1.315909907</v>
      </c>
      <c r="P401" s="17">
        <f t="shared" si="157"/>
        <v>0</v>
      </c>
      <c r="Q401" s="14">
        <f t="shared" ca="1" si="147"/>
        <v>271.73149322</v>
      </c>
      <c r="R401" s="20">
        <f t="shared" si="148"/>
        <v>0</v>
      </c>
      <c r="S401" s="14">
        <f t="shared" si="149"/>
        <v>0</v>
      </c>
      <c r="T401" s="4" t="str">
        <f t="shared" si="158"/>
        <v>A+J=</v>
      </c>
      <c r="U401" s="29">
        <f t="shared" si="159"/>
        <v>45807</v>
      </c>
      <c r="V401" s="3"/>
      <c r="W401" s="3"/>
      <c r="X401" s="140">
        <f>[2]Plan1!$A471</f>
        <v>50729</v>
      </c>
      <c r="Y401" s="132" t="str">
        <f>[2]Plan1!$C471</f>
        <v>Dia Nacional de Zumbi e da Consciência Negra</v>
      </c>
      <c r="Z401" s="12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0"/>
        <v>45022</v>
      </c>
      <c r="B402" s="116">
        <f t="shared" ca="1" si="160"/>
        <v>1132.76546448</v>
      </c>
      <c r="C402" s="14">
        <f t="shared" ca="1" si="151"/>
        <v>860.15502270999991</v>
      </c>
      <c r="D402" s="95">
        <f t="shared" si="152"/>
        <v>45021</v>
      </c>
      <c r="E402" s="93">
        <f ca="1">IF(D402&lt;$B$1,VLOOKUP(D402,[1]DI!$A$4:$B$15000,2,FALSE),0)</f>
        <v>0.13650000000000001</v>
      </c>
      <c r="F402" s="14">
        <f t="shared" ca="1" si="161"/>
        <v>1.00050788</v>
      </c>
      <c r="G402" s="14">
        <f ca="1">(TRUNC(PRODUCT($F$12:$F401),16))</f>
        <v>1.18601007191492</v>
      </c>
      <c r="H402" s="14">
        <f t="shared" si="162"/>
        <v>1</v>
      </c>
      <c r="I402" s="14">
        <f t="shared" ca="1" si="163"/>
        <v>1.18601007</v>
      </c>
      <c r="J402" s="13">
        <f t="shared" si="153"/>
        <v>7.0000000000000007E-2</v>
      </c>
      <c r="K402" s="29">
        <f t="shared" si="154"/>
        <v>44456</v>
      </c>
      <c r="L402" s="2">
        <f t="shared" si="155"/>
        <v>390</v>
      </c>
      <c r="M402" s="17">
        <f t="shared" si="156"/>
        <v>390</v>
      </c>
      <c r="N402" s="12">
        <f t="shared" si="145"/>
        <v>1.1103883430000001</v>
      </c>
      <c r="O402" s="12">
        <f t="shared" ca="1" si="146"/>
        <v>1.316931756</v>
      </c>
      <c r="P402" s="17">
        <f t="shared" si="157"/>
        <v>0</v>
      </c>
      <c r="Q402" s="14">
        <f t="shared" ca="1" si="147"/>
        <v>272.61044177000002</v>
      </c>
      <c r="R402" s="20">
        <f t="shared" si="148"/>
        <v>0</v>
      </c>
      <c r="S402" s="14">
        <f t="shared" si="149"/>
        <v>0</v>
      </c>
      <c r="T402" s="4" t="str">
        <f t="shared" si="158"/>
        <v>A+J=</v>
      </c>
      <c r="U402" s="29">
        <f t="shared" si="159"/>
        <v>45807</v>
      </c>
      <c r="V402" s="3"/>
      <c r="W402" s="3"/>
      <c r="X402" s="140">
        <f>[2]Plan1!$A472</f>
        <v>50764</v>
      </c>
      <c r="Y402" s="132" t="str">
        <f>[2]Plan1!$C472</f>
        <v>Natal</v>
      </c>
      <c r="Z402" s="12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0"/>
        <v>45026</v>
      </c>
      <c r="B403" s="116">
        <f t="shared" ca="1" si="160"/>
        <v>1133.64510116</v>
      </c>
      <c r="C403" s="14">
        <f t="shared" ca="1" si="151"/>
        <v>860.15502270999991</v>
      </c>
      <c r="D403" s="95">
        <f t="shared" si="152"/>
        <v>45022</v>
      </c>
      <c r="E403" s="93">
        <f ca="1">IF(D403&lt;$B$1,VLOOKUP(D403,[1]DI!$A$4:$B$15000,2,FALSE),0)</f>
        <v>0.13650000000000001</v>
      </c>
      <c r="F403" s="14">
        <f t="shared" ca="1" si="161"/>
        <v>1.00050788</v>
      </c>
      <c r="G403" s="14">
        <f ca="1">(TRUNC(PRODUCT($F$12:$F402),16))</f>
        <v>1.1866124227102499</v>
      </c>
      <c r="H403" s="14">
        <f t="shared" si="162"/>
        <v>1</v>
      </c>
      <c r="I403" s="14">
        <f t="shared" ca="1" si="163"/>
        <v>1.1866124199999999</v>
      </c>
      <c r="J403" s="13">
        <f t="shared" si="153"/>
        <v>7.0000000000000007E-2</v>
      </c>
      <c r="K403" s="29">
        <f t="shared" si="154"/>
        <v>44456</v>
      </c>
      <c r="L403" s="2">
        <f t="shared" si="155"/>
        <v>391</v>
      </c>
      <c r="M403" s="17">
        <f t="shared" si="156"/>
        <v>391</v>
      </c>
      <c r="N403" s="12">
        <f t="shared" si="145"/>
        <v>1.1106865079999999</v>
      </c>
      <c r="O403" s="12">
        <f t="shared" ca="1" si="146"/>
        <v>1.3179544050000001</v>
      </c>
      <c r="P403" s="17">
        <f t="shared" si="157"/>
        <v>0</v>
      </c>
      <c r="Q403" s="14">
        <f t="shared" ca="1" si="147"/>
        <v>273.49007845</v>
      </c>
      <c r="R403" s="20">
        <f t="shared" si="148"/>
        <v>0</v>
      </c>
      <c r="S403" s="14">
        <f t="shared" si="149"/>
        <v>0</v>
      </c>
      <c r="T403" s="4" t="str">
        <f t="shared" si="158"/>
        <v>A+J=</v>
      </c>
      <c r="U403" s="29">
        <f t="shared" si="159"/>
        <v>45807</v>
      </c>
      <c r="V403" s="3"/>
      <c r="W403" s="3"/>
      <c r="X403" s="140">
        <f>[2]Plan1!$A473</f>
        <v>50771</v>
      </c>
      <c r="Y403" s="132" t="str">
        <f>[2]Plan1!$C473</f>
        <v>Confraternização Universal</v>
      </c>
      <c r="Z403" s="12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0"/>
        <v>45027</v>
      </c>
      <c r="B404" s="116">
        <f t="shared" ca="1" si="160"/>
        <v>1134.5254242399999</v>
      </c>
      <c r="C404" s="14">
        <f t="shared" ca="1" si="151"/>
        <v>860.15502270999991</v>
      </c>
      <c r="D404" s="95">
        <f t="shared" si="152"/>
        <v>45026</v>
      </c>
      <c r="E404" s="93">
        <f ca="1">IF(D404&lt;$B$1,VLOOKUP(D404,[1]DI!$A$4:$B$15000,2,FALSE),0)</f>
        <v>0.13650000000000001</v>
      </c>
      <c r="F404" s="14">
        <f t="shared" ca="1" si="161"/>
        <v>1.00050788</v>
      </c>
      <c r="G404" s="14">
        <f ca="1">(TRUNC(PRODUCT($F$12:$F403),16))</f>
        <v>1.18721507942749</v>
      </c>
      <c r="H404" s="14">
        <f t="shared" si="162"/>
        <v>1</v>
      </c>
      <c r="I404" s="14">
        <f t="shared" ca="1" si="163"/>
        <v>1.1872150800000001</v>
      </c>
      <c r="J404" s="13">
        <f t="shared" si="153"/>
        <v>7.0000000000000007E-2</v>
      </c>
      <c r="K404" s="29">
        <f t="shared" si="154"/>
        <v>44456</v>
      </c>
      <c r="L404" s="2">
        <f t="shared" si="155"/>
        <v>392</v>
      </c>
      <c r="M404" s="17">
        <f t="shared" si="156"/>
        <v>392</v>
      </c>
      <c r="N404" s="12">
        <f t="shared" si="145"/>
        <v>1.1109847530000001</v>
      </c>
      <c r="O404" s="12">
        <f t="shared" ca="1" si="146"/>
        <v>1.318977852</v>
      </c>
      <c r="P404" s="17">
        <f t="shared" si="157"/>
        <v>0</v>
      </c>
      <c r="Q404" s="14">
        <f t="shared" ca="1" si="147"/>
        <v>274.37040152999998</v>
      </c>
      <c r="R404" s="20">
        <f t="shared" si="148"/>
        <v>0</v>
      </c>
      <c r="S404" s="14">
        <f t="shared" si="149"/>
        <v>0</v>
      </c>
      <c r="T404" s="4" t="str">
        <f t="shared" si="158"/>
        <v>A+J=</v>
      </c>
      <c r="U404" s="29">
        <f t="shared" si="159"/>
        <v>45807</v>
      </c>
      <c r="V404" s="3"/>
      <c r="W404" s="3"/>
      <c r="X404" s="140">
        <f>[2]Plan1!$A474</f>
        <v>50822</v>
      </c>
      <c r="Y404" s="132" t="str">
        <f>[2]Plan1!$C474</f>
        <v>Carnaval</v>
      </c>
      <c r="Z404" s="12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0"/>
        <v>45028</v>
      </c>
      <c r="B405" s="116">
        <f t="shared" ca="1" si="160"/>
        <v>1135.40642426</v>
      </c>
      <c r="C405" s="14">
        <f t="shared" ca="1" si="151"/>
        <v>860.15502270999991</v>
      </c>
      <c r="D405" s="95">
        <f t="shared" si="152"/>
        <v>45027</v>
      </c>
      <c r="E405" s="93">
        <f ca="1">IF(D405&lt;$B$1,VLOOKUP(D405,[1]DI!$A$4:$B$15000,2,FALSE),0)</f>
        <v>0.13650000000000001</v>
      </c>
      <c r="F405" s="14">
        <f t="shared" ca="1" si="161"/>
        <v>1.00050788</v>
      </c>
      <c r="G405" s="14">
        <f ca="1">(TRUNC(PRODUCT($F$12:$F404),16))</f>
        <v>1.1878180422220299</v>
      </c>
      <c r="H405" s="14">
        <f t="shared" si="162"/>
        <v>1</v>
      </c>
      <c r="I405" s="14">
        <f t="shared" ca="1" si="163"/>
        <v>1.18781804</v>
      </c>
      <c r="J405" s="13">
        <f t="shared" si="153"/>
        <v>7.0000000000000007E-2</v>
      </c>
      <c r="K405" s="29">
        <f t="shared" si="154"/>
        <v>44456</v>
      </c>
      <c r="L405" s="2">
        <f t="shared" si="155"/>
        <v>393</v>
      </c>
      <c r="M405" s="17">
        <f t="shared" si="156"/>
        <v>393</v>
      </c>
      <c r="N405" s="12">
        <f t="shared" si="145"/>
        <v>1.111283077</v>
      </c>
      <c r="O405" s="12">
        <f t="shared" ca="1" si="146"/>
        <v>1.3200020859999999</v>
      </c>
      <c r="P405" s="17">
        <f t="shared" si="157"/>
        <v>0</v>
      </c>
      <c r="Q405" s="14">
        <f t="shared" ca="1" si="147"/>
        <v>275.25140155000003</v>
      </c>
      <c r="R405" s="20">
        <f t="shared" si="148"/>
        <v>0</v>
      </c>
      <c r="S405" s="14">
        <f t="shared" si="149"/>
        <v>0</v>
      </c>
      <c r="T405" s="4" t="str">
        <f t="shared" si="158"/>
        <v>A+J=</v>
      </c>
      <c r="U405" s="29">
        <f t="shared" si="159"/>
        <v>45807</v>
      </c>
      <c r="V405" s="3"/>
      <c r="W405" s="3"/>
      <c r="X405" s="140">
        <f>[2]Plan1!$A475</f>
        <v>50823</v>
      </c>
      <c r="Y405" s="132" t="str">
        <f>[2]Plan1!$C475</f>
        <v>Carnaval</v>
      </c>
      <c r="Z405" s="12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0"/>
        <v>45029</v>
      </c>
      <c r="B406" s="116">
        <f t="shared" ca="1" si="160"/>
        <v>1136.28811326</v>
      </c>
      <c r="C406" s="14">
        <f t="shared" ca="1" si="151"/>
        <v>860.15502270999991</v>
      </c>
      <c r="D406" s="95">
        <f t="shared" si="152"/>
        <v>45028</v>
      </c>
      <c r="E406" s="93">
        <f ca="1">IF(D406&lt;$B$1,VLOOKUP(D406,[1]DI!$A$4:$B$15000,2,FALSE),0)</f>
        <v>0.13650000000000001</v>
      </c>
      <c r="F406" s="14">
        <f t="shared" ca="1" si="161"/>
        <v>1.00050788</v>
      </c>
      <c r="G406" s="14">
        <f ca="1">(TRUNC(PRODUCT($F$12:$F405),16))</f>
        <v>1.18842131124932</v>
      </c>
      <c r="H406" s="14">
        <f t="shared" si="162"/>
        <v>1</v>
      </c>
      <c r="I406" s="14">
        <f t="shared" ca="1" si="163"/>
        <v>1.1884213100000001</v>
      </c>
      <c r="J406" s="13">
        <f t="shared" si="153"/>
        <v>7.0000000000000007E-2</v>
      </c>
      <c r="K406" s="29">
        <f t="shared" si="154"/>
        <v>44456</v>
      </c>
      <c r="L406" s="2">
        <f t="shared" si="155"/>
        <v>394</v>
      </c>
      <c r="M406" s="17">
        <f t="shared" si="156"/>
        <v>394</v>
      </c>
      <c r="N406" s="12">
        <f t="shared" si="145"/>
        <v>1.1115814820000001</v>
      </c>
      <c r="O406" s="12">
        <f t="shared" ca="1" si="146"/>
        <v>1.321027121</v>
      </c>
      <c r="P406" s="17">
        <f t="shared" si="157"/>
        <v>0</v>
      </c>
      <c r="Q406" s="14">
        <f t="shared" ca="1" si="147"/>
        <v>276.13309055000002</v>
      </c>
      <c r="R406" s="20">
        <f t="shared" si="148"/>
        <v>0</v>
      </c>
      <c r="S406" s="14">
        <f t="shared" si="149"/>
        <v>0</v>
      </c>
      <c r="T406" s="4" t="str">
        <f t="shared" si="158"/>
        <v>A+J=</v>
      </c>
      <c r="U406" s="29">
        <f t="shared" si="159"/>
        <v>45807</v>
      </c>
      <c r="V406" s="3"/>
      <c r="W406" s="3"/>
      <c r="X406" s="140">
        <f>[2]Plan1!$A476</f>
        <v>50868</v>
      </c>
      <c r="Y406" s="132" t="str">
        <f>[2]Plan1!$C476</f>
        <v>Paixão de Cristo</v>
      </c>
      <c r="Z406" s="12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0"/>
        <v>45030</v>
      </c>
      <c r="B407" s="116">
        <f t="shared" ca="1" si="160"/>
        <v>1137.1704895299999</v>
      </c>
      <c r="C407" s="14">
        <f t="shared" ca="1" si="151"/>
        <v>860.15502270999991</v>
      </c>
      <c r="D407" s="95">
        <f t="shared" si="152"/>
        <v>45029</v>
      </c>
      <c r="E407" s="93">
        <f ca="1">IF(D407&lt;$B$1,VLOOKUP(D407,[1]DI!$A$4:$B$15000,2,FALSE),0)</f>
        <v>0.13650000000000001</v>
      </c>
      <c r="F407" s="14">
        <f t="shared" ca="1" si="161"/>
        <v>1.00050788</v>
      </c>
      <c r="G407" s="14">
        <f ca="1">(TRUNC(PRODUCT($F$12:$F406),16))</f>
        <v>1.1890248866648701</v>
      </c>
      <c r="H407" s="14">
        <f t="shared" si="162"/>
        <v>1</v>
      </c>
      <c r="I407" s="14">
        <f t="shared" ca="1" si="163"/>
        <v>1.18902489</v>
      </c>
      <c r="J407" s="13">
        <f t="shared" si="153"/>
        <v>7.0000000000000007E-2</v>
      </c>
      <c r="K407" s="29">
        <f t="shared" si="154"/>
        <v>44456</v>
      </c>
      <c r="L407" s="2">
        <f t="shared" si="155"/>
        <v>395</v>
      </c>
      <c r="M407" s="17">
        <f t="shared" si="156"/>
        <v>395</v>
      </c>
      <c r="N407" s="12">
        <f t="shared" si="145"/>
        <v>1.1118799669999999</v>
      </c>
      <c r="O407" s="12">
        <f t="shared" ca="1" si="146"/>
        <v>1.322052955</v>
      </c>
      <c r="P407" s="17">
        <f t="shared" si="157"/>
        <v>0</v>
      </c>
      <c r="Q407" s="14">
        <f t="shared" ca="1" si="147"/>
        <v>277.01546681999997</v>
      </c>
      <c r="R407" s="20">
        <f t="shared" si="148"/>
        <v>0</v>
      </c>
      <c r="S407" s="14">
        <f t="shared" si="149"/>
        <v>0</v>
      </c>
      <c r="T407" s="4" t="str">
        <f t="shared" si="158"/>
        <v>A+J=</v>
      </c>
      <c r="U407" s="29">
        <f t="shared" si="159"/>
        <v>45807</v>
      </c>
      <c r="V407" s="3"/>
      <c r="W407" s="3"/>
      <c r="X407" s="140">
        <f>[2]Plan1!$A477</f>
        <v>50881</v>
      </c>
      <c r="Y407" s="132" t="str">
        <f>[2]Plan1!$C477</f>
        <v>Tiradentes</v>
      </c>
      <c r="Z407" s="12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0"/>
        <v>45033</v>
      </c>
      <c r="B408" s="116">
        <f t="shared" ca="1" si="160"/>
        <v>1138.05354532</v>
      </c>
      <c r="C408" s="14">
        <f t="shared" ca="1" si="151"/>
        <v>860.15502270999991</v>
      </c>
      <c r="D408" s="95">
        <f t="shared" si="152"/>
        <v>45030</v>
      </c>
      <c r="E408" s="93">
        <f ca="1">IF(D408&lt;$B$1,VLOOKUP(D408,[1]DI!$A$4:$B$15000,2,FALSE),0)</f>
        <v>0.13650000000000001</v>
      </c>
      <c r="F408" s="14">
        <f t="shared" ca="1" si="161"/>
        <v>1.00050788</v>
      </c>
      <c r="G408" s="14">
        <f ca="1">(TRUNC(PRODUCT($F$12:$F407),16))</f>
        <v>1.1896287686243101</v>
      </c>
      <c r="H408" s="14">
        <f t="shared" si="162"/>
        <v>1</v>
      </c>
      <c r="I408" s="14">
        <f t="shared" ca="1" si="163"/>
        <v>1.1896287699999999</v>
      </c>
      <c r="J408" s="13">
        <f t="shared" si="153"/>
        <v>7.0000000000000007E-2</v>
      </c>
      <c r="K408" s="29">
        <f t="shared" si="154"/>
        <v>44456</v>
      </c>
      <c r="L408" s="2">
        <f t="shared" si="155"/>
        <v>396</v>
      </c>
      <c r="M408" s="17">
        <f t="shared" si="156"/>
        <v>396</v>
      </c>
      <c r="N408" s="12">
        <f t="shared" si="145"/>
        <v>1.1121785319999999</v>
      </c>
      <c r="O408" s="12">
        <f t="shared" ca="1" si="146"/>
        <v>1.3230795790000001</v>
      </c>
      <c r="P408" s="17">
        <f t="shared" si="157"/>
        <v>0</v>
      </c>
      <c r="Q408" s="14">
        <f t="shared" ca="1" si="147"/>
        <v>277.89852260999999</v>
      </c>
      <c r="R408" s="20">
        <f t="shared" si="148"/>
        <v>0</v>
      </c>
      <c r="S408" s="14">
        <f t="shared" si="149"/>
        <v>0</v>
      </c>
      <c r="T408" s="4" t="str">
        <f t="shared" si="158"/>
        <v>A+J=</v>
      </c>
      <c r="U408" s="29">
        <f t="shared" si="159"/>
        <v>45807</v>
      </c>
      <c r="V408" s="3"/>
      <c r="W408" s="3"/>
      <c r="X408" s="140">
        <f>[2]Plan1!$A478</f>
        <v>50891</v>
      </c>
      <c r="Y408" s="132" t="str">
        <f>[2]Plan1!$C478</f>
        <v>Dia do Trabalho</v>
      </c>
      <c r="Z408" s="12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0"/>
        <v>45034</v>
      </c>
      <c r="B409" s="116">
        <f t="shared" ca="1" si="160"/>
        <v>1138.9372892299998</v>
      </c>
      <c r="C409" s="14">
        <f t="shared" ca="1" si="151"/>
        <v>860.15502270999991</v>
      </c>
      <c r="D409" s="95">
        <f t="shared" si="152"/>
        <v>45033</v>
      </c>
      <c r="E409" s="93">
        <f ca="1">IF(D409&lt;$B$1,VLOOKUP(D409,[1]DI!$A$4:$B$15000,2,FALSE),0)</f>
        <v>0.13650000000000001</v>
      </c>
      <c r="F409" s="14">
        <f t="shared" ca="1" si="161"/>
        <v>1.00050788</v>
      </c>
      <c r="G409" s="14">
        <f ca="1">(TRUNC(PRODUCT($F$12:$F408),16))</f>
        <v>1.1902329572833199</v>
      </c>
      <c r="H409" s="14">
        <f t="shared" si="162"/>
        <v>1</v>
      </c>
      <c r="I409" s="14">
        <f t="shared" ca="1" si="163"/>
        <v>1.1902329599999999</v>
      </c>
      <c r="J409" s="13">
        <f t="shared" si="153"/>
        <v>7.0000000000000007E-2</v>
      </c>
      <c r="K409" s="29">
        <f t="shared" si="154"/>
        <v>44456</v>
      </c>
      <c r="L409" s="2">
        <f t="shared" si="155"/>
        <v>397</v>
      </c>
      <c r="M409" s="17">
        <f t="shared" si="156"/>
        <v>397</v>
      </c>
      <c r="N409" s="12">
        <f t="shared" si="145"/>
        <v>1.1124771769999999</v>
      </c>
      <c r="O409" s="12">
        <f t="shared" ca="1" si="146"/>
        <v>1.3241070029999999</v>
      </c>
      <c r="P409" s="17">
        <f t="shared" si="157"/>
        <v>0</v>
      </c>
      <c r="Q409" s="14">
        <f t="shared" ca="1" si="147"/>
        <v>278.78226652000001</v>
      </c>
      <c r="R409" s="20">
        <f t="shared" si="148"/>
        <v>0</v>
      </c>
      <c r="S409" s="14">
        <f t="shared" si="149"/>
        <v>0</v>
      </c>
      <c r="T409" s="4" t="str">
        <f t="shared" si="158"/>
        <v>A+J=</v>
      </c>
      <c r="U409" s="29">
        <f t="shared" si="159"/>
        <v>45807</v>
      </c>
      <c r="V409" s="3"/>
      <c r="W409" s="3"/>
      <c r="X409" s="140">
        <f>[2]Plan1!$A479</f>
        <v>50930</v>
      </c>
      <c r="Y409" s="132" t="str">
        <f>[2]Plan1!$C479</f>
        <v>Corpus Christi</v>
      </c>
      <c r="Z409" s="12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0"/>
        <v>45035</v>
      </c>
      <c r="B410" s="116">
        <f t="shared" ca="1" si="160"/>
        <v>1139.8217143899999</v>
      </c>
      <c r="C410" s="14">
        <f t="shared" ca="1" si="151"/>
        <v>860.15502270999991</v>
      </c>
      <c r="D410" s="95">
        <f t="shared" si="152"/>
        <v>45034</v>
      </c>
      <c r="E410" s="93">
        <f ca="1">IF(D410&lt;$B$1,VLOOKUP(D410,[1]DI!$A$4:$B$15000,2,FALSE),0)</f>
        <v>0.13650000000000001</v>
      </c>
      <c r="F410" s="14">
        <f t="shared" ca="1" si="161"/>
        <v>1.00050788</v>
      </c>
      <c r="G410" s="14">
        <f ca="1">(TRUNC(PRODUCT($F$12:$F409),16))</f>
        <v>1.1908374527976699</v>
      </c>
      <c r="H410" s="14">
        <f t="shared" si="162"/>
        <v>1</v>
      </c>
      <c r="I410" s="14">
        <f t="shared" ca="1" si="163"/>
        <v>1.1908374500000001</v>
      </c>
      <c r="J410" s="13">
        <f t="shared" si="153"/>
        <v>7.0000000000000007E-2</v>
      </c>
      <c r="K410" s="29">
        <f t="shared" si="154"/>
        <v>44456</v>
      </c>
      <c r="L410" s="2">
        <f t="shared" si="155"/>
        <v>398</v>
      </c>
      <c r="M410" s="17">
        <f t="shared" si="156"/>
        <v>398</v>
      </c>
      <c r="N410" s="12">
        <f t="shared" si="145"/>
        <v>1.112775903</v>
      </c>
      <c r="O410" s="12">
        <f t="shared" ca="1" si="146"/>
        <v>1.3251352190000001</v>
      </c>
      <c r="P410" s="17">
        <f t="shared" si="157"/>
        <v>0</v>
      </c>
      <c r="Q410" s="14">
        <f t="shared" ca="1" si="147"/>
        <v>279.66669167999999</v>
      </c>
      <c r="R410" s="20">
        <f t="shared" si="148"/>
        <v>0</v>
      </c>
      <c r="S410" s="14">
        <f t="shared" si="149"/>
        <v>0</v>
      </c>
      <c r="T410" s="4" t="str">
        <f t="shared" si="158"/>
        <v>A+J=</v>
      </c>
      <c r="U410" s="29">
        <f t="shared" si="159"/>
        <v>45807</v>
      </c>
      <c r="V410" s="3"/>
      <c r="W410" s="3"/>
      <c r="X410" s="140">
        <f>[2]Plan1!$A480</f>
        <v>51020</v>
      </c>
      <c r="Y410" s="132" t="str">
        <f>[2]Plan1!$C480</f>
        <v>Independência do Brasil</v>
      </c>
      <c r="Z410" s="12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0"/>
        <v>45036</v>
      </c>
      <c r="B411" s="116">
        <f t="shared" ca="1" si="160"/>
        <v>1140.7068371299999</v>
      </c>
      <c r="C411" s="14">
        <f t="shared" ca="1" si="151"/>
        <v>860.15502270999991</v>
      </c>
      <c r="D411" s="95">
        <f t="shared" si="152"/>
        <v>45035</v>
      </c>
      <c r="E411" s="93">
        <f ca="1">IF(D411&lt;$B$1,VLOOKUP(D411,[1]DI!$A$4:$B$15000,2,FALSE),0)</f>
        <v>0.13650000000000001</v>
      </c>
      <c r="F411" s="14">
        <f t="shared" ca="1" si="161"/>
        <v>1.00050788</v>
      </c>
      <c r="G411" s="14">
        <f ca="1">(TRUNC(PRODUCT($F$12:$F410),16))</f>
        <v>1.19144225532319</v>
      </c>
      <c r="H411" s="14">
        <f t="shared" si="162"/>
        <v>1</v>
      </c>
      <c r="I411" s="14">
        <f t="shared" ca="1" si="163"/>
        <v>1.1914422600000001</v>
      </c>
      <c r="J411" s="13">
        <f t="shared" si="153"/>
        <v>7.0000000000000007E-2</v>
      </c>
      <c r="K411" s="29">
        <f t="shared" si="154"/>
        <v>44456</v>
      </c>
      <c r="L411" s="2">
        <f t="shared" si="155"/>
        <v>399</v>
      </c>
      <c r="M411" s="17">
        <f t="shared" si="156"/>
        <v>399</v>
      </c>
      <c r="N411" s="12">
        <f t="shared" si="145"/>
        <v>1.1130747080000001</v>
      </c>
      <c r="O411" s="12">
        <f t="shared" ca="1" si="146"/>
        <v>1.326164246</v>
      </c>
      <c r="P411" s="17">
        <f t="shared" si="157"/>
        <v>0</v>
      </c>
      <c r="Q411" s="14">
        <f t="shared" ca="1" si="147"/>
        <v>280.55181442000003</v>
      </c>
      <c r="R411" s="20">
        <f t="shared" si="148"/>
        <v>0</v>
      </c>
      <c r="S411" s="14">
        <f t="shared" si="149"/>
        <v>0</v>
      </c>
      <c r="T411" s="4" t="str">
        <f t="shared" si="158"/>
        <v>A+J=</v>
      </c>
      <c r="U411" s="29">
        <f t="shared" si="159"/>
        <v>45807</v>
      </c>
      <c r="V411" s="3"/>
      <c r="W411" s="3"/>
      <c r="X411" s="140">
        <f>[2]Plan1!$A481</f>
        <v>51055</v>
      </c>
      <c r="Y411" s="132" t="str">
        <f>[2]Plan1!$C481</f>
        <v>Nossa Sr.a Aparecida - Padroeira do Brasil</v>
      </c>
      <c r="Z411" s="12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0"/>
        <v>45040</v>
      </c>
      <c r="B412" s="116">
        <f t="shared" ca="1" si="160"/>
        <v>1141.5926411199998</v>
      </c>
      <c r="C412" s="14">
        <f t="shared" ca="1" si="151"/>
        <v>860.15502270999991</v>
      </c>
      <c r="D412" s="95">
        <f t="shared" si="152"/>
        <v>45036</v>
      </c>
      <c r="E412" s="93">
        <f ca="1">IF(D412&lt;$B$1,VLOOKUP(D412,[1]DI!$A$4:$B$15000,2,FALSE),0)</f>
        <v>0.13650000000000001</v>
      </c>
      <c r="F412" s="14">
        <f t="shared" ca="1" si="161"/>
        <v>1.00050788</v>
      </c>
      <c r="G412" s="14">
        <f ca="1">(TRUNC(PRODUCT($F$12:$F411),16))</f>
        <v>1.1920473650158301</v>
      </c>
      <c r="H412" s="14">
        <f t="shared" si="162"/>
        <v>1</v>
      </c>
      <c r="I412" s="14">
        <f t="shared" ca="1" si="163"/>
        <v>1.1920473700000001</v>
      </c>
      <c r="J412" s="13">
        <f t="shared" si="153"/>
        <v>7.0000000000000007E-2</v>
      </c>
      <c r="K412" s="29">
        <f t="shared" si="154"/>
        <v>44456</v>
      </c>
      <c r="L412" s="2">
        <f t="shared" si="155"/>
        <v>400</v>
      </c>
      <c r="M412" s="17">
        <f t="shared" si="156"/>
        <v>400</v>
      </c>
      <c r="N412" s="12">
        <f t="shared" si="145"/>
        <v>1.113373594</v>
      </c>
      <c r="O412" s="12">
        <f t="shared" ca="1" si="146"/>
        <v>1.327194065</v>
      </c>
      <c r="P412" s="17">
        <f t="shared" si="157"/>
        <v>0</v>
      </c>
      <c r="Q412" s="14">
        <f t="shared" ca="1" si="147"/>
        <v>281.43761841000003</v>
      </c>
      <c r="R412" s="20">
        <f t="shared" si="148"/>
        <v>0</v>
      </c>
      <c r="S412" s="14">
        <f t="shared" si="149"/>
        <v>0</v>
      </c>
      <c r="T412" s="4" t="str">
        <f t="shared" si="158"/>
        <v>A+J=</v>
      </c>
      <c r="U412" s="29">
        <f t="shared" si="159"/>
        <v>45807</v>
      </c>
      <c r="V412" s="3"/>
      <c r="W412" s="3"/>
      <c r="X412" s="140">
        <f>[2]Plan1!$A482</f>
        <v>51076</v>
      </c>
      <c r="Y412" s="132" t="str">
        <f>[2]Plan1!$C482</f>
        <v>Finados</v>
      </c>
      <c r="Z412" s="12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0"/>
        <v>45041</v>
      </c>
      <c r="B413" s="116">
        <f t="shared" ca="1" si="160"/>
        <v>1142.47912548</v>
      </c>
      <c r="C413" s="14">
        <f t="shared" ca="1" si="151"/>
        <v>860.15502270999991</v>
      </c>
      <c r="D413" s="95">
        <f t="shared" si="152"/>
        <v>45040</v>
      </c>
      <c r="E413" s="93">
        <f ca="1">IF(D413&lt;$B$1,VLOOKUP(D413,[1]DI!$A$4:$B$15000,2,FALSE),0)</f>
        <v>0.13650000000000001</v>
      </c>
      <c r="F413" s="14">
        <f t="shared" ca="1" si="161"/>
        <v>1.00050788</v>
      </c>
      <c r="G413" s="14">
        <f ca="1">(TRUNC(PRODUCT($F$12:$F412),16))</f>
        <v>1.19265278203157</v>
      </c>
      <c r="H413" s="14">
        <f t="shared" si="162"/>
        <v>1</v>
      </c>
      <c r="I413" s="14">
        <f t="shared" ca="1" si="163"/>
        <v>1.19265278</v>
      </c>
      <c r="J413" s="13">
        <f t="shared" si="153"/>
        <v>7.0000000000000007E-2</v>
      </c>
      <c r="K413" s="29">
        <f t="shared" si="154"/>
        <v>44456</v>
      </c>
      <c r="L413" s="2">
        <f t="shared" si="155"/>
        <v>401</v>
      </c>
      <c r="M413" s="17">
        <f t="shared" si="156"/>
        <v>401</v>
      </c>
      <c r="N413" s="12">
        <f t="shared" si="145"/>
        <v>1.1136725599999999</v>
      </c>
      <c r="O413" s="12">
        <f t="shared" ca="1" si="146"/>
        <v>1.328224675</v>
      </c>
      <c r="P413" s="17">
        <f t="shared" si="157"/>
        <v>0</v>
      </c>
      <c r="Q413" s="14">
        <f t="shared" ca="1" si="147"/>
        <v>282.32410277000002</v>
      </c>
      <c r="R413" s="20">
        <f t="shared" si="148"/>
        <v>0</v>
      </c>
      <c r="S413" s="14">
        <f t="shared" si="149"/>
        <v>0</v>
      </c>
      <c r="T413" s="4" t="str">
        <f t="shared" si="158"/>
        <v>A+J=</v>
      </c>
      <c r="U413" s="29">
        <f t="shared" si="159"/>
        <v>45807</v>
      </c>
      <c r="V413" s="3"/>
      <c r="W413" s="3"/>
      <c r="X413" s="140">
        <f>[2]Plan1!$A483</f>
        <v>51089</v>
      </c>
      <c r="Y413" s="132" t="str">
        <f>[2]Plan1!$C483</f>
        <v>Proclamação da República</v>
      </c>
      <c r="Z413" s="12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0"/>
        <v>45042</v>
      </c>
      <c r="B414" s="116">
        <f t="shared" ca="1" si="160"/>
        <v>1143.3663108799999</v>
      </c>
      <c r="C414" s="14">
        <f t="shared" ca="1" si="151"/>
        <v>860.15502270999991</v>
      </c>
      <c r="D414" s="95">
        <f t="shared" si="152"/>
        <v>45041</v>
      </c>
      <c r="E414" s="93">
        <f ca="1">IF(D414&lt;$B$1,VLOOKUP(D414,[1]DI!$A$4:$B$15000,2,FALSE),0)</f>
        <v>0.13650000000000001</v>
      </c>
      <c r="F414" s="14">
        <f t="shared" ca="1" si="161"/>
        <v>1.00050788</v>
      </c>
      <c r="G414" s="14">
        <f ca="1">(TRUNC(PRODUCT($F$12:$F413),16))</f>
        <v>1.19325850652651</v>
      </c>
      <c r="H414" s="14">
        <f t="shared" si="162"/>
        <v>1</v>
      </c>
      <c r="I414" s="14">
        <f t="shared" ca="1" si="163"/>
        <v>1.1932585099999999</v>
      </c>
      <c r="J414" s="13">
        <f t="shared" si="153"/>
        <v>7.0000000000000007E-2</v>
      </c>
      <c r="K414" s="29">
        <f t="shared" si="154"/>
        <v>44456</v>
      </c>
      <c r="L414" s="2">
        <f t="shared" si="155"/>
        <v>402</v>
      </c>
      <c r="M414" s="17">
        <f t="shared" si="156"/>
        <v>402</v>
      </c>
      <c r="N414" s="12">
        <f t="shared" si="145"/>
        <v>1.1139716070000001</v>
      </c>
      <c r="O414" s="12">
        <f t="shared" ca="1" si="146"/>
        <v>1.3292561000000001</v>
      </c>
      <c r="P414" s="17">
        <f t="shared" si="157"/>
        <v>0</v>
      </c>
      <c r="Q414" s="14">
        <f t="shared" ca="1" si="147"/>
        <v>283.21128816999999</v>
      </c>
      <c r="R414" s="20">
        <f t="shared" si="148"/>
        <v>0</v>
      </c>
      <c r="S414" s="14">
        <f t="shared" si="149"/>
        <v>0</v>
      </c>
      <c r="T414" s="4" t="str">
        <f t="shared" si="158"/>
        <v>A+J=</v>
      </c>
      <c r="U414" s="29">
        <f t="shared" si="159"/>
        <v>45807</v>
      </c>
      <c r="V414" s="3"/>
      <c r="W414" s="3"/>
      <c r="X414" s="140">
        <f>[2]Plan1!$A484</f>
        <v>51094</v>
      </c>
      <c r="Y414" s="132" t="str">
        <f>[2]Plan1!$C484</f>
        <v>Dia Nacional de Zumbi e da Consciência Negra</v>
      </c>
      <c r="Z414" s="12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0"/>
        <v>45043</v>
      </c>
      <c r="B415" s="116">
        <f t="shared" ca="1" si="160"/>
        <v>1144.2541766499999</v>
      </c>
      <c r="C415" s="14">
        <f t="shared" ca="1" si="151"/>
        <v>860.15502270999991</v>
      </c>
      <c r="D415" s="95">
        <f t="shared" si="152"/>
        <v>45042</v>
      </c>
      <c r="E415" s="93">
        <f ca="1">IF(D415&lt;$B$1,VLOOKUP(D415,[1]DI!$A$4:$B$15000,2,FALSE),0)</f>
        <v>0.13650000000000001</v>
      </c>
      <c r="F415" s="14">
        <f t="shared" ca="1" si="161"/>
        <v>1.00050788</v>
      </c>
      <c r="G415" s="14">
        <f ca="1">(TRUNC(PRODUCT($F$12:$F414),16))</f>
        <v>1.1938645386568001</v>
      </c>
      <c r="H415" s="14">
        <f t="shared" si="162"/>
        <v>1</v>
      </c>
      <c r="I415" s="14">
        <f t="shared" ca="1" si="163"/>
        <v>1.1938645400000001</v>
      </c>
      <c r="J415" s="13">
        <f t="shared" si="153"/>
        <v>7.0000000000000007E-2</v>
      </c>
      <c r="K415" s="29">
        <f t="shared" si="154"/>
        <v>44456</v>
      </c>
      <c r="L415" s="2">
        <f t="shared" si="155"/>
        <v>403</v>
      </c>
      <c r="M415" s="17">
        <f t="shared" si="156"/>
        <v>403</v>
      </c>
      <c r="N415" s="12">
        <f t="shared" si="145"/>
        <v>1.1142707329999999</v>
      </c>
      <c r="O415" s="12">
        <f t="shared" ca="1" si="146"/>
        <v>1.3302883160000001</v>
      </c>
      <c r="P415" s="17">
        <f t="shared" si="157"/>
        <v>0</v>
      </c>
      <c r="Q415" s="14">
        <f t="shared" ca="1" si="147"/>
        <v>284.09915394000001</v>
      </c>
      <c r="R415" s="20">
        <f t="shared" si="148"/>
        <v>0</v>
      </c>
      <c r="S415" s="14">
        <f t="shared" si="149"/>
        <v>0</v>
      </c>
      <c r="T415" s="4" t="str">
        <f t="shared" si="158"/>
        <v>A+J=</v>
      </c>
      <c r="U415" s="29">
        <f t="shared" si="159"/>
        <v>45807</v>
      </c>
      <c r="V415" s="3"/>
      <c r="W415" s="3"/>
      <c r="X415" s="140">
        <f>[2]Plan1!$A485</f>
        <v>51129</v>
      </c>
      <c r="Y415" s="132" t="str">
        <f>[2]Plan1!$C485</f>
        <v>Natal</v>
      </c>
      <c r="Z415" s="12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0"/>
        <v>45044</v>
      </c>
      <c r="B416" s="116">
        <f t="shared" ca="1" si="160"/>
        <v>1145.14273486</v>
      </c>
      <c r="C416" s="14">
        <f t="shared" ca="1" si="151"/>
        <v>860.15502270999991</v>
      </c>
      <c r="D416" s="95">
        <f t="shared" si="152"/>
        <v>45043</v>
      </c>
      <c r="E416" s="93">
        <f ca="1">IF(D416&lt;$B$1,VLOOKUP(D416,[1]DI!$A$4:$B$15000,2,FALSE),0)</f>
        <v>0.13650000000000001</v>
      </c>
      <c r="F416" s="14">
        <f t="shared" ca="1" si="161"/>
        <v>1.00050788</v>
      </c>
      <c r="G416" s="14">
        <f ca="1">(TRUNC(PRODUCT($F$12:$F415),16))</f>
        <v>1.1944708785786999</v>
      </c>
      <c r="H416" s="14">
        <f t="shared" si="162"/>
        <v>1</v>
      </c>
      <c r="I416" s="14">
        <f t="shared" ca="1" si="163"/>
        <v>1.1944708799999999</v>
      </c>
      <c r="J416" s="13">
        <f t="shared" si="153"/>
        <v>7.0000000000000007E-2</v>
      </c>
      <c r="K416" s="29">
        <f t="shared" si="154"/>
        <v>44456</v>
      </c>
      <c r="L416" s="2">
        <f t="shared" si="155"/>
        <v>404</v>
      </c>
      <c r="M416" s="17">
        <f t="shared" si="156"/>
        <v>404</v>
      </c>
      <c r="N416" s="12">
        <f t="shared" si="145"/>
        <v>1.11456994</v>
      </c>
      <c r="O416" s="12">
        <f t="shared" ca="1" si="146"/>
        <v>1.3313213370000001</v>
      </c>
      <c r="P416" s="17">
        <f t="shared" si="157"/>
        <v>0</v>
      </c>
      <c r="Q416" s="14">
        <f t="shared" ca="1" si="147"/>
        <v>284.98771214999999</v>
      </c>
      <c r="R416" s="20">
        <f t="shared" si="148"/>
        <v>0</v>
      </c>
      <c r="S416" s="14">
        <f t="shared" si="149"/>
        <v>0</v>
      </c>
      <c r="T416" s="4" t="str">
        <f t="shared" si="158"/>
        <v>A+J=</v>
      </c>
      <c r="U416" s="29">
        <f t="shared" si="159"/>
        <v>45807</v>
      </c>
      <c r="V416" s="3"/>
      <c r="W416" s="3"/>
      <c r="X416" s="140">
        <f>[2]Plan1!$A486</f>
        <v>51136</v>
      </c>
      <c r="Y416" s="132" t="str">
        <f>[2]Plan1!$C486</f>
        <v>Confraternização Universal</v>
      </c>
      <c r="Z416" s="12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0"/>
        <v>45048</v>
      </c>
      <c r="B417" s="116">
        <f t="shared" ca="1" si="160"/>
        <v>1146.03198548</v>
      </c>
      <c r="C417" s="14">
        <f t="shared" ca="1" si="151"/>
        <v>860.15502270999991</v>
      </c>
      <c r="D417" s="95">
        <f t="shared" si="152"/>
        <v>45044</v>
      </c>
      <c r="E417" s="93">
        <f ca="1">IF(D417&lt;$B$1,VLOOKUP(D417,[1]DI!$A$4:$B$15000,2,FALSE),0)</f>
        <v>0.13650000000000001</v>
      </c>
      <c r="F417" s="14">
        <f t="shared" ca="1" si="161"/>
        <v>1.00050788</v>
      </c>
      <c r="G417" s="14">
        <f ca="1">(TRUNC(PRODUCT($F$12:$F416),16))</f>
        <v>1.1950775264485101</v>
      </c>
      <c r="H417" s="14">
        <f t="shared" si="162"/>
        <v>1</v>
      </c>
      <c r="I417" s="14">
        <f t="shared" ca="1" si="163"/>
        <v>1.1950775300000001</v>
      </c>
      <c r="J417" s="13">
        <f t="shared" si="153"/>
        <v>7.0000000000000007E-2</v>
      </c>
      <c r="K417" s="29">
        <f t="shared" si="154"/>
        <v>44456</v>
      </c>
      <c r="L417" s="2">
        <f t="shared" si="155"/>
        <v>405</v>
      </c>
      <c r="M417" s="17">
        <f t="shared" si="156"/>
        <v>405</v>
      </c>
      <c r="N417" s="12">
        <f t="shared" si="145"/>
        <v>1.1148692280000001</v>
      </c>
      <c r="O417" s="12">
        <f t="shared" ca="1" si="146"/>
        <v>1.3323551629999999</v>
      </c>
      <c r="P417" s="17">
        <f t="shared" si="157"/>
        <v>0</v>
      </c>
      <c r="Q417" s="14">
        <f t="shared" ca="1" si="147"/>
        <v>285.87696276999998</v>
      </c>
      <c r="R417" s="20">
        <f t="shared" si="148"/>
        <v>0</v>
      </c>
      <c r="S417" s="14">
        <f t="shared" si="149"/>
        <v>0</v>
      </c>
      <c r="T417" s="4" t="str">
        <f t="shared" si="158"/>
        <v>A+J=</v>
      </c>
      <c r="U417" s="29">
        <f t="shared" si="159"/>
        <v>45807</v>
      </c>
      <c r="V417" s="3"/>
      <c r="W417" s="3"/>
      <c r="X417" s="140">
        <f>[2]Plan1!$A487</f>
        <v>51179</v>
      </c>
      <c r="Y417" s="132" t="str">
        <f>[2]Plan1!$C487</f>
        <v>Carnaval</v>
      </c>
      <c r="Z417" s="12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0"/>
        <v>45049</v>
      </c>
      <c r="B418" s="116">
        <f t="shared" ca="1" si="160"/>
        <v>1146.9219190699998</v>
      </c>
      <c r="C418" s="14">
        <f t="shared" ca="1" si="151"/>
        <v>860.15502270999991</v>
      </c>
      <c r="D418" s="95">
        <f t="shared" si="152"/>
        <v>45048</v>
      </c>
      <c r="E418" s="93">
        <f ca="1">IF(D418&lt;$B$1,VLOOKUP(D418,[1]DI!$A$4:$B$15000,2,FALSE),0)</f>
        <v>0.13650000000000001</v>
      </c>
      <c r="F418" s="14">
        <f t="shared" ca="1" si="161"/>
        <v>1.00050788</v>
      </c>
      <c r="G418" s="14">
        <f ca="1">(TRUNC(PRODUCT($F$12:$F417),16))</f>
        <v>1.19568448242264</v>
      </c>
      <c r="H418" s="14">
        <f t="shared" si="162"/>
        <v>1</v>
      </c>
      <c r="I418" s="14">
        <f t="shared" ca="1" si="163"/>
        <v>1.1956844799999999</v>
      </c>
      <c r="J418" s="13">
        <f t="shared" si="153"/>
        <v>7.0000000000000007E-2</v>
      </c>
      <c r="K418" s="29">
        <f t="shared" si="154"/>
        <v>44456</v>
      </c>
      <c r="L418" s="2">
        <f t="shared" si="155"/>
        <v>406</v>
      </c>
      <c r="M418" s="17">
        <f t="shared" si="156"/>
        <v>406</v>
      </c>
      <c r="N418" s="12">
        <f t="shared" si="145"/>
        <v>1.115168596</v>
      </c>
      <c r="O418" s="12">
        <f t="shared" ca="1" si="146"/>
        <v>1.3333897830000001</v>
      </c>
      <c r="P418" s="17">
        <f t="shared" si="157"/>
        <v>0</v>
      </c>
      <c r="Q418" s="14">
        <f t="shared" ca="1" si="147"/>
        <v>286.76689635999998</v>
      </c>
      <c r="R418" s="20">
        <f t="shared" si="148"/>
        <v>0</v>
      </c>
      <c r="S418" s="14">
        <f t="shared" si="149"/>
        <v>0</v>
      </c>
      <c r="T418" s="4" t="str">
        <f t="shared" si="158"/>
        <v>A+J=</v>
      </c>
      <c r="U418" s="29">
        <f t="shared" si="159"/>
        <v>45807</v>
      </c>
      <c r="V418" s="3"/>
      <c r="W418" s="3"/>
      <c r="X418" s="140">
        <f>[2]Plan1!$A488</f>
        <v>51180</v>
      </c>
      <c r="Y418" s="132" t="str">
        <f>[2]Plan1!$C488</f>
        <v>Carnaval</v>
      </c>
      <c r="Z418" s="12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0"/>
        <v>45050</v>
      </c>
      <c r="B419" s="116">
        <f t="shared" ca="1" si="160"/>
        <v>1147.81255369</v>
      </c>
      <c r="C419" s="14">
        <f t="shared" ca="1" si="151"/>
        <v>860.15502270999991</v>
      </c>
      <c r="D419" s="95">
        <f t="shared" si="152"/>
        <v>45049</v>
      </c>
      <c r="E419" s="93">
        <f ca="1">IF(D419&lt;$B$1,VLOOKUP(D419,[1]DI!$A$4:$B$15000,2,FALSE),0)</f>
        <v>0.13650000000000001</v>
      </c>
      <c r="F419" s="14">
        <f t="shared" ca="1" si="161"/>
        <v>1.00050788</v>
      </c>
      <c r="G419" s="14">
        <f ca="1">(TRUNC(PRODUCT($F$12:$F418),16))</f>
        <v>1.19629174665758</v>
      </c>
      <c r="H419" s="14">
        <f t="shared" si="162"/>
        <v>1</v>
      </c>
      <c r="I419" s="14">
        <f t="shared" ca="1" si="163"/>
        <v>1.1962917500000001</v>
      </c>
      <c r="J419" s="13">
        <f t="shared" si="153"/>
        <v>7.0000000000000007E-2</v>
      </c>
      <c r="K419" s="29">
        <f t="shared" si="154"/>
        <v>44456</v>
      </c>
      <c r="L419" s="2">
        <f t="shared" si="155"/>
        <v>407</v>
      </c>
      <c r="M419" s="17">
        <f t="shared" si="156"/>
        <v>407</v>
      </c>
      <c r="N419" s="12">
        <f t="shared" si="145"/>
        <v>1.115468044</v>
      </c>
      <c r="O419" s="12">
        <f t="shared" ca="1" si="146"/>
        <v>1.334425218</v>
      </c>
      <c r="P419" s="17">
        <f t="shared" si="157"/>
        <v>0</v>
      </c>
      <c r="Q419" s="14">
        <f t="shared" ca="1" si="147"/>
        <v>287.65753097999999</v>
      </c>
      <c r="R419" s="20">
        <f t="shared" si="148"/>
        <v>0</v>
      </c>
      <c r="S419" s="14">
        <f t="shared" si="149"/>
        <v>0</v>
      </c>
      <c r="T419" s="4" t="str">
        <f t="shared" si="158"/>
        <v>A+J=</v>
      </c>
      <c r="U419" s="29">
        <f t="shared" si="159"/>
        <v>45807</v>
      </c>
      <c r="V419" s="3"/>
      <c r="W419" s="3"/>
      <c r="X419" s="140">
        <f>[2]Plan1!$A489</f>
        <v>51225</v>
      </c>
      <c r="Y419" s="132" t="str">
        <f>[2]Plan1!$C489</f>
        <v>Paixão de Cristo</v>
      </c>
      <c r="Z419" s="12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0"/>
        <v>45051</v>
      </c>
      <c r="B420" s="116">
        <f t="shared" ca="1" si="160"/>
        <v>1148.70387213</v>
      </c>
      <c r="C420" s="14">
        <f t="shared" ca="1" si="151"/>
        <v>860.15502270999991</v>
      </c>
      <c r="D420" s="95">
        <f t="shared" si="152"/>
        <v>45050</v>
      </c>
      <c r="E420" s="93">
        <f ca="1">IF(D420&lt;$B$1,VLOOKUP(D420,[1]DI!$A$4:$B$15000,2,FALSE),0)</f>
        <v>0.13650000000000001</v>
      </c>
      <c r="F420" s="14">
        <f t="shared" ca="1" si="161"/>
        <v>1.00050788</v>
      </c>
      <c r="G420" s="14">
        <f ca="1">(TRUNC(PRODUCT($F$12:$F419),16))</f>
        <v>1.19689931930987</v>
      </c>
      <c r="H420" s="14">
        <f t="shared" si="162"/>
        <v>1</v>
      </c>
      <c r="I420" s="14">
        <f t="shared" ca="1" si="163"/>
        <v>1.19689932</v>
      </c>
      <c r="J420" s="13">
        <f t="shared" si="153"/>
        <v>7.0000000000000007E-2</v>
      </c>
      <c r="K420" s="29">
        <f t="shared" si="154"/>
        <v>44456</v>
      </c>
      <c r="L420" s="2">
        <f t="shared" si="155"/>
        <v>408</v>
      </c>
      <c r="M420" s="17">
        <f t="shared" si="156"/>
        <v>408</v>
      </c>
      <c r="N420" s="12">
        <f t="shared" si="145"/>
        <v>1.115767572</v>
      </c>
      <c r="O420" s="12">
        <f t="shared" ca="1" si="146"/>
        <v>1.335461448</v>
      </c>
      <c r="P420" s="17">
        <f t="shared" si="157"/>
        <v>0</v>
      </c>
      <c r="Q420" s="14">
        <f t="shared" ca="1" si="147"/>
        <v>288.54884942000001</v>
      </c>
      <c r="R420" s="20">
        <f t="shared" si="148"/>
        <v>0</v>
      </c>
      <c r="S420" s="14">
        <f t="shared" si="149"/>
        <v>0</v>
      </c>
      <c r="T420" s="4" t="str">
        <f t="shared" si="158"/>
        <v>A+J=</v>
      </c>
      <c r="U420" s="29">
        <f t="shared" si="159"/>
        <v>45807</v>
      </c>
      <c r="V420" s="3"/>
      <c r="W420" s="3"/>
      <c r="X420" s="140">
        <f>[2]Plan1!$A490</f>
        <v>51247</v>
      </c>
      <c r="Y420" s="132" t="str">
        <f>[2]Plan1!$C490</f>
        <v>Tiradentes</v>
      </c>
      <c r="Z420" s="12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0"/>
        <v>45054</v>
      </c>
      <c r="B421" s="116">
        <f t="shared" ca="1" si="160"/>
        <v>1149.5958847099998</v>
      </c>
      <c r="C421" s="14">
        <f t="shared" ca="1" si="151"/>
        <v>860.15502270999991</v>
      </c>
      <c r="D421" s="95">
        <f t="shared" si="152"/>
        <v>45051</v>
      </c>
      <c r="E421" s="93">
        <f ca="1">IF(D421&lt;$B$1,VLOOKUP(D421,[1]DI!$A$4:$B$15000,2,FALSE),0)</f>
        <v>0.13650000000000001</v>
      </c>
      <c r="F421" s="14">
        <f t="shared" ca="1" si="161"/>
        <v>1.00050788</v>
      </c>
      <c r="G421" s="14">
        <f ca="1">(TRUNC(PRODUCT($F$12:$F420),16))</f>
        <v>1.19750720053616</v>
      </c>
      <c r="H421" s="14">
        <f t="shared" si="162"/>
        <v>1</v>
      </c>
      <c r="I421" s="14">
        <f t="shared" ca="1" si="163"/>
        <v>1.1975072</v>
      </c>
      <c r="J421" s="13">
        <f t="shared" si="153"/>
        <v>7.0000000000000007E-2</v>
      </c>
      <c r="K421" s="29">
        <f t="shared" si="154"/>
        <v>44456</v>
      </c>
      <c r="L421" s="2">
        <f t="shared" si="155"/>
        <v>409</v>
      </c>
      <c r="M421" s="17">
        <f t="shared" si="156"/>
        <v>409</v>
      </c>
      <c r="N421" s="12">
        <f t="shared" si="145"/>
        <v>1.116067181</v>
      </c>
      <c r="O421" s="12">
        <f t="shared" ca="1" si="146"/>
        <v>1.3364984849999999</v>
      </c>
      <c r="P421" s="17">
        <f t="shared" si="157"/>
        <v>0</v>
      </c>
      <c r="Q421" s="14">
        <f t="shared" ca="1" si="147"/>
        <v>289.44086199999998</v>
      </c>
      <c r="R421" s="20">
        <f t="shared" si="148"/>
        <v>0</v>
      </c>
      <c r="S421" s="14">
        <f t="shared" si="149"/>
        <v>0</v>
      </c>
      <c r="T421" s="4" t="str">
        <f t="shared" si="158"/>
        <v>A+J=</v>
      </c>
      <c r="U421" s="29">
        <f t="shared" si="159"/>
        <v>45807</v>
      </c>
      <c r="V421" s="3"/>
      <c r="W421" s="3"/>
      <c r="X421" s="140">
        <f>[2]Plan1!$A491</f>
        <v>51257</v>
      </c>
      <c r="Y421" s="132" t="str">
        <f>[2]Plan1!$C491</f>
        <v>Dia do Trabalho</v>
      </c>
      <c r="Z421" s="12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0"/>
        <v>45055</v>
      </c>
      <c r="B422" s="116">
        <f t="shared" ca="1" si="160"/>
        <v>1150.4885914399999</v>
      </c>
      <c r="C422" s="14">
        <f t="shared" ca="1" si="151"/>
        <v>860.15502270999991</v>
      </c>
      <c r="D422" s="95">
        <f t="shared" si="152"/>
        <v>45054</v>
      </c>
      <c r="E422" s="93">
        <f ca="1">IF(D422&lt;$B$1,VLOOKUP(D422,[1]DI!$A$4:$B$15000,2,FALSE),0)</f>
        <v>0.13650000000000001</v>
      </c>
      <c r="F422" s="14">
        <f t="shared" ca="1" si="161"/>
        <v>1.00050788</v>
      </c>
      <c r="G422" s="14">
        <f ca="1">(TRUNC(PRODUCT($F$12:$F421),16))</f>
        <v>1.1981153904931701</v>
      </c>
      <c r="H422" s="14">
        <f t="shared" si="162"/>
        <v>1</v>
      </c>
      <c r="I422" s="14">
        <f t="shared" ca="1" si="163"/>
        <v>1.1981153899999999</v>
      </c>
      <c r="J422" s="13">
        <f t="shared" si="153"/>
        <v>7.0000000000000007E-2</v>
      </c>
      <c r="K422" s="29">
        <f t="shared" si="154"/>
        <v>44456</v>
      </c>
      <c r="L422" s="2">
        <f t="shared" si="155"/>
        <v>410</v>
      </c>
      <c r="M422" s="17">
        <f t="shared" si="156"/>
        <v>410</v>
      </c>
      <c r="N422" s="12">
        <f t="shared" si="145"/>
        <v>1.1163668710000001</v>
      </c>
      <c r="O422" s="12">
        <f t="shared" ca="1" si="146"/>
        <v>1.337536329</v>
      </c>
      <c r="P422" s="17">
        <f t="shared" si="157"/>
        <v>0</v>
      </c>
      <c r="Q422" s="14">
        <f t="shared" ca="1" si="147"/>
        <v>290.33356873000002</v>
      </c>
      <c r="R422" s="20">
        <f t="shared" si="148"/>
        <v>0</v>
      </c>
      <c r="S422" s="14">
        <f t="shared" si="149"/>
        <v>0</v>
      </c>
      <c r="T422" s="4" t="str">
        <f t="shared" si="158"/>
        <v>A+J=</v>
      </c>
      <c r="U422" s="29">
        <f t="shared" si="159"/>
        <v>45807</v>
      </c>
      <c r="V422" s="3"/>
      <c r="W422" s="3"/>
      <c r="X422" s="140">
        <f>[2]Plan1!$A492</f>
        <v>51287</v>
      </c>
      <c r="Y422" s="132" t="str">
        <f>[2]Plan1!$C492</f>
        <v>Corpus Christi</v>
      </c>
      <c r="Z422" s="12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0"/>
        <v>45056</v>
      </c>
      <c r="B423" s="116">
        <f t="shared" ca="1" si="160"/>
        <v>1151.3819923199999</v>
      </c>
      <c r="C423" s="14">
        <f t="shared" ca="1" si="151"/>
        <v>860.15502270999991</v>
      </c>
      <c r="D423" s="95">
        <f t="shared" si="152"/>
        <v>45055</v>
      </c>
      <c r="E423" s="93">
        <f ca="1">IF(D423&lt;$B$1,VLOOKUP(D423,[1]DI!$A$4:$B$15000,2,FALSE),0)</f>
        <v>0.13650000000000001</v>
      </c>
      <c r="F423" s="14">
        <f t="shared" ca="1" si="161"/>
        <v>1.00050788</v>
      </c>
      <c r="G423" s="14">
        <f ca="1">(TRUNC(PRODUCT($F$12:$F422),16))</f>
        <v>1.1987238893376899</v>
      </c>
      <c r="H423" s="14">
        <f t="shared" si="162"/>
        <v>1</v>
      </c>
      <c r="I423" s="14">
        <f t="shared" ca="1" si="163"/>
        <v>1.1987238899999999</v>
      </c>
      <c r="J423" s="13">
        <f t="shared" si="153"/>
        <v>7.0000000000000007E-2</v>
      </c>
      <c r="K423" s="29">
        <f t="shared" si="154"/>
        <v>44456</v>
      </c>
      <c r="L423" s="2">
        <f t="shared" si="155"/>
        <v>411</v>
      </c>
      <c r="M423" s="17">
        <f t="shared" si="156"/>
        <v>411</v>
      </c>
      <c r="N423" s="12">
        <f t="shared" si="145"/>
        <v>1.1166666409999999</v>
      </c>
      <c r="O423" s="12">
        <f t="shared" ca="1" si="146"/>
        <v>1.33857498</v>
      </c>
      <c r="P423" s="17">
        <f t="shared" si="157"/>
        <v>0</v>
      </c>
      <c r="Q423" s="14">
        <f t="shared" ca="1" si="147"/>
        <v>291.22696961000003</v>
      </c>
      <c r="R423" s="20">
        <f t="shared" si="148"/>
        <v>0</v>
      </c>
      <c r="S423" s="14">
        <f t="shared" si="149"/>
        <v>0</v>
      </c>
      <c r="T423" s="4" t="str">
        <f t="shared" si="158"/>
        <v>A+J=</v>
      </c>
      <c r="U423" s="29">
        <f t="shared" si="159"/>
        <v>45807</v>
      </c>
      <c r="V423" s="3"/>
      <c r="W423" s="3"/>
      <c r="X423" s="140">
        <f>[2]Plan1!$A493</f>
        <v>51386</v>
      </c>
      <c r="Y423" s="132" t="str">
        <f>[2]Plan1!$C493</f>
        <v>Independência do Brasil</v>
      </c>
      <c r="Z423" s="12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0"/>
        <v>45057</v>
      </c>
      <c r="B424" s="116">
        <f t="shared" ca="1" si="160"/>
        <v>1152.2760864799998</v>
      </c>
      <c r="C424" s="14">
        <f t="shared" ca="1" si="151"/>
        <v>860.15502270999991</v>
      </c>
      <c r="D424" s="95">
        <f t="shared" si="152"/>
        <v>45056</v>
      </c>
      <c r="E424" s="93">
        <f ca="1">IF(D424&lt;$B$1,VLOOKUP(D424,[1]DI!$A$4:$B$15000,2,FALSE),0)</f>
        <v>0.13650000000000001</v>
      </c>
      <c r="F424" s="14">
        <f t="shared" ca="1" si="161"/>
        <v>1.00050788</v>
      </c>
      <c r="G424" s="14">
        <f ca="1">(TRUNC(PRODUCT($F$12:$F423),16))</f>
        <v>1.1993326972266101</v>
      </c>
      <c r="H424" s="14">
        <f t="shared" si="162"/>
        <v>1</v>
      </c>
      <c r="I424" s="14">
        <f t="shared" ca="1" si="163"/>
        <v>1.1993327</v>
      </c>
      <c r="J424" s="13">
        <f t="shared" si="153"/>
        <v>7.0000000000000007E-2</v>
      </c>
      <c r="K424" s="29">
        <f t="shared" si="154"/>
        <v>44456</v>
      </c>
      <c r="L424" s="2">
        <f t="shared" si="155"/>
        <v>412</v>
      </c>
      <c r="M424" s="17">
        <f t="shared" si="156"/>
        <v>412</v>
      </c>
      <c r="N424" s="12">
        <f t="shared" si="145"/>
        <v>1.1169664909999999</v>
      </c>
      <c r="O424" s="12">
        <f t="shared" ca="1" si="146"/>
        <v>1.339614437</v>
      </c>
      <c r="P424" s="17">
        <f t="shared" si="157"/>
        <v>0</v>
      </c>
      <c r="Q424" s="14">
        <f t="shared" ca="1" si="147"/>
        <v>292.12106376999998</v>
      </c>
      <c r="R424" s="20">
        <f t="shared" si="148"/>
        <v>0</v>
      </c>
      <c r="S424" s="14">
        <f t="shared" si="149"/>
        <v>0</v>
      </c>
      <c r="T424" s="4" t="str">
        <f t="shared" si="158"/>
        <v>A+J=</v>
      </c>
      <c r="U424" s="29">
        <f t="shared" si="159"/>
        <v>45807</v>
      </c>
      <c r="V424" s="3"/>
      <c r="W424" s="3"/>
      <c r="X424" s="140">
        <f>[2]Plan1!$A494</f>
        <v>51421</v>
      </c>
      <c r="Y424" s="132" t="str">
        <f>[2]Plan1!$C494</f>
        <v>Nossa Sr.a Aparecida - Padroeira do Brasil</v>
      </c>
      <c r="Z424" s="12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0"/>
        <v>45058</v>
      </c>
      <c r="B425" s="116">
        <f t="shared" ca="1" si="160"/>
        <v>1153.1708678999998</v>
      </c>
      <c r="C425" s="14">
        <f t="shared" ca="1" si="151"/>
        <v>860.15502270999991</v>
      </c>
      <c r="D425" s="95">
        <f t="shared" si="152"/>
        <v>45057</v>
      </c>
      <c r="E425" s="93">
        <f ca="1">IF(D425&lt;$B$1,VLOOKUP(D425,[1]DI!$A$4:$B$15000,2,FALSE),0)</f>
        <v>0.13650000000000001</v>
      </c>
      <c r="F425" s="14">
        <f t="shared" ca="1" si="161"/>
        <v>1.00050788</v>
      </c>
      <c r="G425" s="14">
        <f ca="1">(TRUNC(PRODUCT($F$12:$F424),16))</f>
        <v>1.1999418143168701</v>
      </c>
      <c r="H425" s="14">
        <f t="shared" si="162"/>
        <v>1</v>
      </c>
      <c r="I425" s="14">
        <f t="shared" ca="1" si="163"/>
        <v>1.1999418100000001</v>
      </c>
      <c r="J425" s="13">
        <f t="shared" si="153"/>
        <v>7.0000000000000007E-2</v>
      </c>
      <c r="K425" s="29">
        <f t="shared" si="154"/>
        <v>44456</v>
      </c>
      <c r="L425" s="2">
        <f t="shared" si="155"/>
        <v>413</v>
      </c>
      <c r="M425" s="17">
        <f t="shared" si="156"/>
        <v>413</v>
      </c>
      <c r="N425" s="12">
        <f t="shared" si="145"/>
        <v>1.1172664219999999</v>
      </c>
      <c r="O425" s="12">
        <f t="shared" ca="1" si="146"/>
        <v>1.3406546930000001</v>
      </c>
      <c r="P425" s="17">
        <f t="shared" si="157"/>
        <v>0</v>
      </c>
      <c r="Q425" s="14">
        <f t="shared" ca="1" si="147"/>
        <v>293.01584518999999</v>
      </c>
      <c r="R425" s="20">
        <f t="shared" si="148"/>
        <v>0</v>
      </c>
      <c r="S425" s="14">
        <f t="shared" si="149"/>
        <v>0</v>
      </c>
      <c r="T425" s="4" t="str">
        <f t="shared" si="158"/>
        <v>A+J=</v>
      </c>
      <c r="U425" s="29">
        <f t="shared" si="159"/>
        <v>45807</v>
      </c>
      <c r="V425" s="3"/>
      <c r="W425" s="3"/>
      <c r="X425" s="140">
        <f>[2]Plan1!$A495</f>
        <v>51442</v>
      </c>
      <c r="Y425" s="132" t="str">
        <f>[2]Plan1!$C495</f>
        <v>Finados</v>
      </c>
      <c r="Z425" s="12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0"/>
        <v>45061</v>
      </c>
      <c r="B426" s="116">
        <f t="shared" ca="1" si="160"/>
        <v>1154.06635293</v>
      </c>
      <c r="C426" s="14">
        <f t="shared" ca="1" si="151"/>
        <v>860.15502270999991</v>
      </c>
      <c r="D426" s="95">
        <f t="shared" si="152"/>
        <v>45058</v>
      </c>
      <c r="E426" s="93">
        <f ca="1">IF(D426&lt;$B$1,VLOOKUP(D426,[1]DI!$A$4:$B$15000,2,FALSE),0)</f>
        <v>0.13650000000000001</v>
      </c>
      <c r="F426" s="14">
        <f t="shared" ca="1" si="161"/>
        <v>1.00050788</v>
      </c>
      <c r="G426" s="14">
        <f ca="1">(TRUNC(PRODUCT($F$12:$F425),16))</f>
        <v>1.2005512407655301</v>
      </c>
      <c r="H426" s="14">
        <f t="shared" si="162"/>
        <v>1</v>
      </c>
      <c r="I426" s="14">
        <f t="shared" ca="1" si="163"/>
        <v>1.20055124</v>
      </c>
      <c r="J426" s="13">
        <f t="shared" si="153"/>
        <v>7.0000000000000007E-2</v>
      </c>
      <c r="K426" s="29">
        <f t="shared" si="154"/>
        <v>44456</v>
      </c>
      <c r="L426" s="2">
        <f t="shared" si="155"/>
        <v>414</v>
      </c>
      <c r="M426" s="17">
        <f t="shared" si="156"/>
        <v>414</v>
      </c>
      <c r="N426" s="12">
        <f t="shared" si="145"/>
        <v>1.1175664329999999</v>
      </c>
      <c r="O426" s="12">
        <f t="shared" ca="1" si="146"/>
        <v>1.341695767</v>
      </c>
      <c r="P426" s="17">
        <f t="shared" si="157"/>
        <v>0</v>
      </c>
      <c r="Q426" s="14">
        <f t="shared" ca="1" si="147"/>
        <v>293.91133022000002</v>
      </c>
      <c r="R426" s="20">
        <f t="shared" si="148"/>
        <v>0</v>
      </c>
      <c r="S426" s="14">
        <f t="shared" si="149"/>
        <v>0</v>
      </c>
      <c r="T426" s="4" t="str">
        <f t="shared" si="158"/>
        <v>A+J=</v>
      </c>
      <c r="U426" s="29">
        <f t="shared" si="159"/>
        <v>45807</v>
      </c>
      <c r="V426" s="3"/>
      <c r="W426" s="3"/>
      <c r="X426" s="140">
        <f>[2]Plan1!$A496</f>
        <v>51455</v>
      </c>
      <c r="Y426" s="132" t="str">
        <f>[2]Plan1!$C496</f>
        <v>Proclamação da República</v>
      </c>
      <c r="Z426" s="12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0"/>
        <v>45062</v>
      </c>
      <c r="B427" s="116">
        <f t="shared" ca="1" si="160"/>
        <v>1154.9625346799999</v>
      </c>
      <c r="C427" s="14">
        <f t="shared" ca="1" si="151"/>
        <v>860.15502270999991</v>
      </c>
      <c r="D427" s="95">
        <f t="shared" si="152"/>
        <v>45061</v>
      </c>
      <c r="E427" s="93">
        <f ca="1">IF(D427&lt;$B$1,VLOOKUP(D427,[1]DI!$A$4:$B$15000,2,FALSE),0)</f>
        <v>0.13650000000000001</v>
      </c>
      <c r="F427" s="14">
        <f t="shared" ca="1" si="161"/>
        <v>1.00050788</v>
      </c>
      <c r="G427" s="14">
        <f ca="1">(TRUNC(PRODUCT($F$12:$F426),16))</f>
        <v>1.20116097672969</v>
      </c>
      <c r="H427" s="14">
        <f t="shared" si="162"/>
        <v>1</v>
      </c>
      <c r="I427" s="14">
        <f t="shared" ca="1" si="163"/>
        <v>1.20116098</v>
      </c>
      <c r="J427" s="13">
        <f t="shared" si="153"/>
        <v>7.0000000000000007E-2</v>
      </c>
      <c r="K427" s="29">
        <f t="shared" si="154"/>
        <v>44456</v>
      </c>
      <c r="L427" s="2">
        <f t="shared" si="155"/>
        <v>415</v>
      </c>
      <c r="M427" s="17">
        <f t="shared" si="156"/>
        <v>415</v>
      </c>
      <c r="N427" s="12">
        <f t="shared" si="145"/>
        <v>1.1178665249999999</v>
      </c>
      <c r="O427" s="12">
        <f t="shared" ca="1" si="146"/>
        <v>1.342737651</v>
      </c>
      <c r="P427" s="17">
        <f t="shared" si="157"/>
        <v>0</v>
      </c>
      <c r="Q427" s="14">
        <f t="shared" ca="1" si="147"/>
        <v>294.80751197000001</v>
      </c>
      <c r="R427" s="20">
        <f t="shared" si="148"/>
        <v>0</v>
      </c>
      <c r="S427" s="14">
        <f t="shared" si="149"/>
        <v>0</v>
      </c>
      <c r="T427" s="4" t="str">
        <f t="shared" si="158"/>
        <v>A+J=</v>
      </c>
      <c r="U427" s="29">
        <f t="shared" si="159"/>
        <v>45807</v>
      </c>
      <c r="V427" s="3"/>
      <c r="W427" s="3"/>
      <c r="X427" s="140">
        <f>[2]Plan1!$A497</f>
        <v>51460</v>
      </c>
      <c r="Y427" s="132" t="str">
        <f>[2]Plan1!$C497</f>
        <v>Dia Nacional de Zumbi e da Consciência Negra</v>
      </c>
      <c r="Z427" s="12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0"/>
        <v>45063</v>
      </c>
      <c r="B428" s="116">
        <f t="shared" ca="1" si="160"/>
        <v>1155.8594028399998</v>
      </c>
      <c r="C428" s="14">
        <f t="shared" ca="1" si="151"/>
        <v>860.15502270999991</v>
      </c>
      <c r="D428" s="95">
        <f t="shared" si="152"/>
        <v>45062</v>
      </c>
      <c r="E428" s="93">
        <f ca="1">IF(D428&lt;$B$1,VLOOKUP(D428,[1]DI!$A$4:$B$15000,2,FALSE),0)</f>
        <v>0.13650000000000001</v>
      </c>
      <c r="F428" s="14">
        <f t="shared" ca="1" si="161"/>
        <v>1.00050788</v>
      </c>
      <c r="G428" s="14">
        <f ca="1">(TRUNC(PRODUCT($F$12:$F427),16))</f>
        <v>1.2017710223665501</v>
      </c>
      <c r="H428" s="14">
        <f t="shared" si="162"/>
        <v>1</v>
      </c>
      <c r="I428" s="14">
        <f t="shared" ca="1" si="163"/>
        <v>1.20177102</v>
      </c>
      <c r="J428" s="13">
        <f t="shared" si="153"/>
        <v>7.0000000000000007E-2</v>
      </c>
      <c r="K428" s="29">
        <f t="shared" si="154"/>
        <v>44456</v>
      </c>
      <c r="L428" s="2">
        <f t="shared" si="155"/>
        <v>416</v>
      </c>
      <c r="M428" s="17">
        <f t="shared" si="156"/>
        <v>416</v>
      </c>
      <c r="N428" s="12">
        <f t="shared" si="145"/>
        <v>1.118166698</v>
      </c>
      <c r="O428" s="12">
        <f t="shared" ca="1" si="146"/>
        <v>1.343780333</v>
      </c>
      <c r="P428" s="17">
        <f t="shared" si="157"/>
        <v>0</v>
      </c>
      <c r="Q428" s="14">
        <f t="shared" ca="1" si="147"/>
        <v>295.70438013</v>
      </c>
      <c r="R428" s="20">
        <f t="shared" si="148"/>
        <v>0</v>
      </c>
      <c r="S428" s="14">
        <f t="shared" si="149"/>
        <v>0</v>
      </c>
      <c r="T428" s="4" t="str">
        <f t="shared" si="158"/>
        <v>A+J=</v>
      </c>
      <c r="U428" s="29">
        <f t="shared" si="159"/>
        <v>45807</v>
      </c>
      <c r="V428" s="3"/>
      <c r="W428" s="3"/>
      <c r="X428" s="140">
        <f>[2]Plan1!$A498</f>
        <v>51495</v>
      </c>
      <c r="Y428" s="132" t="str">
        <f>[2]Plan1!$C498</f>
        <v>Natal</v>
      </c>
      <c r="Z428" s="12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0"/>
        <v>45064</v>
      </c>
      <c r="B429" s="116">
        <f t="shared" ca="1" si="160"/>
        <v>1156.7569771899998</v>
      </c>
      <c r="C429" s="14">
        <f t="shared" ca="1" si="151"/>
        <v>860.15502270999991</v>
      </c>
      <c r="D429" s="95">
        <f t="shared" si="152"/>
        <v>45063</v>
      </c>
      <c r="E429" s="93">
        <f ca="1">IF(D429&lt;$B$1,VLOOKUP(D429,[1]DI!$A$4:$B$15000,2,FALSE),0)</f>
        <v>0.13650000000000001</v>
      </c>
      <c r="F429" s="14">
        <f t="shared" ca="1" si="161"/>
        <v>1.00050788</v>
      </c>
      <c r="G429" s="14">
        <f ca="1">(TRUNC(PRODUCT($F$12:$F428),16))</f>
        <v>1.2023813778333901</v>
      </c>
      <c r="H429" s="14">
        <f t="shared" si="162"/>
        <v>1</v>
      </c>
      <c r="I429" s="14">
        <f t="shared" ca="1" si="163"/>
        <v>1.2023813800000001</v>
      </c>
      <c r="J429" s="13">
        <f t="shared" si="153"/>
        <v>7.0000000000000007E-2</v>
      </c>
      <c r="K429" s="29">
        <f t="shared" si="154"/>
        <v>44456</v>
      </c>
      <c r="L429" s="2">
        <f t="shared" si="155"/>
        <v>417</v>
      </c>
      <c r="M429" s="17">
        <f t="shared" si="156"/>
        <v>417</v>
      </c>
      <c r="N429" s="12">
        <f t="shared" si="145"/>
        <v>1.118466951</v>
      </c>
      <c r="O429" s="12">
        <f t="shared" ca="1" si="146"/>
        <v>1.344823836</v>
      </c>
      <c r="P429" s="17">
        <f t="shared" si="157"/>
        <v>0</v>
      </c>
      <c r="Q429" s="14">
        <f t="shared" ca="1" si="147"/>
        <v>296.60195448000002</v>
      </c>
      <c r="R429" s="20">
        <f t="shared" si="148"/>
        <v>0</v>
      </c>
      <c r="S429" s="14">
        <f t="shared" si="149"/>
        <v>0</v>
      </c>
      <c r="T429" s="4" t="str">
        <f t="shared" si="158"/>
        <v>A+J=</v>
      </c>
      <c r="U429" s="29">
        <f t="shared" si="159"/>
        <v>45807</v>
      </c>
      <c r="V429" s="3"/>
      <c r="W429" s="3"/>
      <c r="X429" s="140">
        <f>[2]Plan1!$A499</f>
        <v>51502</v>
      </c>
      <c r="Y429" s="132" t="str">
        <f>[2]Plan1!$C499</f>
        <v>Confraternização Universal</v>
      </c>
      <c r="Z429" s="12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0"/>
        <v>45065</v>
      </c>
      <c r="B430" s="116">
        <f t="shared" ca="1" si="160"/>
        <v>1157.6552388</v>
      </c>
      <c r="C430" s="14">
        <f t="shared" ca="1" si="151"/>
        <v>860.15502270999991</v>
      </c>
      <c r="D430" s="95">
        <f t="shared" si="152"/>
        <v>45064</v>
      </c>
      <c r="E430" s="93">
        <f ca="1">IF(D430&lt;$B$1,VLOOKUP(D430,[1]DI!$A$4:$B$15000,2,FALSE),0)</f>
        <v>0.13650000000000001</v>
      </c>
      <c r="F430" s="14">
        <f t="shared" ca="1" si="161"/>
        <v>1.00050788</v>
      </c>
      <c r="G430" s="14">
        <f ca="1">(TRUNC(PRODUCT($F$12:$F429),16))</f>
        <v>1.20299204328757</v>
      </c>
      <c r="H430" s="14">
        <f t="shared" si="162"/>
        <v>1</v>
      </c>
      <c r="I430" s="14">
        <f t="shared" ca="1" si="163"/>
        <v>1.20299204</v>
      </c>
      <c r="J430" s="13">
        <f t="shared" si="153"/>
        <v>7.0000000000000007E-2</v>
      </c>
      <c r="K430" s="29">
        <f t="shared" si="154"/>
        <v>44456</v>
      </c>
      <c r="L430" s="2">
        <f t="shared" si="155"/>
        <v>418</v>
      </c>
      <c r="M430" s="17">
        <f t="shared" si="156"/>
        <v>418</v>
      </c>
      <c r="N430" s="12">
        <f t="shared" si="145"/>
        <v>1.1187672849999999</v>
      </c>
      <c r="O430" s="12">
        <f t="shared" ca="1" si="146"/>
        <v>1.3458681379999999</v>
      </c>
      <c r="P430" s="17">
        <f t="shared" si="157"/>
        <v>0</v>
      </c>
      <c r="Q430" s="14">
        <f t="shared" ca="1" si="147"/>
        <v>297.50021608999998</v>
      </c>
      <c r="R430" s="20">
        <f t="shared" si="148"/>
        <v>0</v>
      </c>
      <c r="S430" s="14">
        <f t="shared" si="149"/>
        <v>0</v>
      </c>
      <c r="T430" s="4" t="str">
        <f t="shared" si="158"/>
        <v>A+J=</v>
      </c>
      <c r="U430" s="29">
        <f t="shared" si="159"/>
        <v>45807</v>
      </c>
      <c r="V430" s="3"/>
      <c r="W430" s="3"/>
      <c r="X430" s="140">
        <f>[2]Plan1!$A500</f>
        <v>51564</v>
      </c>
      <c r="Y430" s="132" t="str">
        <f>[2]Plan1!$C500</f>
        <v>Carnaval</v>
      </c>
      <c r="Z430" s="12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0"/>
        <v>45068</v>
      </c>
      <c r="B431" s="116">
        <f t="shared" ca="1" si="160"/>
        <v>1158.5542074599998</v>
      </c>
      <c r="C431" s="14">
        <f t="shared" ca="1" si="151"/>
        <v>860.15502270999991</v>
      </c>
      <c r="D431" s="95">
        <f t="shared" si="152"/>
        <v>45065</v>
      </c>
      <c r="E431" s="93">
        <f ca="1">IF(D431&lt;$B$1,VLOOKUP(D431,[1]DI!$A$4:$B$15000,2,FALSE),0)</f>
        <v>0.13650000000000001</v>
      </c>
      <c r="F431" s="14">
        <f t="shared" ca="1" si="161"/>
        <v>1.00050788</v>
      </c>
      <c r="G431" s="14">
        <f ca="1">(TRUNC(PRODUCT($F$12:$F430),16))</f>
        <v>1.2036030188865099</v>
      </c>
      <c r="H431" s="14">
        <f t="shared" si="162"/>
        <v>1</v>
      </c>
      <c r="I431" s="14">
        <f t="shared" ca="1" si="163"/>
        <v>1.2036030200000001</v>
      </c>
      <c r="J431" s="13">
        <f t="shared" si="153"/>
        <v>7.0000000000000007E-2</v>
      </c>
      <c r="K431" s="29">
        <f t="shared" si="154"/>
        <v>44456</v>
      </c>
      <c r="L431" s="2">
        <f t="shared" si="155"/>
        <v>419</v>
      </c>
      <c r="M431" s="17">
        <f t="shared" si="156"/>
        <v>419</v>
      </c>
      <c r="N431" s="12">
        <f t="shared" si="145"/>
        <v>1.1190676989999999</v>
      </c>
      <c r="O431" s="12">
        <f t="shared" ca="1" si="146"/>
        <v>1.3469132619999999</v>
      </c>
      <c r="P431" s="17">
        <f t="shared" si="157"/>
        <v>0</v>
      </c>
      <c r="Q431" s="14">
        <f t="shared" ca="1" si="147"/>
        <v>298.39918475000002</v>
      </c>
      <c r="R431" s="20">
        <f t="shared" si="148"/>
        <v>0</v>
      </c>
      <c r="S431" s="14">
        <f t="shared" si="149"/>
        <v>0</v>
      </c>
      <c r="T431" s="4" t="str">
        <f t="shared" si="158"/>
        <v>A+J=</v>
      </c>
      <c r="U431" s="29">
        <f t="shared" si="159"/>
        <v>45807</v>
      </c>
      <c r="V431" s="3"/>
      <c r="W431" s="3"/>
      <c r="X431" s="140">
        <f>[2]Plan1!$A501</f>
        <v>51565</v>
      </c>
      <c r="Y431" s="132" t="str">
        <f>[2]Plan1!$C501</f>
        <v>Carnaval</v>
      </c>
      <c r="Z431" s="12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0"/>
        <v>45069</v>
      </c>
      <c r="B432" s="116">
        <f t="shared" ca="1" si="160"/>
        <v>1159.4538650999998</v>
      </c>
      <c r="C432" s="14">
        <f t="shared" ca="1" si="151"/>
        <v>860.15502270999991</v>
      </c>
      <c r="D432" s="95">
        <f t="shared" si="152"/>
        <v>45068</v>
      </c>
      <c r="E432" s="93">
        <f ca="1">IF(D432&lt;$B$1,VLOOKUP(D432,[1]DI!$A$4:$B$15000,2,FALSE),0)</f>
        <v>0.13650000000000001</v>
      </c>
      <c r="F432" s="14">
        <f t="shared" ca="1" si="161"/>
        <v>1.00050788</v>
      </c>
      <c r="G432" s="14">
        <f ca="1">(TRUNC(PRODUCT($F$12:$F431),16))</f>
        <v>1.2042143047877401</v>
      </c>
      <c r="H432" s="14">
        <f t="shared" si="162"/>
        <v>1</v>
      </c>
      <c r="I432" s="14">
        <f t="shared" ca="1" si="163"/>
        <v>1.2042143000000001</v>
      </c>
      <c r="J432" s="13">
        <f t="shared" si="153"/>
        <v>7.0000000000000007E-2</v>
      </c>
      <c r="K432" s="29">
        <f t="shared" si="154"/>
        <v>44456</v>
      </c>
      <c r="L432" s="2">
        <f t="shared" si="155"/>
        <v>420</v>
      </c>
      <c r="M432" s="17">
        <f t="shared" si="156"/>
        <v>420</v>
      </c>
      <c r="N432" s="12">
        <f t="shared" si="145"/>
        <v>1.1193681950000001</v>
      </c>
      <c r="O432" s="12">
        <f t="shared" ca="1" si="146"/>
        <v>1.3479591870000001</v>
      </c>
      <c r="P432" s="17">
        <f t="shared" si="157"/>
        <v>0</v>
      </c>
      <c r="Q432" s="14">
        <f t="shared" ca="1" si="147"/>
        <v>299.29884239</v>
      </c>
      <c r="R432" s="20">
        <f t="shared" si="148"/>
        <v>0</v>
      </c>
      <c r="S432" s="14">
        <f t="shared" si="149"/>
        <v>0</v>
      </c>
      <c r="T432" s="4" t="str">
        <f t="shared" si="158"/>
        <v>A+J=</v>
      </c>
      <c r="U432" s="29">
        <f t="shared" si="159"/>
        <v>45807</v>
      </c>
      <c r="V432" s="3"/>
      <c r="W432" s="3"/>
      <c r="X432" s="140">
        <f>[2]Plan1!$A502</f>
        <v>51610</v>
      </c>
      <c r="Y432" s="132" t="str">
        <f>[2]Plan1!$C502</f>
        <v>Paixão de Cristo</v>
      </c>
      <c r="Z432" s="12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0"/>
        <v>45070</v>
      </c>
      <c r="B433" s="116">
        <f t="shared" ca="1" si="160"/>
        <v>1160.3542297899999</v>
      </c>
      <c r="C433" s="14">
        <f t="shared" ca="1" si="151"/>
        <v>860.15502270999991</v>
      </c>
      <c r="D433" s="95">
        <f t="shared" si="152"/>
        <v>45069</v>
      </c>
      <c r="E433" s="93">
        <f ca="1">IF(D433&lt;$B$1,VLOOKUP(D433,[1]DI!$A$4:$B$15000,2,FALSE),0)</f>
        <v>0.13650000000000001</v>
      </c>
      <c r="F433" s="14">
        <f t="shared" ca="1" si="161"/>
        <v>1.00050788</v>
      </c>
      <c r="G433" s="14">
        <f ca="1">(TRUNC(PRODUCT($F$12:$F432),16))</f>
        <v>1.20482590114886</v>
      </c>
      <c r="H433" s="14">
        <f t="shared" si="162"/>
        <v>1</v>
      </c>
      <c r="I433" s="14">
        <f t="shared" ca="1" si="163"/>
        <v>1.2048258999999999</v>
      </c>
      <c r="J433" s="13">
        <f t="shared" si="153"/>
        <v>7.0000000000000007E-2</v>
      </c>
      <c r="K433" s="29">
        <f t="shared" si="154"/>
        <v>44456</v>
      </c>
      <c r="L433" s="2">
        <f t="shared" si="155"/>
        <v>421</v>
      </c>
      <c r="M433" s="17">
        <f t="shared" si="156"/>
        <v>421</v>
      </c>
      <c r="N433" s="12">
        <f t="shared" si="145"/>
        <v>1.1196687700000001</v>
      </c>
      <c r="O433" s="12">
        <f t="shared" ca="1" si="146"/>
        <v>1.349005934</v>
      </c>
      <c r="P433" s="17">
        <f t="shared" si="157"/>
        <v>0</v>
      </c>
      <c r="Q433" s="14">
        <f t="shared" ca="1" si="147"/>
        <v>300.19920708000001</v>
      </c>
      <c r="R433" s="20">
        <f t="shared" si="148"/>
        <v>0</v>
      </c>
      <c r="S433" s="14">
        <f t="shared" si="149"/>
        <v>0</v>
      </c>
      <c r="T433" s="4" t="str">
        <f t="shared" si="158"/>
        <v>A+J=</v>
      </c>
      <c r="U433" s="29">
        <f t="shared" si="159"/>
        <v>45807</v>
      </c>
      <c r="V433" s="3"/>
      <c r="W433" s="3"/>
      <c r="X433" s="140">
        <f>[2]Plan1!$A503</f>
        <v>51612</v>
      </c>
      <c r="Y433" s="132" t="str">
        <f>[2]Plan1!$C503</f>
        <v>Tiradentes</v>
      </c>
      <c r="Z433" s="12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0"/>
        <v>45071</v>
      </c>
      <c r="B434" s="116">
        <f t="shared" ca="1" si="160"/>
        <v>1161.25529293</v>
      </c>
      <c r="C434" s="14">
        <f t="shared" ca="1" si="151"/>
        <v>860.15502270999991</v>
      </c>
      <c r="D434" s="95">
        <f t="shared" si="152"/>
        <v>45070</v>
      </c>
      <c r="E434" s="93">
        <f ca="1">IF(D434&lt;$B$1,VLOOKUP(D434,[1]DI!$A$4:$B$15000,2,FALSE),0)</f>
        <v>0.13650000000000001</v>
      </c>
      <c r="F434" s="14">
        <f t="shared" ca="1" si="161"/>
        <v>1.00050788</v>
      </c>
      <c r="G434" s="14">
        <f ca="1">(TRUNC(PRODUCT($F$12:$F433),16))</f>
        <v>1.2054378081275301</v>
      </c>
      <c r="H434" s="14">
        <f t="shared" si="162"/>
        <v>1</v>
      </c>
      <c r="I434" s="14">
        <f t="shared" ca="1" si="163"/>
        <v>1.2054378100000001</v>
      </c>
      <c r="J434" s="13">
        <f t="shared" si="153"/>
        <v>7.0000000000000007E-2</v>
      </c>
      <c r="K434" s="29">
        <f t="shared" si="154"/>
        <v>44456</v>
      </c>
      <c r="L434" s="2">
        <f t="shared" si="155"/>
        <v>422</v>
      </c>
      <c r="M434" s="17">
        <f t="shared" si="156"/>
        <v>422</v>
      </c>
      <c r="N434" s="12">
        <f t="shared" si="145"/>
        <v>1.119969427</v>
      </c>
      <c r="O434" s="12">
        <f t="shared" ca="1" si="146"/>
        <v>1.3500534930000001</v>
      </c>
      <c r="P434" s="17">
        <f t="shared" si="157"/>
        <v>0</v>
      </c>
      <c r="Q434" s="14">
        <f t="shared" ca="1" si="147"/>
        <v>301.10027022000003</v>
      </c>
      <c r="R434" s="20">
        <f t="shared" si="148"/>
        <v>0</v>
      </c>
      <c r="S434" s="14">
        <f t="shared" si="149"/>
        <v>0</v>
      </c>
      <c r="T434" s="4" t="str">
        <f t="shared" si="158"/>
        <v>A+J=</v>
      </c>
      <c r="U434" s="29">
        <f t="shared" si="159"/>
        <v>45807</v>
      </c>
      <c r="V434" s="3"/>
      <c r="W434" s="3"/>
      <c r="X434" s="140">
        <f>[2]Plan1!$A504</f>
        <v>51622</v>
      </c>
      <c r="Y434" s="132" t="str">
        <f>[2]Plan1!$C504</f>
        <v>Dia do Trabalho</v>
      </c>
      <c r="Z434" s="12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0"/>
        <v>45072</v>
      </c>
      <c r="B435" s="116">
        <f t="shared" ca="1" si="160"/>
        <v>1162.1570553699999</v>
      </c>
      <c r="C435" s="14">
        <f t="shared" ca="1" si="151"/>
        <v>860.15502270999991</v>
      </c>
      <c r="D435" s="95">
        <f t="shared" si="152"/>
        <v>45071</v>
      </c>
      <c r="E435" s="93">
        <f ca="1">IF(D435&lt;$B$1,VLOOKUP(D435,[1]DI!$A$4:$B$15000,2,FALSE),0)</f>
        <v>0.13650000000000001</v>
      </c>
      <c r="F435" s="14">
        <f t="shared" ca="1" si="161"/>
        <v>1.00050788</v>
      </c>
      <c r="G435" s="14">
        <f ca="1">(TRUNC(PRODUCT($F$12:$F434),16))</f>
        <v>1.2060500258815201</v>
      </c>
      <c r="H435" s="14">
        <f t="shared" si="162"/>
        <v>1</v>
      </c>
      <c r="I435" s="14">
        <f t="shared" ca="1" si="163"/>
        <v>1.2060500300000001</v>
      </c>
      <c r="J435" s="13">
        <f t="shared" si="153"/>
        <v>7.0000000000000007E-2</v>
      </c>
      <c r="K435" s="29">
        <f t="shared" si="154"/>
        <v>44456</v>
      </c>
      <c r="L435" s="2">
        <f t="shared" si="155"/>
        <v>423</v>
      </c>
      <c r="M435" s="17">
        <f t="shared" si="156"/>
        <v>423</v>
      </c>
      <c r="N435" s="12">
        <f t="shared" si="145"/>
        <v>1.1202701639999999</v>
      </c>
      <c r="O435" s="12">
        <f t="shared" ca="1" si="146"/>
        <v>1.351101865</v>
      </c>
      <c r="P435" s="17">
        <f t="shared" si="157"/>
        <v>0</v>
      </c>
      <c r="Q435" s="14">
        <f t="shared" ca="1" si="147"/>
        <v>302.00203266</v>
      </c>
      <c r="R435" s="20">
        <f t="shared" si="148"/>
        <v>0</v>
      </c>
      <c r="S435" s="14">
        <f t="shared" si="149"/>
        <v>0</v>
      </c>
      <c r="T435" s="4" t="str">
        <f t="shared" si="158"/>
        <v>A+J=</v>
      </c>
      <c r="U435" s="29">
        <f t="shared" si="159"/>
        <v>45807</v>
      </c>
      <c r="V435" s="3"/>
      <c r="W435" s="3"/>
      <c r="X435" s="140">
        <f>[2]Plan1!$A505</f>
        <v>51672</v>
      </c>
      <c r="Y435" s="132" t="str">
        <f>[2]Plan1!$C505</f>
        <v>Corpus Christi</v>
      </c>
      <c r="Z435" s="12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0"/>
        <v>45075</v>
      </c>
      <c r="B436" s="116">
        <f t="shared" ca="1" si="160"/>
        <v>1163.0595076499999</v>
      </c>
      <c r="C436" s="14">
        <f t="shared" ca="1" si="151"/>
        <v>860.15502270999991</v>
      </c>
      <c r="D436" s="95">
        <f t="shared" si="152"/>
        <v>45072</v>
      </c>
      <c r="E436" s="93">
        <f ca="1">IF(D436&lt;$B$1,VLOOKUP(D436,[1]DI!$A$4:$B$15000,2,FALSE),0)</f>
        <v>0.13650000000000001</v>
      </c>
      <c r="F436" s="14">
        <f t="shared" ca="1" si="161"/>
        <v>1.00050788</v>
      </c>
      <c r="G436" s="14">
        <f ca="1">(TRUNC(PRODUCT($F$12:$F435),16))</f>
        <v>1.20666255456867</v>
      </c>
      <c r="H436" s="14">
        <f t="shared" si="162"/>
        <v>1</v>
      </c>
      <c r="I436" s="14">
        <f t="shared" ca="1" si="163"/>
        <v>1.2066625499999999</v>
      </c>
      <c r="J436" s="13">
        <f t="shared" si="153"/>
        <v>7.0000000000000007E-2</v>
      </c>
      <c r="K436" s="29">
        <f t="shared" si="154"/>
        <v>44456</v>
      </c>
      <c r="L436" s="2">
        <f t="shared" si="155"/>
        <v>424</v>
      </c>
      <c r="M436" s="17">
        <f t="shared" si="156"/>
        <v>424</v>
      </c>
      <c r="N436" s="12">
        <f t="shared" si="145"/>
        <v>1.120570982</v>
      </c>
      <c r="O436" s="12">
        <f t="shared" ca="1" si="146"/>
        <v>1.352151039</v>
      </c>
      <c r="P436" s="17">
        <f t="shared" si="157"/>
        <v>0</v>
      </c>
      <c r="Q436" s="14">
        <f t="shared" ca="1" si="147"/>
        <v>302.90448493999997</v>
      </c>
      <c r="R436" s="20">
        <f t="shared" si="148"/>
        <v>0</v>
      </c>
      <c r="S436" s="14">
        <f t="shared" si="149"/>
        <v>0</v>
      </c>
      <c r="T436" s="4" t="str">
        <f t="shared" si="158"/>
        <v>A+J=</v>
      </c>
      <c r="U436" s="29">
        <f t="shared" si="159"/>
        <v>45807</v>
      </c>
      <c r="V436" s="3"/>
      <c r="W436" s="3"/>
      <c r="X436" s="140">
        <f>[2]Plan1!$A506</f>
        <v>51751</v>
      </c>
      <c r="Y436" s="132" t="str">
        <f>[2]Plan1!$C506</f>
        <v>Independência do Brasil</v>
      </c>
      <c r="Z436" s="12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0"/>
        <v>45076</v>
      </c>
      <c r="B437" s="116">
        <f t="shared" ca="1" si="160"/>
        <v>1163.9626687099999</v>
      </c>
      <c r="C437" s="14">
        <f t="shared" ca="1" si="151"/>
        <v>860.15502270999991</v>
      </c>
      <c r="D437" s="95">
        <f t="shared" si="152"/>
        <v>45075</v>
      </c>
      <c r="E437" s="93">
        <f ca="1">IF(D437&lt;$B$1,VLOOKUP(D437,[1]DI!$A$4:$B$15000,2,FALSE),0)</f>
        <v>0.13650000000000001</v>
      </c>
      <c r="F437" s="14">
        <f t="shared" ca="1" si="161"/>
        <v>1.00050788</v>
      </c>
      <c r="G437" s="14">
        <f ca="1">(TRUNC(PRODUCT($F$12:$F436),16))</f>
        <v>1.2072753943468799</v>
      </c>
      <c r="H437" s="14">
        <f t="shared" si="162"/>
        <v>1</v>
      </c>
      <c r="I437" s="14">
        <f t="shared" ca="1" si="163"/>
        <v>1.2072753899999999</v>
      </c>
      <c r="J437" s="13">
        <f t="shared" si="153"/>
        <v>7.0000000000000007E-2</v>
      </c>
      <c r="K437" s="29">
        <f t="shared" si="154"/>
        <v>44456</v>
      </c>
      <c r="L437" s="2">
        <f t="shared" si="155"/>
        <v>425</v>
      </c>
      <c r="M437" s="17">
        <f t="shared" si="156"/>
        <v>425</v>
      </c>
      <c r="N437" s="12">
        <f t="shared" si="145"/>
        <v>1.120871881</v>
      </c>
      <c r="O437" s="12">
        <f t="shared" ca="1" si="146"/>
        <v>1.3532010370000001</v>
      </c>
      <c r="P437" s="17">
        <f t="shared" si="157"/>
        <v>0</v>
      </c>
      <c r="Q437" s="14">
        <f t="shared" ca="1" si="147"/>
        <v>303.80764599999998</v>
      </c>
      <c r="R437" s="20">
        <f t="shared" si="148"/>
        <v>0</v>
      </c>
      <c r="S437" s="14">
        <f t="shared" si="149"/>
        <v>0</v>
      </c>
      <c r="T437" s="4" t="str">
        <f t="shared" si="158"/>
        <v>A+J=</v>
      </c>
      <c r="U437" s="29">
        <f t="shared" si="159"/>
        <v>45807</v>
      </c>
      <c r="V437" s="3"/>
      <c r="W437" s="3"/>
      <c r="X437" s="140">
        <f>[2]Plan1!$A507</f>
        <v>51786</v>
      </c>
      <c r="Y437" s="132" t="str">
        <f>[2]Plan1!$C507</f>
        <v>Nossa Sr.a Aparecida - Padroeira do Brasil</v>
      </c>
      <c r="Z437" s="12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0"/>
        <v>45077</v>
      </c>
      <c r="B438" s="116">
        <f t="shared" ca="1" si="160"/>
        <v>1164.8665402499998</v>
      </c>
      <c r="C438" s="14">
        <f t="shared" ca="1" si="151"/>
        <v>860.15502270999991</v>
      </c>
      <c r="D438" s="95">
        <f t="shared" si="152"/>
        <v>45076</v>
      </c>
      <c r="E438" s="93">
        <f ca="1">IF(D438&lt;$B$1,VLOOKUP(D438,[1]DI!$A$4:$B$15000,2,FALSE),0)</f>
        <v>0.13650000000000001</v>
      </c>
      <c r="F438" s="14">
        <f t="shared" ca="1" si="161"/>
        <v>1.00050788</v>
      </c>
      <c r="G438" s="14">
        <f ca="1">(TRUNC(PRODUCT($F$12:$F437),16))</f>
        <v>1.2078885453741699</v>
      </c>
      <c r="H438" s="14">
        <f t="shared" si="162"/>
        <v>1</v>
      </c>
      <c r="I438" s="14">
        <f t="shared" ca="1" si="163"/>
        <v>1.2078885500000001</v>
      </c>
      <c r="J438" s="13">
        <f t="shared" si="153"/>
        <v>7.0000000000000007E-2</v>
      </c>
      <c r="K438" s="29">
        <f t="shared" si="154"/>
        <v>44456</v>
      </c>
      <c r="L438" s="2">
        <f t="shared" si="155"/>
        <v>426</v>
      </c>
      <c r="M438" s="17">
        <f t="shared" si="156"/>
        <v>426</v>
      </c>
      <c r="N438" s="12">
        <f t="shared" si="145"/>
        <v>1.121172861</v>
      </c>
      <c r="O438" s="12">
        <f t="shared" ca="1" si="146"/>
        <v>1.3542518610000001</v>
      </c>
      <c r="P438" s="17">
        <f t="shared" si="157"/>
        <v>0</v>
      </c>
      <c r="Q438" s="14">
        <f t="shared" ca="1" si="147"/>
        <v>304.71151753999999</v>
      </c>
      <c r="R438" s="20">
        <f t="shared" si="148"/>
        <v>0</v>
      </c>
      <c r="S438" s="14">
        <f t="shared" si="149"/>
        <v>0</v>
      </c>
      <c r="T438" s="4" t="str">
        <f t="shared" si="158"/>
        <v>A+J=</v>
      </c>
      <c r="U438" s="29">
        <f t="shared" si="159"/>
        <v>45807</v>
      </c>
      <c r="V438" s="3"/>
      <c r="W438" s="3"/>
      <c r="X438" s="140">
        <f>[2]Plan1!$A508</f>
        <v>51807</v>
      </c>
      <c r="Y438" s="132" t="str">
        <f>[2]Plan1!$C508</f>
        <v>Finados</v>
      </c>
      <c r="Z438" s="12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0"/>
        <v>45078</v>
      </c>
      <c r="B439" s="116">
        <f t="shared" ca="1" si="160"/>
        <v>1165.77110249</v>
      </c>
      <c r="C439" s="14">
        <f t="shared" ca="1" si="151"/>
        <v>860.15502270999991</v>
      </c>
      <c r="D439" s="95">
        <f t="shared" si="152"/>
        <v>45077</v>
      </c>
      <c r="E439" s="93">
        <f ca="1">IF(D439&lt;$B$1,VLOOKUP(D439,[1]DI!$A$4:$B$15000,2,FALSE),0)</f>
        <v>0.13650000000000001</v>
      </c>
      <c r="F439" s="14">
        <f t="shared" ca="1" si="161"/>
        <v>1.00050788</v>
      </c>
      <c r="G439" s="14">
        <f ca="1">(TRUNC(PRODUCT($F$12:$F438),16))</f>
        <v>1.20850200780859</v>
      </c>
      <c r="H439" s="14">
        <f t="shared" si="162"/>
        <v>1</v>
      </c>
      <c r="I439" s="14">
        <f t="shared" ca="1" si="163"/>
        <v>1.2085020099999999</v>
      </c>
      <c r="J439" s="13">
        <f t="shared" si="153"/>
        <v>7.0000000000000007E-2</v>
      </c>
      <c r="K439" s="29">
        <f t="shared" si="154"/>
        <v>44456</v>
      </c>
      <c r="L439" s="2">
        <f t="shared" si="155"/>
        <v>427</v>
      </c>
      <c r="M439" s="17">
        <f t="shared" si="156"/>
        <v>427</v>
      </c>
      <c r="N439" s="12">
        <f t="shared" si="145"/>
        <v>1.121473921</v>
      </c>
      <c r="O439" s="12">
        <f t="shared" ca="1" si="146"/>
        <v>1.3553034879999999</v>
      </c>
      <c r="P439" s="17">
        <f t="shared" si="157"/>
        <v>0</v>
      </c>
      <c r="Q439" s="14">
        <f t="shared" ca="1" si="147"/>
        <v>305.61607978000001</v>
      </c>
      <c r="R439" s="20">
        <f t="shared" si="148"/>
        <v>0</v>
      </c>
      <c r="S439" s="14">
        <f t="shared" si="149"/>
        <v>0</v>
      </c>
      <c r="T439" s="4" t="str">
        <f t="shared" si="158"/>
        <v>A+J=</v>
      </c>
      <c r="U439" s="29">
        <f t="shared" si="159"/>
        <v>45807</v>
      </c>
      <c r="V439" s="3"/>
      <c r="W439" s="3"/>
      <c r="X439" s="140">
        <f>[2]Plan1!$A509</f>
        <v>51820</v>
      </c>
      <c r="Y439" s="132" t="str">
        <f>[2]Plan1!$C509</f>
        <v>Proclamação da República</v>
      </c>
      <c r="Z439" s="12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0"/>
        <v>45079</v>
      </c>
      <c r="B440" s="116">
        <f t="shared" ca="1" si="160"/>
        <v>1166.6763649099998</v>
      </c>
      <c r="C440" s="14">
        <f t="shared" ca="1" si="151"/>
        <v>860.15502270999991</v>
      </c>
      <c r="D440" s="95">
        <f t="shared" si="152"/>
        <v>45078</v>
      </c>
      <c r="E440" s="93">
        <f ca="1">IF(D440&lt;$B$1,VLOOKUP(D440,[1]DI!$A$4:$B$15000,2,FALSE),0)</f>
        <v>0.13650000000000001</v>
      </c>
      <c r="F440" s="14">
        <f t="shared" ca="1" si="161"/>
        <v>1.00050788</v>
      </c>
      <c r="G440" s="14">
        <f ca="1">(TRUNC(PRODUCT($F$12:$F439),16))</f>
        <v>1.20911578180832</v>
      </c>
      <c r="H440" s="14">
        <f t="shared" si="162"/>
        <v>1</v>
      </c>
      <c r="I440" s="14">
        <f t="shared" ca="1" si="163"/>
        <v>1.2091157800000001</v>
      </c>
      <c r="J440" s="13">
        <f t="shared" si="153"/>
        <v>7.0000000000000007E-2</v>
      </c>
      <c r="K440" s="29">
        <f t="shared" si="154"/>
        <v>44456</v>
      </c>
      <c r="L440" s="2">
        <f t="shared" si="155"/>
        <v>428</v>
      </c>
      <c r="M440" s="17">
        <f t="shared" si="156"/>
        <v>428</v>
      </c>
      <c r="N440" s="12">
        <f t="shared" si="145"/>
        <v>1.121775062</v>
      </c>
      <c r="O440" s="12">
        <f t="shared" ca="1" si="146"/>
        <v>1.356355929</v>
      </c>
      <c r="P440" s="17">
        <f t="shared" si="157"/>
        <v>0</v>
      </c>
      <c r="Q440" s="14">
        <f t="shared" ca="1" si="147"/>
        <v>306.52134219999999</v>
      </c>
      <c r="R440" s="20">
        <f t="shared" si="148"/>
        <v>0</v>
      </c>
      <c r="S440" s="14">
        <f t="shared" si="149"/>
        <v>0</v>
      </c>
      <c r="T440" s="4" t="str">
        <f t="shared" si="158"/>
        <v>A+J=</v>
      </c>
      <c r="U440" s="29">
        <f t="shared" si="159"/>
        <v>45807</v>
      </c>
      <c r="V440" s="3"/>
      <c r="W440" s="3"/>
      <c r="X440" s="140">
        <f>[2]Plan1!$A510</f>
        <v>51825</v>
      </c>
      <c r="Y440" s="132" t="str">
        <f>[2]Plan1!$C510</f>
        <v>Dia Nacional de Zumbi e da Consciência Negra</v>
      </c>
      <c r="Z440" s="12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0"/>
        <v>45082</v>
      </c>
      <c r="B441" s="116">
        <f t="shared" ca="1" si="160"/>
        <v>1167.5823386699999</v>
      </c>
      <c r="C441" s="14">
        <f t="shared" ca="1" si="151"/>
        <v>860.15502270999991</v>
      </c>
      <c r="D441" s="95">
        <f t="shared" si="152"/>
        <v>45079</v>
      </c>
      <c r="E441" s="93">
        <f ca="1">IF(D441&lt;$B$1,VLOOKUP(D441,[1]DI!$A$4:$B$15000,2,FALSE),0)</f>
        <v>0.13650000000000001</v>
      </c>
      <c r="F441" s="14">
        <f t="shared" ca="1" si="161"/>
        <v>1.00050788</v>
      </c>
      <c r="G441" s="14">
        <f ca="1">(TRUNC(PRODUCT($F$12:$F440),16))</f>
        <v>1.20972986753158</v>
      </c>
      <c r="H441" s="14">
        <f t="shared" si="162"/>
        <v>1</v>
      </c>
      <c r="I441" s="14">
        <f t="shared" ca="1" si="163"/>
        <v>1.2097298700000001</v>
      </c>
      <c r="J441" s="13">
        <f t="shared" si="153"/>
        <v>7.0000000000000007E-2</v>
      </c>
      <c r="K441" s="29">
        <f t="shared" si="154"/>
        <v>44456</v>
      </c>
      <c r="L441" s="2">
        <f t="shared" si="155"/>
        <v>429</v>
      </c>
      <c r="M441" s="17">
        <f t="shared" si="156"/>
        <v>429</v>
      </c>
      <c r="N441" s="12">
        <f t="shared" si="145"/>
        <v>1.122076284</v>
      </c>
      <c r="O441" s="12">
        <f t="shared" ca="1" si="146"/>
        <v>1.357409197</v>
      </c>
      <c r="P441" s="17">
        <f t="shared" si="157"/>
        <v>0</v>
      </c>
      <c r="Q441" s="14">
        <f t="shared" ca="1" si="147"/>
        <v>307.42731595999999</v>
      </c>
      <c r="R441" s="20">
        <f t="shared" si="148"/>
        <v>0</v>
      </c>
      <c r="S441" s="14">
        <f t="shared" si="149"/>
        <v>0</v>
      </c>
      <c r="T441" s="4" t="str">
        <f t="shared" si="158"/>
        <v>A+J=</v>
      </c>
      <c r="U441" s="29">
        <f t="shared" si="159"/>
        <v>45807</v>
      </c>
      <c r="V441" s="3"/>
      <c r="W441" s="3"/>
      <c r="X441" s="140">
        <f>[2]Plan1!$A511</f>
        <v>51860</v>
      </c>
      <c r="Y441" s="132" t="str">
        <f>[2]Plan1!$C511</f>
        <v>Natal</v>
      </c>
      <c r="Z441" s="12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0"/>
        <v>45083</v>
      </c>
      <c r="B442" s="116">
        <f t="shared" ca="1" si="160"/>
        <v>1168.4890143099999</v>
      </c>
      <c r="C442" s="14">
        <f t="shared" ca="1" si="151"/>
        <v>860.15502270999991</v>
      </c>
      <c r="D442" s="95">
        <f t="shared" si="152"/>
        <v>45082</v>
      </c>
      <c r="E442" s="93">
        <f ca="1">IF(D442&lt;$B$1,VLOOKUP(D442,[1]DI!$A$4:$B$15000,2,FALSE),0)</f>
        <v>0.13650000000000001</v>
      </c>
      <c r="F442" s="14">
        <f t="shared" ca="1" si="161"/>
        <v>1.00050788</v>
      </c>
      <c r="G442" s="14">
        <f ca="1">(TRUNC(PRODUCT($F$12:$F441),16))</f>
        <v>1.2103442651367</v>
      </c>
      <c r="H442" s="14">
        <f t="shared" si="162"/>
        <v>1</v>
      </c>
      <c r="I442" s="14">
        <f t="shared" ca="1" si="163"/>
        <v>1.21034427</v>
      </c>
      <c r="J442" s="13">
        <f t="shared" si="153"/>
        <v>7.0000000000000007E-2</v>
      </c>
      <c r="K442" s="29">
        <f t="shared" si="154"/>
        <v>44456</v>
      </c>
      <c r="L442" s="2">
        <f t="shared" si="155"/>
        <v>430</v>
      </c>
      <c r="M442" s="17">
        <f t="shared" si="156"/>
        <v>430</v>
      </c>
      <c r="N442" s="12">
        <f t="shared" si="145"/>
        <v>1.1223775869999999</v>
      </c>
      <c r="O442" s="12">
        <f t="shared" ca="1" si="146"/>
        <v>1.3584632809999999</v>
      </c>
      <c r="P442" s="17">
        <f t="shared" si="157"/>
        <v>0</v>
      </c>
      <c r="Q442" s="14">
        <f t="shared" ca="1" si="147"/>
        <v>308.33399159999999</v>
      </c>
      <c r="R442" s="20">
        <f t="shared" si="148"/>
        <v>0</v>
      </c>
      <c r="S442" s="14">
        <f t="shared" si="149"/>
        <v>0</v>
      </c>
      <c r="T442" s="4" t="str">
        <f t="shared" si="158"/>
        <v>A+J=</v>
      </c>
      <c r="U442" s="29">
        <f t="shared" si="159"/>
        <v>45807</v>
      </c>
      <c r="V442" s="3"/>
      <c r="W442" s="3"/>
      <c r="X442" s="140">
        <f>[2]Plan1!$A512</f>
        <v>51867</v>
      </c>
      <c r="Y442" s="132" t="str">
        <f>[2]Plan1!$C512</f>
        <v>Confraternização Universal</v>
      </c>
      <c r="Z442" s="12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0"/>
        <v>45084</v>
      </c>
      <c r="B443" s="116">
        <f t="shared" ca="1" si="160"/>
        <v>1169.3963823899999</v>
      </c>
      <c r="C443" s="14">
        <f t="shared" ca="1" si="151"/>
        <v>860.15502270999991</v>
      </c>
      <c r="D443" s="95">
        <f t="shared" si="152"/>
        <v>45083</v>
      </c>
      <c r="E443" s="93">
        <f ca="1">IF(D443&lt;$B$1,VLOOKUP(D443,[1]DI!$A$4:$B$15000,2,FALSE),0)</f>
        <v>0.13650000000000001</v>
      </c>
      <c r="F443" s="14">
        <f t="shared" ca="1" si="161"/>
        <v>1.00050788</v>
      </c>
      <c r="G443" s="14">
        <f ca="1">(TRUNC(PRODUCT($F$12:$F442),16))</f>
        <v>1.2109589747820799</v>
      </c>
      <c r="H443" s="14">
        <f t="shared" si="162"/>
        <v>1</v>
      </c>
      <c r="I443" s="14">
        <f t="shared" ca="1" si="163"/>
        <v>1.2109589700000001</v>
      </c>
      <c r="J443" s="13">
        <f t="shared" si="153"/>
        <v>7.0000000000000007E-2</v>
      </c>
      <c r="K443" s="29">
        <f t="shared" si="154"/>
        <v>44456</v>
      </c>
      <c r="L443" s="2">
        <f t="shared" si="155"/>
        <v>431</v>
      </c>
      <c r="M443" s="17">
        <f t="shared" si="156"/>
        <v>431</v>
      </c>
      <c r="N443" s="12">
        <f t="shared" si="145"/>
        <v>1.122678971</v>
      </c>
      <c r="O443" s="12">
        <f t="shared" ca="1" si="146"/>
        <v>1.3595181700000001</v>
      </c>
      <c r="P443" s="17">
        <f t="shared" si="157"/>
        <v>0</v>
      </c>
      <c r="Q443" s="14">
        <f t="shared" ca="1" si="147"/>
        <v>309.24135968000002</v>
      </c>
      <c r="R443" s="20">
        <f t="shared" si="148"/>
        <v>0</v>
      </c>
      <c r="S443" s="14">
        <f t="shared" si="149"/>
        <v>0</v>
      </c>
      <c r="T443" s="4" t="str">
        <f t="shared" si="158"/>
        <v>A+J=</v>
      </c>
      <c r="U443" s="29">
        <f t="shared" si="159"/>
        <v>45807</v>
      </c>
      <c r="V443" s="3"/>
      <c r="W443" s="3"/>
      <c r="X443" s="140">
        <f>[2]Plan1!$A513</f>
        <v>51914</v>
      </c>
      <c r="Y443" s="132" t="str">
        <f>[2]Plan1!$C513</f>
        <v>Carnaval</v>
      </c>
      <c r="Z443" s="12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0"/>
        <v>45086</v>
      </c>
      <c r="B444" s="116">
        <f t="shared" ca="1" si="160"/>
        <v>1170.3044729899998</v>
      </c>
      <c r="C444" s="14">
        <f t="shared" ca="1" si="151"/>
        <v>860.15502270999991</v>
      </c>
      <c r="D444" s="95">
        <f t="shared" si="152"/>
        <v>45084</v>
      </c>
      <c r="E444" s="93">
        <f ca="1">IF(D444&lt;$B$1,VLOOKUP(D444,[1]DI!$A$4:$B$15000,2,FALSE),0)</f>
        <v>0.13650000000000001</v>
      </c>
      <c r="F444" s="14">
        <f t="shared" ca="1" si="161"/>
        <v>1.00050788</v>
      </c>
      <c r="G444" s="14">
        <f ca="1">(TRUNC(PRODUCT($F$12:$F443),16))</f>
        <v>1.21157399662619</v>
      </c>
      <c r="H444" s="14">
        <f t="shared" si="162"/>
        <v>1</v>
      </c>
      <c r="I444" s="14">
        <f t="shared" ca="1" si="163"/>
        <v>1.2115739999999999</v>
      </c>
      <c r="J444" s="13">
        <f t="shared" si="153"/>
        <v>7.0000000000000007E-2</v>
      </c>
      <c r="K444" s="29">
        <f t="shared" si="154"/>
        <v>44456</v>
      </c>
      <c r="L444" s="2">
        <f t="shared" si="155"/>
        <v>432</v>
      </c>
      <c r="M444" s="17">
        <f t="shared" si="156"/>
        <v>432</v>
      </c>
      <c r="N444" s="12">
        <f t="shared" si="145"/>
        <v>1.122980436</v>
      </c>
      <c r="O444" s="12">
        <f t="shared" ca="1" si="146"/>
        <v>1.360573899</v>
      </c>
      <c r="P444" s="17">
        <f t="shared" si="157"/>
        <v>0</v>
      </c>
      <c r="Q444" s="14">
        <f t="shared" ca="1" si="147"/>
        <v>310.14945028</v>
      </c>
      <c r="R444" s="20">
        <f t="shared" si="148"/>
        <v>0</v>
      </c>
      <c r="S444" s="14">
        <f t="shared" si="149"/>
        <v>0</v>
      </c>
      <c r="T444" s="4" t="str">
        <f t="shared" si="158"/>
        <v>A+J=</v>
      </c>
      <c r="U444" s="29">
        <f t="shared" si="159"/>
        <v>45807</v>
      </c>
      <c r="V444" s="3"/>
      <c r="W444" s="3"/>
      <c r="X444" s="140">
        <f>[2]Plan1!$A514</f>
        <v>51915</v>
      </c>
      <c r="Y444" s="132" t="str">
        <f>[2]Plan1!$C514</f>
        <v>Carnaval</v>
      </c>
      <c r="Z444" s="12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0"/>
        <v>45089</v>
      </c>
      <c r="B445" s="116">
        <f t="shared" ca="1" si="160"/>
        <v>1171.2132560099999</v>
      </c>
      <c r="C445" s="14">
        <f t="shared" ca="1" si="151"/>
        <v>860.15502270999991</v>
      </c>
      <c r="D445" s="95">
        <f t="shared" si="152"/>
        <v>45086</v>
      </c>
      <c r="E445" s="93">
        <f ca="1">IF(D445&lt;$B$1,VLOOKUP(D445,[1]DI!$A$4:$B$15000,2,FALSE),0)</f>
        <v>0.13650000000000001</v>
      </c>
      <c r="F445" s="14">
        <f t="shared" ca="1" si="161"/>
        <v>1.00050788</v>
      </c>
      <c r="G445" s="14">
        <f ca="1">(TRUNC(PRODUCT($F$12:$F444),16))</f>
        <v>1.2121893308275999</v>
      </c>
      <c r="H445" s="14">
        <f t="shared" si="162"/>
        <v>1</v>
      </c>
      <c r="I445" s="14">
        <f t="shared" ca="1" si="163"/>
        <v>1.21218933</v>
      </c>
      <c r="J445" s="13">
        <f t="shared" si="153"/>
        <v>7.0000000000000007E-2</v>
      </c>
      <c r="K445" s="29">
        <f t="shared" si="154"/>
        <v>44456</v>
      </c>
      <c r="L445" s="2">
        <f t="shared" si="155"/>
        <v>433</v>
      </c>
      <c r="M445" s="17">
        <f t="shared" si="156"/>
        <v>433</v>
      </c>
      <c r="N445" s="12">
        <f t="shared" si="145"/>
        <v>1.123281982</v>
      </c>
      <c r="O445" s="12">
        <f t="shared" ca="1" si="146"/>
        <v>1.361630433</v>
      </c>
      <c r="P445" s="17">
        <f t="shared" si="157"/>
        <v>0</v>
      </c>
      <c r="Q445" s="14">
        <f t="shared" ca="1" si="147"/>
        <v>311.05823329999998</v>
      </c>
      <c r="R445" s="20">
        <f t="shared" si="148"/>
        <v>0</v>
      </c>
      <c r="S445" s="14">
        <f t="shared" si="149"/>
        <v>0</v>
      </c>
      <c r="T445" s="4" t="str">
        <f t="shared" si="158"/>
        <v>A+J=</v>
      </c>
      <c r="U445" s="29">
        <f t="shared" si="159"/>
        <v>45807</v>
      </c>
      <c r="V445" s="3"/>
      <c r="W445" s="3"/>
      <c r="X445" s="140">
        <f>[2]Plan1!$A515</f>
        <v>51960</v>
      </c>
      <c r="Y445" s="132" t="str">
        <f>[2]Plan1!$C515</f>
        <v>Paixão de Cristo</v>
      </c>
      <c r="Z445" s="12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0"/>
        <v>45090</v>
      </c>
      <c r="B446" s="116">
        <f t="shared" ca="1" si="160"/>
        <v>1172.12275211</v>
      </c>
      <c r="C446" s="14">
        <f t="shared" ca="1" si="151"/>
        <v>860.15502270999991</v>
      </c>
      <c r="D446" s="95">
        <f t="shared" si="152"/>
        <v>45089</v>
      </c>
      <c r="E446" s="93">
        <f ca="1">IF(D446&lt;$B$1,VLOOKUP(D446,[1]DI!$A$4:$B$15000,2,FALSE),0)</f>
        <v>0.13650000000000001</v>
      </c>
      <c r="F446" s="14">
        <f t="shared" ca="1" si="161"/>
        <v>1.00050788</v>
      </c>
      <c r="G446" s="14">
        <f ca="1">(TRUNC(PRODUCT($F$12:$F445),16))</f>
        <v>1.2128049775449401</v>
      </c>
      <c r="H446" s="14">
        <f t="shared" si="162"/>
        <v>1</v>
      </c>
      <c r="I446" s="14">
        <f t="shared" ca="1" si="163"/>
        <v>1.21280498</v>
      </c>
      <c r="J446" s="13">
        <f t="shared" si="153"/>
        <v>7.0000000000000007E-2</v>
      </c>
      <c r="K446" s="29">
        <f t="shared" si="154"/>
        <v>44456</v>
      </c>
      <c r="L446" s="2">
        <f t="shared" si="155"/>
        <v>434</v>
      </c>
      <c r="M446" s="17">
        <f t="shared" si="156"/>
        <v>434</v>
      </c>
      <c r="N446" s="12">
        <f t="shared" si="145"/>
        <v>1.123583609</v>
      </c>
      <c r="O446" s="12">
        <f t="shared" ca="1" si="146"/>
        <v>1.3626877959999999</v>
      </c>
      <c r="P446" s="17">
        <f t="shared" si="157"/>
        <v>0</v>
      </c>
      <c r="Q446" s="14">
        <f t="shared" ca="1" si="147"/>
        <v>311.9677294</v>
      </c>
      <c r="R446" s="20">
        <f t="shared" si="148"/>
        <v>0</v>
      </c>
      <c r="S446" s="14">
        <f t="shared" si="149"/>
        <v>0</v>
      </c>
      <c r="T446" s="4" t="str">
        <f t="shared" si="158"/>
        <v>A+J=</v>
      </c>
      <c r="U446" s="29">
        <f t="shared" si="159"/>
        <v>45807</v>
      </c>
      <c r="V446" s="3"/>
      <c r="W446" s="3"/>
      <c r="X446" s="140">
        <f>[2]Plan1!$A516</f>
        <v>51977</v>
      </c>
      <c r="Y446" s="132" t="str">
        <f>[2]Plan1!$C516</f>
        <v>Tiradentes</v>
      </c>
      <c r="Z446" s="12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0"/>
        <v>45091</v>
      </c>
      <c r="B447" s="116">
        <f t="shared" ca="1" si="160"/>
        <v>1173.03295181</v>
      </c>
      <c r="C447" s="14">
        <f t="shared" ca="1" si="151"/>
        <v>860.15502270999991</v>
      </c>
      <c r="D447" s="95">
        <f t="shared" si="152"/>
        <v>45090</v>
      </c>
      <c r="E447" s="93">
        <f ca="1">IF(D447&lt;$B$1,VLOOKUP(D447,[1]DI!$A$4:$B$15000,2,FALSE),0)</f>
        <v>0.13650000000000001</v>
      </c>
      <c r="F447" s="14">
        <f t="shared" ca="1" si="161"/>
        <v>1.00050788</v>
      </c>
      <c r="G447" s="14">
        <f ca="1">(TRUNC(PRODUCT($F$12:$F446),16))</f>
        <v>1.21342093693694</v>
      </c>
      <c r="H447" s="14">
        <f t="shared" si="162"/>
        <v>1</v>
      </c>
      <c r="I447" s="14">
        <f t="shared" ca="1" si="163"/>
        <v>1.21342094</v>
      </c>
      <c r="J447" s="13">
        <f t="shared" si="153"/>
        <v>7.0000000000000007E-2</v>
      </c>
      <c r="K447" s="29">
        <f t="shared" si="154"/>
        <v>44456</v>
      </c>
      <c r="L447" s="2">
        <f t="shared" si="155"/>
        <v>435</v>
      </c>
      <c r="M447" s="17">
        <f t="shared" si="156"/>
        <v>435</v>
      </c>
      <c r="N447" s="12">
        <f t="shared" si="145"/>
        <v>1.123885316</v>
      </c>
      <c r="O447" s="12">
        <f t="shared" ca="1" si="146"/>
        <v>1.363745977</v>
      </c>
      <c r="P447" s="17">
        <f t="shared" si="157"/>
        <v>0</v>
      </c>
      <c r="Q447" s="14">
        <f t="shared" ca="1" si="147"/>
        <v>312.87792910000002</v>
      </c>
      <c r="R447" s="20">
        <f t="shared" si="148"/>
        <v>0</v>
      </c>
      <c r="S447" s="14">
        <f t="shared" si="149"/>
        <v>0</v>
      </c>
      <c r="T447" s="4" t="str">
        <f t="shared" si="158"/>
        <v>A+J=</v>
      </c>
      <c r="U447" s="29">
        <f t="shared" si="159"/>
        <v>45807</v>
      </c>
      <c r="V447" s="3"/>
      <c r="W447" s="3"/>
      <c r="X447" s="140">
        <f>[2]Plan1!$A517</f>
        <v>51987</v>
      </c>
      <c r="Y447" s="132" t="str">
        <f>[2]Plan1!$C517</f>
        <v>Dia do Trabalho</v>
      </c>
      <c r="Z447" s="12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0"/>
        <v>45092</v>
      </c>
      <c r="B448" s="116">
        <f t="shared" ca="1" si="160"/>
        <v>1173.9438551199999</v>
      </c>
      <c r="C448" s="14">
        <f t="shared" ca="1" si="151"/>
        <v>860.15502270999991</v>
      </c>
      <c r="D448" s="95">
        <f t="shared" si="152"/>
        <v>45091</v>
      </c>
      <c r="E448" s="93">
        <f ca="1">IF(D448&lt;$B$1,VLOOKUP(D448,[1]DI!$A$4:$B$15000,2,FALSE),0)</f>
        <v>0.13650000000000001</v>
      </c>
      <c r="F448" s="14">
        <f t="shared" ca="1" si="161"/>
        <v>1.00050788</v>
      </c>
      <c r="G448" s="14">
        <f ca="1">(TRUNC(PRODUCT($F$12:$F447),16))</f>
        <v>1.2140372091623901</v>
      </c>
      <c r="H448" s="14">
        <f t="shared" si="162"/>
        <v>1</v>
      </c>
      <c r="I448" s="14">
        <f t="shared" ca="1" si="163"/>
        <v>1.2140372100000001</v>
      </c>
      <c r="J448" s="13">
        <f t="shared" si="153"/>
        <v>7.0000000000000007E-2</v>
      </c>
      <c r="K448" s="29">
        <f t="shared" si="154"/>
        <v>44456</v>
      </c>
      <c r="L448" s="2">
        <f t="shared" si="155"/>
        <v>436</v>
      </c>
      <c r="M448" s="17">
        <f t="shared" si="156"/>
        <v>436</v>
      </c>
      <c r="N448" s="12">
        <f t="shared" si="145"/>
        <v>1.1241871050000001</v>
      </c>
      <c r="O448" s="12">
        <f t="shared" ca="1" si="146"/>
        <v>1.3648049760000001</v>
      </c>
      <c r="P448" s="17">
        <f t="shared" si="157"/>
        <v>0</v>
      </c>
      <c r="Q448" s="14">
        <f t="shared" ca="1" si="147"/>
        <v>313.78883241</v>
      </c>
      <c r="R448" s="20">
        <f t="shared" si="148"/>
        <v>0</v>
      </c>
      <c r="S448" s="14">
        <f t="shared" si="149"/>
        <v>0</v>
      </c>
      <c r="T448" s="4" t="str">
        <f t="shared" si="158"/>
        <v>A+J=</v>
      </c>
      <c r="U448" s="29">
        <f t="shared" si="159"/>
        <v>45807</v>
      </c>
      <c r="V448" s="3"/>
      <c r="W448" s="3"/>
      <c r="X448" s="140">
        <f>[2]Plan1!$A518</f>
        <v>52022</v>
      </c>
      <c r="Y448" s="132" t="str">
        <f>[2]Plan1!$C518</f>
        <v>Corpus Christi</v>
      </c>
      <c r="Z448" s="12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0"/>
        <v>45093</v>
      </c>
      <c r="B449" s="116">
        <f t="shared" ca="1" si="160"/>
        <v>1174.85546376</v>
      </c>
      <c r="C449" s="14">
        <f t="shared" ca="1" si="151"/>
        <v>860.15502270999991</v>
      </c>
      <c r="D449" s="95">
        <f t="shared" si="152"/>
        <v>45092</v>
      </c>
      <c r="E449" s="93">
        <f ca="1">IF(D449&lt;$B$1,VLOOKUP(D449,[1]DI!$A$4:$B$15000,2,FALSE),0)</f>
        <v>0.13650000000000001</v>
      </c>
      <c r="F449" s="14">
        <f t="shared" ca="1" si="161"/>
        <v>1.00050788</v>
      </c>
      <c r="G449" s="14">
        <f ca="1">(TRUNC(PRODUCT($F$12:$F448),16))</f>
        <v>1.2146537943801801</v>
      </c>
      <c r="H449" s="14">
        <f t="shared" si="162"/>
        <v>1</v>
      </c>
      <c r="I449" s="14">
        <f t="shared" ca="1" si="163"/>
        <v>1.2146537900000001</v>
      </c>
      <c r="J449" s="13">
        <f t="shared" si="153"/>
        <v>7.0000000000000007E-2</v>
      </c>
      <c r="K449" s="29">
        <f t="shared" si="154"/>
        <v>44456</v>
      </c>
      <c r="L449" s="2">
        <f t="shared" si="155"/>
        <v>437</v>
      </c>
      <c r="M449" s="17">
        <f t="shared" si="156"/>
        <v>437</v>
      </c>
      <c r="N449" s="12">
        <f t="shared" si="145"/>
        <v>1.124488975</v>
      </c>
      <c r="O449" s="12">
        <f t="shared" ca="1" si="146"/>
        <v>1.365864795</v>
      </c>
      <c r="P449" s="17">
        <f t="shared" si="157"/>
        <v>0</v>
      </c>
      <c r="Q449" s="14">
        <f t="shared" ca="1" si="147"/>
        <v>314.70044104999999</v>
      </c>
      <c r="R449" s="20">
        <f t="shared" si="148"/>
        <v>0</v>
      </c>
      <c r="S449" s="14">
        <f t="shared" si="149"/>
        <v>0</v>
      </c>
      <c r="T449" s="4" t="str">
        <f t="shared" si="158"/>
        <v>A+J=</v>
      </c>
      <c r="U449" s="29">
        <f t="shared" si="159"/>
        <v>45807</v>
      </c>
      <c r="V449" s="3"/>
      <c r="W449" s="3"/>
      <c r="X449" s="140">
        <f>[2]Plan1!$A519</f>
        <v>52116</v>
      </c>
      <c r="Y449" s="132" t="str">
        <f>[2]Plan1!$C519</f>
        <v>Independência do Brasil</v>
      </c>
      <c r="Z449" s="12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0"/>
        <v>45096</v>
      </c>
      <c r="B450" s="116">
        <f t="shared" ca="1" si="160"/>
        <v>1175.7677871799999</v>
      </c>
      <c r="C450" s="14">
        <f t="shared" ca="1" si="151"/>
        <v>860.15502270999991</v>
      </c>
      <c r="D450" s="95">
        <f t="shared" si="152"/>
        <v>45093</v>
      </c>
      <c r="E450" s="93">
        <f ca="1">IF(D450&lt;$B$1,VLOOKUP(D450,[1]DI!$A$4:$B$15000,2,FALSE),0)</f>
        <v>0.13650000000000001</v>
      </c>
      <c r="F450" s="14">
        <f t="shared" ca="1" si="161"/>
        <v>1.00050788</v>
      </c>
      <c r="G450" s="14">
        <f ca="1">(TRUNC(PRODUCT($F$12:$F449),16))</f>
        <v>1.21527069274927</v>
      </c>
      <c r="H450" s="14">
        <f t="shared" si="162"/>
        <v>1</v>
      </c>
      <c r="I450" s="14">
        <f t="shared" ca="1" si="163"/>
        <v>1.2152706900000001</v>
      </c>
      <c r="J450" s="13">
        <f t="shared" si="153"/>
        <v>7.0000000000000007E-2</v>
      </c>
      <c r="K450" s="29">
        <f t="shared" si="154"/>
        <v>44456</v>
      </c>
      <c r="L450" s="2">
        <f t="shared" si="155"/>
        <v>438</v>
      </c>
      <c r="M450" s="17">
        <f t="shared" si="156"/>
        <v>438</v>
      </c>
      <c r="N450" s="12">
        <f t="shared" si="145"/>
        <v>1.124790926</v>
      </c>
      <c r="O450" s="12">
        <f t="shared" ca="1" si="146"/>
        <v>1.3669254449999999</v>
      </c>
      <c r="P450" s="17">
        <f t="shared" si="157"/>
        <v>0</v>
      </c>
      <c r="Q450" s="14">
        <f t="shared" ca="1" si="147"/>
        <v>315.61276447</v>
      </c>
      <c r="R450" s="20">
        <f t="shared" si="148"/>
        <v>0</v>
      </c>
      <c r="S450" s="14">
        <f t="shared" si="149"/>
        <v>0</v>
      </c>
      <c r="T450" s="4" t="str">
        <f t="shared" si="158"/>
        <v>A+J=</v>
      </c>
      <c r="U450" s="29">
        <f t="shared" si="159"/>
        <v>45807</v>
      </c>
      <c r="V450" s="3"/>
      <c r="W450" s="3"/>
      <c r="X450" s="140">
        <f>[2]Plan1!$A520</f>
        <v>52151</v>
      </c>
      <c r="Y450" s="132" t="str">
        <f>[2]Plan1!$C520</f>
        <v>Nossa Sr.a Aparecida - Padroeira do Brasil</v>
      </c>
      <c r="Z450" s="12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0"/>
        <v>45097</v>
      </c>
      <c r="B451" s="116">
        <f t="shared" ca="1" si="160"/>
        <v>1176.6808150699999</v>
      </c>
      <c r="C451" s="14">
        <f t="shared" ca="1" si="151"/>
        <v>860.15502270999991</v>
      </c>
      <c r="D451" s="95">
        <f t="shared" si="152"/>
        <v>45096</v>
      </c>
      <c r="E451" s="93">
        <f ca="1">IF(D451&lt;$B$1,VLOOKUP(D451,[1]DI!$A$4:$B$15000,2,FALSE),0)</f>
        <v>0.13650000000000001</v>
      </c>
      <c r="F451" s="14">
        <f t="shared" ca="1" si="161"/>
        <v>1.00050788</v>
      </c>
      <c r="G451" s="14">
        <f ca="1">(TRUNC(PRODUCT($F$12:$F450),16))</f>
        <v>1.2158879044287001</v>
      </c>
      <c r="H451" s="14">
        <f t="shared" si="162"/>
        <v>1</v>
      </c>
      <c r="I451" s="14">
        <f t="shared" ca="1" si="163"/>
        <v>1.2158879</v>
      </c>
      <c r="J451" s="13">
        <f t="shared" si="153"/>
        <v>7.0000000000000007E-2</v>
      </c>
      <c r="K451" s="29">
        <f t="shared" si="154"/>
        <v>44456</v>
      </c>
      <c r="L451" s="2">
        <f t="shared" si="155"/>
        <v>439</v>
      </c>
      <c r="M451" s="17">
        <f t="shared" si="156"/>
        <v>439</v>
      </c>
      <c r="N451" s="12">
        <f t="shared" si="145"/>
        <v>1.125092958</v>
      </c>
      <c r="O451" s="12">
        <f t="shared" ca="1" si="146"/>
        <v>1.3679869140000001</v>
      </c>
      <c r="P451" s="17">
        <f t="shared" si="157"/>
        <v>0</v>
      </c>
      <c r="Q451" s="14">
        <f t="shared" ca="1" si="147"/>
        <v>316.52579236000003</v>
      </c>
      <c r="R451" s="20">
        <f t="shared" si="148"/>
        <v>0</v>
      </c>
      <c r="S451" s="14">
        <f t="shared" si="149"/>
        <v>0</v>
      </c>
      <c r="T451" s="4" t="str">
        <f t="shared" si="158"/>
        <v>A+J=</v>
      </c>
      <c r="U451" s="29">
        <f t="shared" si="159"/>
        <v>45807</v>
      </c>
      <c r="V451" s="3"/>
      <c r="W451" s="3"/>
      <c r="X451" s="140">
        <f>[2]Plan1!$A521</f>
        <v>52172</v>
      </c>
      <c r="Y451" s="132" t="str">
        <f>[2]Plan1!$C521</f>
        <v>Finados</v>
      </c>
      <c r="Z451" s="12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0"/>
        <v>45098</v>
      </c>
      <c r="B452" s="116">
        <f t="shared" ca="1" si="160"/>
        <v>1177.5945586099999</v>
      </c>
      <c r="C452" s="14">
        <f t="shared" ca="1" si="151"/>
        <v>860.15502270999991</v>
      </c>
      <c r="D452" s="95">
        <f t="shared" si="152"/>
        <v>45097</v>
      </c>
      <c r="E452" s="93">
        <f ca="1">IF(D452&lt;$B$1,VLOOKUP(D452,[1]DI!$A$4:$B$15000,2,FALSE),0)</f>
        <v>0.13650000000000001</v>
      </c>
      <c r="F452" s="14">
        <f t="shared" ca="1" si="161"/>
        <v>1.00050788</v>
      </c>
      <c r="G452" s="14">
        <f ca="1">(TRUNC(PRODUCT($F$12:$F451),16))</f>
        <v>1.2165054295776001</v>
      </c>
      <c r="H452" s="14">
        <f t="shared" si="162"/>
        <v>1</v>
      </c>
      <c r="I452" s="14">
        <f t="shared" ca="1" si="163"/>
        <v>1.21650543</v>
      </c>
      <c r="J452" s="13">
        <f t="shared" si="153"/>
        <v>7.0000000000000007E-2</v>
      </c>
      <c r="K452" s="29">
        <f t="shared" si="154"/>
        <v>44456</v>
      </c>
      <c r="L452" s="2">
        <f t="shared" si="155"/>
        <v>440</v>
      </c>
      <c r="M452" s="17">
        <f t="shared" si="156"/>
        <v>440</v>
      </c>
      <c r="N452" s="12">
        <f t="shared" si="145"/>
        <v>1.125395071</v>
      </c>
      <c r="O452" s="12">
        <f t="shared" ca="1" si="146"/>
        <v>1.369049215</v>
      </c>
      <c r="P452" s="17">
        <f t="shared" si="157"/>
        <v>0</v>
      </c>
      <c r="Q452" s="14">
        <f t="shared" ca="1" si="147"/>
        <v>317.43953590000001</v>
      </c>
      <c r="R452" s="20">
        <f t="shared" si="148"/>
        <v>0</v>
      </c>
      <c r="S452" s="14">
        <f t="shared" si="149"/>
        <v>0</v>
      </c>
      <c r="T452" s="4" t="str">
        <f t="shared" si="158"/>
        <v>A+J=</v>
      </c>
      <c r="U452" s="29">
        <f t="shared" si="159"/>
        <v>45807</v>
      </c>
      <c r="V452" s="3"/>
      <c r="W452" s="3"/>
      <c r="X452" s="140">
        <f>[2]Plan1!$A522</f>
        <v>52185</v>
      </c>
      <c r="Y452" s="132" t="str">
        <f>[2]Plan1!$C522</f>
        <v>Proclamação da República</v>
      </c>
      <c r="Z452" s="12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0"/>
        <v>45099</v>
      </c>
      <c r="B453" s="116">
        <f t="shared" ca="1" si="160"/>
        <v>1178.50900748</v>
      </c>
      <c r="C453" s="14">
        <f t="shared" ca="1" si="151"/>
        <v>860.15502270999991</v>
      </c>
      <c r="D453" s="95">
        <f t="shared" si="152"/>
        <v>45098</v>
      </c>
      <c r="E453" s="93">
        <f ca="1">IF(D453&lt;$B$1,VLOOKUP(D453,[1]DI!$A$4:$B$15000,2,FALSE),0)</f>
        <v>0.13650000000000001</v>
      </c>
      <c r="F453" s="14">
        <f t="shared" ca="1" si="161"/>
        <v>1.00050788</v>
      </c>
      <c r="G453" s="14">
        <f ca="1">(TRUNC(PRODUCT($F$12:$F452),16))</f>
        <v>1.21712326835517</v>
      </c>
      <c r="H453" s="14">
        <f t="shared" si="162"/>
        <v>1</v>
      </c>
      <c r="I453" s="14">
        <f t="shared" ca="1" si="163"/>
        <v>1.2171232700000001</v>
      </c>
      <c r="J453" s="13">
        <f t="shared" si="153"/>
        <v>7.0000000000000007E-2</v>
      </c>
      <c r="K453" s="29">
        <f t="shared" si="154"/>
        <v>44456</v>
      </c>
      <c r="L453" s="2">
        <f t="shared" si="155"/>
        <v>441</v>
      </c>
      <c r="M453" s="17">
        <f t="shared" si="156"/>
        <v>441</v>
      </c>
      <c r="N453" s="12">
        <f t="shared" si="145"/>
        <v>1.1256972649999999</v>
      </c>
      <c r="O453" s="12">
        <f t="shared" ca="1" si="146"/>
        <v>1.370112336</v>
      </c>
      <c r="P453" s="17">
        <f t="shared" si="157"/>
        <v>0</v>
      </c>
      <c r="Q453" s="14">
        <f t="shared" ca="1" si="147"/>
        <v>318.35398477000001</v>
      </c>
      <c r="R453" s="20">
        <f t="shared" si="148"/>
        <v>0</v>
      </c>
      <c r="S453" s="14">
        <f t="shared" si="149"/>
        <v>0</v>
      </c>
      <c r="T453" s="4" t="str">
        <f t="shared" si="158"/>
        <v>A+J=</v>
      </c>
      <c r="U453" s="29">
        <f t="shared" si="159"/>
        <v>45807</v>
      </c>
      <c r="V453" s="3"/>
      <c r="W453" s="3"/>
      <c r="X453" s="140">
        <f>[2]Plan1!$A523</f>
        <v>52190</v>
      </c>
      <c r="Y453" s="132" t="str">
        <f>[2]Plan1!$C523</f>
        <v>Dia Nacional de Zumbi e da Consciência Negra</v>
      </c>
      <c r="Z453" s="12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0"/>
        <v>45100</v>
      </c>
      <c r="B454" s="116">
        <f t="shared" ca="1" si="160"/>
        <v>1179.4241634</v>
      </c>
      <c r="C454" s="14">
        <f t="shared" ca="1" si="151"/>
        <v>860.15502270999991</v>
      </c>
      <c r="D454" s="95">
        <f t="shared" si="152"/>
        <v>45099</v>
      </c>
      <c r="E454" s="93">
        <f ca="1">IF(D454&lt;$B$1,VLOOKUP(D454,[1]DI!$A$4:$B$15000,2,FALSE),0)</f>
        <v>0.13650000000000001</v>
      </c>
      <c r="F454" s="14">
        <f t="shared" ca="1" si="161"/>
        <v>1.00050788</v>
      </c>
      <c r="G454" s="14">
        <f ca="1">(TRUNC(PRODUCT($F$12:$F453),16))</f>
        <v>1.21774142092071</v>
      </c>
      <c r="H454" s="14">
        <f t="shared" si="162"/>
        <v>1</v>
      </c>
      <c r="I454" s="14">
        <f t="shared" ca="1" si="163"/>
        <v>1.2177414200000001</v>
      </c>
      <c r="J454" s="13">
        <f t="shared" si="153"/>
        <v>7.0000000000000007E-2</v>
      </c>
      <c r="K454" s="29">
        <f t="shared" si="154"/>
        <v>44456</v>
      </c>
      <c r="L454" s="2">
        <f t="shared" si="155"/>
        <v>442</v>
      </c>
      <c r="M454" s="17">
        <f t="shared" si="156"/>
        <v>442</v>
      </c>
      <c r="N454" s="12">
        <f t="shared" si="145"/>
        <v>1.12599954</v>
      </c>
      <c r="O454" s="12">
        <f t="shared" ca="1" si="146"/>
        <v>1.3711762789999999</v>
      </c>
      <c r="P454" s="17">
        <f t="shared" si="157"/>
        <v>0</v>
      </c>
      <c r="Q454" s="14">
        <f t="shared" ca="1" si="147"/>
        <v>319.26914068999997</v>
      </c>
      <c r="R454" s="20">
        <f t="shared" si="148"/>
        <v>0</v>
      </c>
      <c r="S454" s="14">
        <f t="shared" si="149"/>
        <v>0</v>
      </c>
      <c r="T454" s="4" t="str">
        <f t="shared" si="158"/>
        <v>A+J=</v>
      </c>
      <c r="U454" s="29">
        <f t="shared" si="159"/>
        <v>45807</v>
      </c>
      <c r="V454" s="3"/>
      <c r="W454" s="3"/>
      <c r="X454" s="140">
        <f>[2]Plan1!$A524</f>
        <v>52225</v>
      </c>
      <c r="Y454" s="132" t="str">
        <f>[2]Plan1!$C524</f>
        <v>Natal</v>
      </c>
      <c r="Z454" s="12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0"/>
        <v>45103</v>
      </c>
      <c r="B455" s="116">
        <f t="shared" ca="1" si="160"/>
        <v>1180.3400358199999</v>
      </c>
      <c r="C455" s="14">
        <f t="shared" ca="1" si="151"/>
        <v>860.15502270999991</v>
      </c>
      <c r="D455" s="95">
        <f t="shared" si="152"/>
        <v>45100</v>
      </c>
      <c r="E455" s="93">
        <f ca="1">IF(D455&lt;$B$1,VLOOKUP(D455,[1]DI!$A$4:$B$15000,2,FALSE),0)</f>
        <v>0.13650000000000001</v>
      </c>
      <c r="F455" s="14">
        <f t="shared" ca="1" si="161"/>
        <v>1.00050788</v>
      </c>
      <c r="G455" s="14">
        <f ca="1">(TRUNC(PRODUCT($F$12:$F454),16))</f>
        <v>1.2183598874335599</v>
      </c>
      <c r="H455" s="14">
        <f t="shared" si="162"/>
        <v>1</v>
      </c>
      <c r="I455" s="14">
        <f t="shared" ca="1" si="163"/>
        <v>1.2183598899999999</v>
      </c>
      <c r="J455" s="13">
        <f t="shared" si="153"/>
        <v>7.0000000000000007E-2</v>
      </c>
      <c r="K455" s="29">
        <f t="shared" si="154"/>
        <v>44456</v>
      </c>
      <c r="L455" s="2">
        <f t="shared" si="155"/>
        <v>443</v>
      </c>
      <c r="M455" s="17">
        <f t="shared" si="156"/>
        <v>443</v>
      </c>
      <c r="N455" s="12">
        <f t="shared" si="145"/>
        <v>1.1263018970000001</v>
      </c>
      <c r="O455" s="12">
        <f t="shared" ca="1" si="146"/>
        <v>1.3722410549999999</v>
      </c>
      <c r="P455" s="17">
        <f t="shared" si="157"/>
        <v>0</v>
      </c>
      <c r="Q455" s="14">
        <f t="shared" ca="1" si="147"/>
        <v>320.18501311</v>
      </c>
      <c r="R455" s="20">
        <f t="shared" si="148"/>
        <v>0</v>
      </c>
      <c r="S455" s="14">
        <f t="shared" si="149"/>
        <v>0</v>
      </c>
      <c r="T455" s="4" t="str">
        <f t="shared" si="158"/>
        <v>A+J=</v>
      </c>
      <c r="U455" s="29">
        <f t="shared" si="159"/>
        <v>45807</v>
      </c>
      <c r="V455" s="3"/>
      <c r="W455" s="3"/>
      <c r="X455" s="140">
        <f>[2]Plan1!$A525</f>
        <v>52232</v>
      </c>
      <c r="Y455" s="132" t="str">
        <f>[2]Plan1!$C525</f>
        <v>Confraternização Universal</v>
      </c>
      <c r="Z455" s="12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ht="15" x14ac:dyDescent="0.25">
      <c r="A456" s="115">
        <f t="shared" si="150"/>
        <v>45104</v>
      </c>
      <c r="B456" s="116">
        <f t="shared" ca="1" si="160"/>
        <v>1181.2566161499999</v>
      </c>
      <c r="C456" s="14">
        <f t="shared" ca="1" si="151"/>
        <v>860.15502270999991</v>
      </c>
      <c r="D456" s="95">
        <f t="shared" si="152"/>
        <v>45103</v>
      </c>
      <c r="E456" s="93">
        <f ca="1">IF(D456&lt;$B$1,VLOOKUP(D456,[1]DI!$A$4:$B$15000,2,FALSE),0)</f>
        <v>0.13650000000000001</v>
      </c>
      <c r="F456" s="14">
        <f t="shared" ca="1" si="161"/>
        <v>1.00050788</v>
      </c>
      <c r="G456" s="14">
        <f ca="1">(TRUNC(PRODUCT($F$12:$F455),16))</f>
        <v>1.21897866805319</v>
      </c>
      <c r="H456" s="14">
        <f t="shared" si="162"/>
        <v>1</v>
      </c>
      <c r="I456" s="14">
        <f t="shared" ca="1" si="163"/>
        <v>1.21897867</v>
      </c>
      <c r="J456" s="13">
        <f t="shared" si="153"/>
        <v>7.0000000000000007E-2</v>
      </c>
      <c r="K456" s="29">
        <f t="shared" si="154"/>
        <v>44456</v>
      </c>
      <c r="L456" s="2">
        <f t="shared" si="155"/>
        <v>444</v>
      </c>
      <c r="M456" s="17">
        <f t="shared" si="156"/>
        <v>444</v>
      </c>
      <c r="N456" s="12">
        <f t="shared" si="145"/>
        <v>1.1266043349999999</v>
      </c>
      <c r="O456" s="12">
        <f t="shared" ca="1" si="146"/>
        <v>1.3733066540000001</v>
      </c>
      <c r="P456" s="17">
        <f t="shared" si="157"/>
        <v>0</v>
      </c>
      <c r="Q456" s="14">
        <f t="shared" ca="1" si="147"/>
        <v>321.10159343999999</v>
      </c>
      <c r="R456" s="20">
        <f t="shared" si="148"/>
        <v>0</v>
      </c>
      <c r="S456" s="14">
        <f t="shared" si="149"/>
        <v>0</v>
      </c>
      <c r="T456" s="4" t="str">
        <f t="shared" si="158"/>
        <v>A+J=</v>
      </c>
      <c r="U456" s="29">
        <f t="shared" si="159"/>
        <v>45807</v>
      </c>
      <c r="V456" s="183" t="str">
        <f>B$9</f>
        <v>CRA021002SQ</v>
      </c>
      <c r="W456" s="183"/>
      <c r="X456" s="140">
        <f>[2]Plan1!$A526</f>
        <v>52271</v>
      </c>
      <c r="Y456" s="132" t="str">
        <f>[2]Plan1!$C526</f>
        <v>Carnaval</v>
      </c>
      <c r="Z456" s="12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ht="15" x14ac:dyDescent="0.25">
      <c r="A457" s="115">
        <f t="shared" si="150"/>
        <v>45105</v>
      </c>
      <c r="B457" s="116">
        <f t="shared" ca="1" si="160"/>
        <v>1182.17390267</v>
      </c>
      <c r="C457" s="14">
        <f t="shared" ca="1" si="151"/>
        <v>860.15502270999991</v>
      </c>
      <c r="D457" s="95">
        <f t="shared" si="152"/>
        <v>45104</v>
      </c>
      <c r="E457" s="93">
        <f ca="1">IF(D457&lt;$B$1,VLOOKUP(D457,[1]DI!$A$4:$B$15000,2,FALSE),0)</f>
        <v>0.13650000000000001</v>
      </c>
      <c r="F457" s="14">
        <f t="shared" ca="1" si="161"/>
        <v>1.00050788</v>
      </c>
      <c r="G457" s="14">
        <f ca="1">(TRUNC(PRODUCT($F$12:$F456),16))</f>
        <v>1.2195977629391299</v>
      </c>
      <c r="H457" s="14">
        <f t="shared" si="162"/>
        <v>1</v>
      </c>
      <c r="I457" s="14">
        <f t="shared" ca="1" si="163"/>
        <v>1.2195977600000001</v>
      </c>
      <c r="J457" s="13">
        <f t="shared" si="153"/>
        <v>7.0000000000000007E-2</v>
      </c>
      <c r="K457" s="29">
        <f t="shared" si="154"/>
        <v>44456</v>
      </c>
      <c r="L457" s="2">
        <f t="shared" si="155"/>
        <v>445</v>
      </c>
      <c r="M457" s="17">
        <f t="shared" si="156"/>
        <v>445</v>
      </c>
      <c r="N457" s="12">
        <f t="shared" si="145"/>
        <v>1.1269068529999999</v>
      </c>
      <c r="O457" s="12">
        <f t="shared" ca="1" si="146"/>
        <v>1.374373074</v>
      </c>
      <c r="P457" s="17">
        <f t="shared" si="157"/>
        <v>0</v>
      </c>
      <c r="Q457" s="14">
        <f t="shared" ca="1" si="147"/>
        <v>322.01887995999999</v>
      </c>
      <c r="R457" s="20">
        <f t="shared" si="148"/>
        <v>0</v>
      </c>
      <c r="S457" s="14">
        <f t="shared" si="149"/>
        <v>0</v>
      </c>
      <c r="T457" s="4" t="str">
        <f t="shared" si="158"/>
        <v>A+J=</v>
      </c>
      <c r="U457" s="29">
        <f t="shared" si="159"/>
        <v>45807</v>
      </c>
      <c r="V457" s="184" t="s">
        <v>93</v>
      </c>
      <c r="W457" s="185">
        <v>700391.19820341014</v>
      </c>
      <c r="X457" s="140">
        <f>[2]Plan1!$A527</f>
        <v>52272</v>
      </c>
      <c r="Y457" s="132" t="str">
        <f>[2]Plan1!$C527</f>
        <v>Carnaval</v>
      </c>
      <c r="Z457" s="12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ht="15" x14ac:dyDescent="0.25">
      <c r="A458" s="115">
        <f t="shared" si="150"/>
        <v>45106</v>
      </c>
      <c r="B458" s="116">
        <f t="shared" ca="1" si="160"/>
        <v>1183.0919082799999</v>
      </c>
      <c r="C458" s="14">
        <f t="shared" ca="1" si="151"/>
        <v>860.15502270999991</v>
      </c>
      <c r="D458" s="95">
        <f t="shared" si="152"/>
        <v>45105</v>
      </c>
      <c r="E458" s="93">
        <f ca="1">IF(D458&lt;$B$1,VLOOKUP(D458,[1]DI!$A$4:$B$15000,2,FALSE),0)</f>
        <v>0.13650000000000001</v>
      </c>
      <c r="F458" s="14">
        <f t="shared" ca="1" si="161"/>
        <v>1.00050788</v>
      </c>
      <c r="G458" s="14">
        <f ca="1">(TRUNC(PRODUCT($F$12:$F457),16))</f>
        <v>1.22021717225097</v>
      </c>
      <c r="H458" s="14">
        <f t="shared" si="162"/>
        <v>1</v>
      </c>
      <c r="I458" s="14">
        <f t="shared" ca="1" si="163"/>
        <v>1.22021717</v>
      </c>
      <c r="J458" s="13">
        <f t="shared" si="153"/>
        <v>7.0000000000000007E-2</v>
      </c>
      <c r="K458" s="29">
        <f t="shared" si="154"/>
        <v>44456</v>
      </c>
      <c r="L458" s="2">
        <f t="shared" si="155"/>
        <v>446</v>
      </c>
      <c r="M458" s="17">
        <f t="shared" si="156"/>
        <v>446</v>
      </c>
      <c r="N458" s="12">
        <f t="shared" si="145"/>
        <v>1.1272094539999999</v>
      </c>
      <c r="O458" s="12">
        <f t="shared" ca="1" si="146"/>
        <v>1.37544033</v>
      </c>
      <c r="P458" s="17">
        <f t="shared" si="157"/>
        <v>0</v>
      </c>
      <c r="Q458" s="14">
        <f t="shared" ca="1" si="147"/>
        <v>322.93688557000002</v>
      </c>
      <c r="R458" s="20">
        <f t="shared" si="148"/>
        <v>0</v>
      </c>
      <c r="S458" s="14">
        <f t="shared" si="149"/>
        <v>0</v>
      </c>
      <c r="T458" s="4" t="str">
        <f t="shared" si="158"/>
        <v>A+J=</v>
      </c>
      <c r="U458" s="29">
        <f t="shared" si="159"/>
        <v>45807</v>
      </c>
      <c r="V458" s="184" t="s">
        <v>94</v>
      </c>
      <c r="W458" s="186">
        <v>5254</v>
      </c>
      <c r="X458" s="140">
        <f>[2]Plan1!$A528</f>
        <v>52317</v>
      </c>
      <c r="Y458" s="132" t="str">
        <f>[2]Plan1!$C528</f>
        <v>Paixão de Cristo</v>
      </c>
      <c r="Z458" s="12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ht="15" x14ac:dyDescent="0.25">
      <c r="A459" s="115">
        <f t="shared" si="150"/>
        <v>45107</v>
      </c>
      <c r="B459" s="116">
        <f t="shared" ca="1" si="160"/>
        <v>1184.0106312599999</v>
      </c>
      <c r="C459" s="14">
        <f t="shared" ca="1" si="151"/>
        <v>860.15502270999991</v>
      </c>
      <c r="D459" s="95">
        <f t="shared" si="152"/>
        <v>45106</v>
      </c>
      <c r="E459" s="93">
        <f ca="1">IF(D459&lt;$B$1,VLOOKUP(D459,[1]DI!$A$4:$B$15000,2,FALSE),0)</f>
        <v>0.13650000000000001</v>
      </c>
      <c r="F459" s="14">
        <f t="shared" ca="1" si="161"/>
        <v>1.00050788</v>
      </c>
      <c r="G459" s="14">
        <f ca="1">(TRUNC(PRODUCT($F$12:$F458),16))</f>
        <v>1.22083689614841</v>
      </c>
      <c r="H459" s="14">
        <f t="shared" si="162"/>
        <v>1</v>
      </c>
      <c r="I459" s="14">
        <f t="shared" ca="1" si="163"/>
        <v>1.2208368999999999</v>
      </c>
      <c r="J459" s="13">
        <f t="shared" si="153"/>
        <v>7.0000000000000007E-2</v>
      </c>
      <c r="K459" s="29">
        <f t="shared" si="154"/>
        <v>44456</v>
      </c>
      <c r="L459" s="2">
        <f t="shared" si="155"/>
        <v>447</v>
      </c>
      <c r="M459" s="17">
        <f t="shared" si="156"/>
        <v>447</v>
      </c>
      <c r="N459" s="12">
        <f t="shared" si="145"/>
        <v>1.1275121349999999</v>
      </c>
      <c r="O459" s="12">
        <f t="shared" ca="1" si="146"/>
        <v>1.37650842</v>
      </c>
      <c r="P459" s="17">
        <f t="shared" si="157"/>
        <v>0</v>
      </c>
      <c r="Q459" s="14">
        <f t="shared" ca="1" si="147"/>
        <v>323.85560855</v>
      </c>
      <c r="R459" s="20">
        <f t="shared" si="148"/>
        <v>0</v>
      </c>
      <c r="S459" s="14">
        <f t="shared" si="149"/>
        <v>0</v>
      </c>
      <c r="T459" s="4" t="str">
        <f t="shared" si="158"/>
        <v>A+J=</v>
      </c>
      <c r="U459" s="29">
        <f t="shared" si="159"/>
        <v>45807</v>
      </c>
      <c r="V459" s="184" t="s">
        <v>95</v>
      </c>
      <c r="W459" s="187">
        <f>W457/W458</f>
        <v>133.30628058686906</v>
      </c>
      <c r="X459" s="140">
        <f>[2]Plan1!$A529</f>
        <v>52342</v>
      </c>
      <c r="Y459" s="132" t="str">
        <f>[2]Plan1!$C529</f>
        <v>Tiradentes</v>
      </c>
      <c r="Z459" s="12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ht="15" x14ac:dyDescent="0.25">
      <c r="A460" s="115">
        <f t="shared" si="150"/>
        <v>45110</v>
      </c>
      <c r="B460" s="116">
        <f t="shared" ca="1" si="160"/>
        <v>1184.9300535399998</v>
      </c>
      <c r="C460" s="14">
        <f t="shared" ca="1" si="151"/>
        <v>860.15502270999991</v>
      </c>
      <c r="D460" s="95">
        <f t="shared" si="152"/>
        <v>45107</v>
      </c>
      <c r="E460" s="93">
        <f ca="1">IF(D460&lt;$B$1,VLOOKUP(D460,[1]DI!$A$4:$B$15000,2,FALSE),0)</f>
        <v>0.13650000000000001</v>
      </c>
      <c r="F460" s="14">
        <f t="shared" ca="1" si="161"/>
        <v>1.00050788</v>
      </c>
      <c r="G460" s="14">
        <f ca="1">(TRUNC(PRODUCT($F$12:$F459),16))</f>
        <v>1.2214569347912301</v>
      </c>
      <c r="H460" s="14">
        <f t="shared" si="162"/>
        <v>1</v>
      </c>
      <c r="I460" s="14">
        <f t="shared" ca="1" si="163"/>
        <v>1.22145693</v>
      </c>
      <c r="J460" s="13">
        <f t="shared" si="153"/>
        <v>7.0000000000000007E-2</v>
      </c>
      <c r="K460" s="29">
        <f t="shared" si="154"/>
        <v>44456</v>
      </c>
      <c r="L460" s="2">
        <f t="shared" si="155"/>
        <v>448</v>
      </c>
      <c r="M460" s="17">
        <f t="shared" si="156"/>
        <v>448</v>
      </c>
      <c r="N460" s="12">
        <f t="shared" ref="N460:N523" si="164">ROUND((J460+1)^(M460/252),9)</f>
        <v>1.127814898</v>
      </c>
      <c r="O460" s="12">
        <f t="shared" ref="O460:O523" ca="1" si="165">ROUND(I460*N460,9)</f>
        <v>1.3775773229999999</v>
      </c>
      <c r="P460" s="17">
        <f t="shared" si="157"/>
        <v>0</v>
      </c>
      <c r="Q460" s="14">
        <f t="shared" ref="Q460:Q523" ca="1" si="166">TRUNC(((O460-1)*C460),8)</f>
        <v>324.77503082999999</v>
      </c>
      <c r="R460" s="20">
        <f t="shared" ref="R460:R523" si="167">IF($P460&gt;0,VLOOKUP($P460,$X$12:$AD$150,7),0)</f>
        <v>0</v>
      </c>
      <c r="S460" s="14">
        <f t="shared" ref="S460:S523" si="168">IF(R460&gt;0,TRUNC(R460*C460,8),0)</f>
        <v>0</v>
      </c>
      <c r="T460" s="4" t="str">
        <f t="shared" si="158"/>
        <v>A+J=</v>
      </c>
      <c r="U460" s="29">
        <f t="shared" si="159"/>
        <v>45807</v>
      </c>
      <c r="V460" s="184" t="s">
        <v>96</v>
      </c>
      <c r="W460" s="188">
        <f ca="1">O467</f>
        <v>1.3850829920000001</v>
      </c>
      <c r="X460" s="140">
        <f>[2]Plan1!$A530</f>
        <v>52352</v>
      </c>
      <c r="Y460" s="132" t="str">
        <f>[2]Plan1!$C530</f>
        <v>Dia do Trabalho</v>
      </c>
      <c r="Z460" s="12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ht="15" x14ac:dyDescent="0.25">
      <c r="A461" s="115">
        <f t="shared" ref="A461:A524" si="169">WORKDAY($A460,1,$X$166:$X$544)</f>
        <v>45111</v>
      </c>
      <c r="B461" s="116">
        <f t="shared" ca="1" si="160"/>
        <v>1185.8502043799999</v>
      </c>
      <c r="C461" s="14">
        <f t="shared" ref="C461:C524" ca="1" si="170">(C460-S460)</f>
        <v>860.15502270999991</v>
      </c>
      <c r="D461" s="95">
        <f t="shared" ref="D461:D524" si="171">WORKDAY($A461,-1,$X$160:$X$544)</f>
        <v>45110</v>
      </c>
      <c r="E461" s="93">
        <f ca="1">IF(D461&lt;$B$1,VLOOKUP(D461,[1]DI!$A$4:$B$15000,2,FALSE),0)</f>
        <v>0.13650000000000001</v>
      </c>
      <c r="F461" s="14">
        <f t="shared" ca="1" si="161"/>
        <v>1.00050788</v>
      </c>
      <c r="G461" s="14">
        <f ca="1">(TRUNC(PRODUCT($F$12:$F460),16))</f>
        <v>1.2220772883392701</v>
      </c>
      <c r="H461" s="14">
        <f t="shared" si="162"/>
        <v>1</v>
      </c>
      <c r="I461" s="14">
        <f t="shared" ca="1" si="163"/>
        <v>1.2220772900000001</v>
      </c>
      <c r="J461" s="13">
        <f t="shared" ref="J461:J524" si="172">J460</f>
        <v>7.0000000000000007E-2</v>
      </c>
      <c r="K461" s="29">
        <f t="shared" ref="K461:K524" si="173">IF(P460&gt;0,VLOOKUP(P460,X$12:AH$150,2),K460)</f>
        <v>44456</v>
      </c>
      <c r="L461" s="2">
        <f t="shared" ref="L461:L524" si="174">IF(A461&gt;K461,IF(NETWORKDAYS(K461,A461,$X$160:$X$544)-1=0,1,NETWORKDAYS(K461,A461,$X$160:$X$544)-1),0)</f>
        <v>449</v>
      </c>
      <c r="M461" s="17">
        <f t="shared" ref="M461:M524" si="175">IF(AND(L461=1,L460=1),1,IF(L461&gt;0,IF(L461=L460,L461+1,L461),0))</f>
        <v>449</v>
      </c>
      <c r="N461" s="12">
        <f t="shared" si="164"/>
        <v>1.1281177419999999</v>
      </c>
      <c r="O461" s="12">
        <f t="shared" ca="1" si="165"/>
        <v>1.378647073</v>
      </c>
      <c r="P461" s="17">
        <f t="shared" ref="P461:P524" si="176">IF(VLOOKUP(A461,Y$12:AF$150,8)=VLOOKUP(A460,Y$12:AF$150,8),0,VLOOKUP(A461,Y$12:AF$150,8))</f>
        <v>0</v>
      </c>
      <c r="Q461" s="14">
        <f t="shared" ca="1" si="166"/>
        <v>325.69518167000001</v>
      </c>
      <c r="R461" s="20">
        <f t="shared" si="167"/>
        <v>0</v>
      </c>
      <c r="S461" s="14">
        <f t="shared" si="168"/>
        <v>0</v>
      </c>
      <c r="T461" s="4" t="str">
        <f t="shared" ref="T461:T524" si="177">IF(P460&gt;0,VLOOKUP(P460,X$12:AH$150,10),T460)</f>
        <v>A+J=</v>
      </c>
      <c r="U461" s="29">
        <f t="shared" ref="U461:U524" si="178">IF(P460&gt;0,VLOOKUP(P460,X$12:AH$150,11),U460)</f>
        <v>45807</v>
      </c>
      <c r="V461" s="184" t="s">
        <v>97</v>
      </c>
      <c r="W461" s="189">
        <f ca="1">W459/(C467*W460)</f>
        <v>0.11189175484998795</v>
      </c>
      <c r="X461" s="140">
        <f>[2]Plan1!$A531</f>
        <v>52379</v>
      </c>
      <c r="Y461" s="132" t="str">
        <f>[2]Plan1!$C531</f>
        <v>Corpus Christi</v>
      </c>
      <c r="Z461" s="12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ht="15" x14ac:dyDescent="0.25">
      <c r="A462" s="115">
        <f t="shared" si="169"/>
        <v>45112</v>
      </c>
      <c r="B462" s="116">
        <f t="shared" ref="B462:B525" ca="1" si="179">IF(D462&lt;=TODAY(),C462+Q462,IF(AND(D462&gt;TODAY(),A462&lt;=$B$1),IF(VLOOKUP(TODAY(),$A$10:$E$5000,4,FALSE)=0,"n.d",C462+Q462),"n.d"))</f>
        <v>1186.7710648399998</v>
      </c>
      <c r="C462" s="14">
        <f t="shared" ca="1" si="170"/>
        <v>860.15502270999991</v>
      </c>
      <c r="D462" s="95">
        <f t="shared" si="171"/>
        <v>45111</v>
      </c>
      <c r="E462" s="93">
        <f ca="1">IF(D462&lt;$B$1,VLOOKUP(D462,[1]DI!$A$4:$B$15000,2,FALSE),0)</f>
        <v>0.13650000000000001</v>
      </c>
      <c r="F462" s="14">
        <f t="shared" ref="F462:F525" ca="1" si="180">ROUND(((1+E462)^(1/252)),8)</f>
        <v>1.00050788</v>
      </c>
      <c r="G462" s="14">
        <f ca="1">(TRUNC(PRODUCT($F$12:$F461),16))</f>
        <v>1.2226979569524701</v>
      </c>
      <c r="H462" s="14">
        <f t="shared" ref="H462:H525" si="181">IF(P461&gt;0,G461,H461)</f>
        <v>1</v>
      </c>
      <c r="I462" s="14">
        <f t="shared" ref="I462:I525" ca="1" si="182">ROUND(G462/H462,8)</f>
        <v>1.2226979600000001</v>
      </c>
      <c r="J462" s="13">
        <f t="shared" si="172"/>
        <v>7.0000000000000007E-2</v>
      </c>
      <c r="K462" s="29">
        <f t="shared" si="173"/>
        <v>44456</v>
      </c>
      <c r="L462" s="2">
        <f t="shared" si="174"/>
        <v>450</v>
      </c>
      <c r="M462" s="17">
        <f t="shared" si="175"/>
        <v>450</v>
      </c>
      <c r="N462" s="12">
        <f t="shared" si="164"/>
        <v>1.1284206670000001</v>
      </c>
      <c r="O462" s="12">
        <f t="shared" ca="1" si="165"/>
        <v>1.379717648</v>
      </c>
      <c r="P462" s="17">
        <f t="shared" si="176"/>
        <v>0</v>
      </c>
      <c r="Q462" s="14">
        <f t="shared" ca="1" si="166"/>
        <v>326.61604212999998</v>
      </c>
      <c r="R462" s="20">
        <f t="shared" si="167"/>
        <v>0</v>
      </c>
      <c r="S462" s="14">
        <f t="shared" si="168"/>
        <v>0</v>
      </c>
      <c r="T462" s="4" t="str">
        <f t="shared" si="177"/>
        <v>A+J=</v>
      </c>
      <c r="U462" s="29">
        <f t="shared" si="178"/>
        <v>45807</v>
      </c>
      <c r="V462" s="183" t="s">
        <v>88</v>
      </c>
      <c r="W462" s="187">
        <f ca="1">TRUNC(W461*C467,8)</f>
        <v>96.244254929999997</v>
      </c>
      <c r="X462" s="140">
        <f>[2]Plan1!$A532</f>
        <v>52481</v>
      </c>
      <c r="Y462" s="132" t="str">
        <f>[2]Plan1!$C532</f>
        <v>Independência do Brasil</v>
      </c>
      <c r="Z462" s="12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ht="15" x14ac:dyDescent="0.25">
      <c r="A463" s="115">
        <f t="shared" si="169"/>
        <v>45113</v>
      </c>
      <c r="B463" s="116">
        <f t="shared" ca="1" si="179"/>
        <v>1187.6926340799998</v>
      </c>
      <c r="C463" s="14">
        <f t="shared" ca="1" si="170"/>
        <v>860.15502270999991</v>
      </c>
      <c r="D463" s="95">
        <f t="shared" si="171"/>
        <v>45112</v>
      </c>
      <c r="E463" s="93">
        <f ca="1">IF(D463&lt;$B$1,VLOOKUP(D463,[1]DI!$A$4:$B$15000,2,FALSE),0)</f>
        <v>0.13650000000000001</v>
      </c>
      <c r="F463" s="14">
        <f t="shared" ca="1" si="180"/>
        <v>1.00050788</v>
      </c>
      <c r="G463" s="14">
        <f ca="1">(TRUNC(PRODUCT($F$12:$F462),16))</f>
        <v>1.22331894079085</v>
      </c>
      <c r="H463" s="14">
        <f t="shared" si="181"/>
        <v>1</v>
      </c>
      <c r="I463" s="14">
        <f t="shared" ca="1" si="182"/>
        <v>1.22331894</v>
      </c>
      <c r="J463" s="13">
        <f t="shared" si="172"/>
        <v>7.0000000000000007E-2</v>
      </c>
      <c r="K463" s="29">
        <f t="shared" si="173"/>
        <v>44456</v>
      </c>
      <c r="L463" s="2">
        <f t="shared" si="174"/>
        <v>451</v>
      </c>
      <c r="M463" s="17">
        <f t="shared" si="175"/>
        <v>451</v>
      </c>
      <c r="N463" s="12">
        <f t="shared" si="164"/>
        <v>1.1287236730000001</v>
      </c>
      <c r="O463" s="12">
        <f t="shared" ca="1" si="165"/>
        <v>1.3807890469999999</v>
      </c>
      <c r="P463" s="17">
        <f t="shared" si="176"/>
        <v>0</v>
      </c>
      <c r="Q463" s="14">
        <f t="shared" ca="1" si="166"/>
        <v>327.53761136999998</v>
      </c>
      <c r="R463" s="20">
        <f t="shared" si="167"/>
        <v>0</v>
      </c>
      <c r="S463" s="14">
        <f t="shared" si="168"/>
        <v>0</v>
      </c>
      <c r="T463" s="4" t="str">
        <f t="shared" si="177"/>
        <v>A+J=</v>
      </c>
      <c r="U463" s="29">
        <f t="shared" si="178"/>
        <v>45807</v>
      </c>
      <c r="V463" s="183" t="s">
        <v>90</v>
      </c>
      <c r="W463" s="187">
        <f ca="1">(O467-1)*W462</f>
        <v>37.062025651255155</v>
      </c>
      <c r="X463" s="140">
        <f>[2]Plan1!$A533</f>
        <v>52516</v>
      </c>
      <c r="Y463" s="132" t="str">
        <f>[2]Plan1!$C533</f>
        <v>Nossa Sr.a Aparecida - Padroeira do Brasil</v>
      </c>
      <c r="Z463" s="12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ht="15" x14ac:dyDescent="0.25">
      <c r="A464" s="115">
        <f t="shared" si="169"/>
        <v>45114</v>
      </c>
      <c r="B464" s="116">
        <f t="shared" ca="1" si="179"/>
        <v>1188.6149249799998</v>
      </c>
      <c r="C464" s="14">
        <f t="shared" ca="1" si="170"/>
        <v>860.15502270999991</v>
      </c>
      <c r="D464" s="95">
        <f t="shared" si="171"/>
        <v>45113</v>
      </c>
      <c r="E464" s="93">
        <f ca="1">IF(D464&lt;$B$1,VLOOKUP(D464,[1]DI!$A$4:$B$15000,2,FALSE),0)</f>
        <v>0.13650000000000001</v>
      </c>
      <c r="F464" s="14">
        <f t="shared" ca="1" si="180"/>
        <v>1.00050788</v>
      </c>
      <c r="G464" s="14">
        <f ca="1">(TRUNC(PRODUCT($F$12:$F463),16))</f>
        <v>1.2239402400144901</v>
      </c>
      <c r="H464" s="14">
        <f t="shared" si="181"/>
        <v>1</v>
      </c>
      <c r="I464" s="14">
        <f t="shared" ca="1" si="182"/>
        <v>1.2239402399999999</v>
      </c>
      <c r="J464" s="13">
        <f t="shared" si="172"/>
        <v>7.0000000000000007E-2</v>
      </c>
      <c r="K464" s="29">
        <f t="shared" si="173"/>
        <v>44456</v>
      </c>
      <c r="L464" s="2">
        <f t="shared" si="174"/>
        <v>452</v>
      </c>
      <c r="M464" s="17">
        <f t="shared" si="175"/>
        <v>452</v>
      </c>
      <c r="N464" s="12">
        <f t="shared" si="164"/>
        <v>1.129026761</v>
      </c>
      <c r="O464" s="12">
        <f t="shared" ca="1" si="165"/>
        <v>1.3818612850000001</v>
      </c>
      <c r="P464" s="17">
        <f t="shared" si="176"/>
        <v>0</v>
      </c>
      <c r="Q464" s="14">
        <f t="shared" ca="1" si="166"/>
        <v>328.45990226999999</v>
      </c>
      <c r="R464" s="20">
        <f t="shared" si="167"/>
        <v>0</v>
      </c>
      <c r="S464" s="14">
        <f t="shared" si="168"/>
        <v>0</v>
      </c>
      <c r="T464" s="4" t="str">
        <f t="shared" si="177"/>
        <v>A+J=</v>
      </c>
      <c r="U464" s="29">
        <f t="shared" si="178"/>
        <v>45807</v>
      </c>
      <c r="V464" s="184" t="s">
        <v>98</v>
      </c>
      <c r="W464" s="185">
        <f ca="1">(W462+W463)*W458</f>
        <v>700391.19817391457</v>
      </c>
      <c r="X464" s="140">
        <f>[2]Plan1!$A534</f>
        <v>52537</v>
      </c>
      <c r="Y464" s="132" t="str">
        <f>[2]Plan1!$C534</f>
        <v>Finados</v>
      </c>
      <c r="Z464" s="12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ht="15" x14ac:dyDescent="0.25">
      <c r="A465" s="115">
        <f t="shared" si="169"/>
        <v>45117</v>
      </c>
      <c r="B465" s="116">
        <f t="shared" ref="B465" ca="1" si="183">IF(D465&lt;=TODAY(),C465+Q465,IF(AND(D465&gt;TODAY(),A465&lt;=$B$1),IF(VLOOKUP(TODAY(),$A$10:$E$5000,4,FALSE)=0,"n.d",C465+Q465),"n.d"))</f>
        <v>1189.5379272299999</v>
      </c>
      <c r="C465" s="14">
        <f t="shared" ref="C465" ca="1" si="184">(C464-S464)</f>
        <v>860.15502270999991</v>
      </c>
      <c r="D465" s="95">
        <f t="shared" si="171"/>
        <v>45114</v>
      </c>
      <c r="E465" s="93">
        <f ca="1">IF(D465&lt;$B$1,VLOOKUP(D465,[1]DI!$A$4:$B$15000,2,FALSE),0)</f>
        <v>0.13650000000000001</v>
      </c>
      <c r="F465" s="14">
        <f t="shared" ref="F465" ca="1" si="185">ROUND(((1+E465)^(1/252)),8)</f>
        <v>1.00050788</v>
      </c>
      <c r="G465" s="14">
        <f ca="1">(TRUNC(PRODUCT($F$12:$F464),16))</f>
        <v>1.2245618547835899</v>
      </c>
      <c r="H465" s="14">
        <f t="shared" ref="H465" si="186">IF(P464&gt;0,G464,H464)</f>
        <v>1</v>
      </c>
      <c r="I465" s="14">
        <f t="shared" ref="I465" ca="1" si="187">ROUND(G465/H465,8)</f>
        <v>1.22456185</v>
      </c>
      <c r="J465" s="13">
        <f t="shared" si="172"/>
        <v>7.0000000000000007E-2</v>
      </c>
      <c r="K465" s="29">
        <f t="shared" ref="K465" si="188">IF(P464&gt;0,VLOOKUP(P464,X$12:AH$150,2),K464)</f>
        <v>44456</v>
      </c>
      <c r="L465" s="2">
        <f t="shared" ref="L465" si="189">IF(A465&gt;K465,IF(NETWORKDAYS(K465,A465,$X$160:$X$544)-1=0,1,NETWORKDAYS(K465,A465,$X$160:$X$544)-1),0)</f>
        <v>453</v>
      </c>
      <c r="M465" s="17">
        <f t="shared" ref="M465" si="190">IF(AND(L465=1,L464=1),1,IF(L465&gt;0,IF(L465=L464,L465+1,L465),0))</f>
        <v>453</v>
      </c>
      <c r="N465" s="12">
        <f t="shared" ref="N465" si="191">ROUND((J465+1)^(M465/252),9)</f>
        <v>1.129329931</v>
      </c>
      <c r="O465" s="12">
        <f t="shared" ref="O465" ca="1" si="192">ROUND(I465*N465,9)</f>
        <v>1.38293435</v>
      </c>
      <c r="P465" s="17">
        <f t="shared" ref="P465" si="193">IF(VLOOKUP(A465,Y$12:AF$150,8)=VLOOKUP(A464,Y$12:AF$150,8),0,VLOOKUP(A465,Y$12:AF$150,8))</f>
        <v>0</v>
      </c>
      <c r="Q465" s="14">
        <f t="shared" ref="Q465" ca="1" si="194">TRUNC(((O465-1)*C465),8)</f>
        <v>329.38290452000001</v>
      </c>
      <c r="R465" s="20">
        <f t="shared" si="167"/>
        <v>0</v>
      </c>
      <c r="S465" s="14">
        <f t="shared" ref="S465" si="195">IF(R465&gt;0,TRUNC(R465*C465,8),0)</f>
        <v>0</v>
      </c>
      <c r="T465" s="4" t="str">
        <f t="shared" ref="T465" si="196">IF(P464&gt;0,VLOOKUP(P464,X$12:AH$150,10),T464)</f>
        <v>A+J=</v>
      </c>
      <c r="U465" s="29">
        <f t="shared" ref="U465" si="197">IF(P464&gt;0,VLOOKUP(P464,X$12:AH$150,11),U464)</f>
        <v>45807</v>
      </c>
      <c r="V465" s="184" t="s">
        <v>91</v>
      </c>
      <c r="W465" s="190">
        <f ca="1">C467-S467+Q467-W463</f>
        <v>1058.0798118487446</v>
      </c>
      <c r="X465" s="140">
        <f>[2]Plan1!$A535</f>
        <v>52550</v>
      </c>
      <c r="Y465" s="132" t="str">
        <f>[2]Plan1!$C535</f>
        <v>Proclamação da República</v>
      </c>
      <c r="Z465" s="12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ht="15" x14ac:dyDescent="0.25">
      <c r="A466" s="115">
        <f t="shared" si="169"/>
        <v>45118</v>
      </c>
      <c r="B466" s="116">
        <f t="shared" ca="1" si="179"/>
        <v>1190.4616588899999</v>
      </c>
      <c r="C466" s="14">
        <f t="shared" ca="1" si="170"/>
        <v>860.15502270999991</v>
      </c>
      <c r="D466" s="95">
        <f t="shared" si="171"/>
        <v>45117</v>
      </c>
      <c r="E466" s="93">
        <f ca="1">IF(D466&lt;$B$1,VLOOKUP(D466,[1]DI!$A$4:$B$15000,2,FALSE),0)</f>
        <v>0.13650000000000001</v>
      </c>
      <c r="F466" s="14">
        <f t="shared" ca="1" si="180"/>
        <v>1.00050788</v>
      </c>
      <c r="G466" s="14">
        <f ca="1">(TRUNC(PRODUCT($F$12:$F465),16))</f>
        <v>1.2251837852584</v>
      </c>
      <c r="H466" s="14">
        <f t="shared" si="181"/>
        <v>1</v>
      </c>
      <c r="I466" s="14">
        <f t="shared" ca="1" si="182"/>
        <v>1.22518379</v>
      </c>
      <c r="J466" s="13">
        <f t="shared" si="172"/>
        <v>7.0000000000000007E-2</v>
      </c>
      <c r="K466" s="29">
        <f t="shared" si="173"/>
        <v>44456</v>
      </c>
      <c r="L466" s="2">
        <f t="shared" si="174"/>
        <v>454</v>
      </c>
      <c r="M466" s="17">
        <f t="shared" si="175"/>
        <v>454</v>
      </c>
      <c r="N466" s="12">
        <f t="shared" si="164"/>
        <v>1.1296331820000001</v>
      </c>
      <c r="O466" s="12">
        <f t="shared" ca="1" si="165"/>
        <v>1.3840082629999999</v>
      </c>
      <c r="P466" s="17">
        <f t="shared" si="176"/>
        <v>0</v>
      </c>
      <c r="Q466" s="14">
        <f t="shared" ca="1" si="166"/>
        <v>330.30663618</v>
      </c>
      <c r="R466" s="20">
        <f t="shared" si="167"/>
        <v>0</v>
      </c>
      <c r="S466" s="14">
        <f t="shared" si="168"/>
        <v>0</v>
      </c>
      <c r="T466" s="4" t="str">
        <f t="shared" si="177"/>
        <v>A+J=</v>
      </c>
      <c r="U466" s="29">
        <f t="shared" si="178"/>
        <v>45807</v>
      </c>
      <c r="V466" s="184" t="s">
        <v>92</v>
      </c>
      <c r="W466" s="190">
        <f ca="1">C468</f>
        <v>763.9107677799999</v>
      </c>
      <c r="X466" s="140">
        <f>[2]Plan1!$A536</f>
        <v>52555</v>
      </c>
      <c r="Y466" s="132" t="str">
        <f>[2]Plan1!$C536</f>
        <v>Dia Nacional de Zumbi e da Consciência Negra</v>
      </c>
      <c r="Z466" s="12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ht="15" x14ac:dyDescent="0.25">
      <c r="A467" s="161">
        <f t="shared" si="169"/>
        <v>45119</v>
      </c>
      <c r="B467" s="162">
        <f t="shared" ca="1" si="179"/>
        <v>1191.38609243</v>
      </c>
      <c r="C467" s="163">
        <f t="shared" ca="1" si="170"/>
        <v>860.15502270999991</v>
      </c>
      <c r="D467" s="164">
        <f t="shared" si="171"/>
        <v>45118</v>
      </c>
      <c r="E467" s="165">
        <f ca="1">IF(D467&lt;$B$1,VLOOKUP(D467,[1]DI!$A$4:$B$15000,2,FALSE),0)</f>
        <v>0.13650000000000001</v>
      </c>
      <c r="F467" s="163">
        <f t="shared" ca="1" si="180"/>
        <v>1.00050788</v>
      </c>
      <c r="G467" s="163">
        <f ca="1">(TRUNC(PRODUCT($F$12:$F466),16))</f>
        <v>1.22580603159926</v>
      </c>
      <c r="H467" s="163">
        <f t="shared" si="181"/>
        <v>1</v>
      </c>
      <c r="I467" s="163">
        <f t="shared" ca="1" si="182"/>
        <v>1.22580603</v>
      </c>
      <c r="J467" s="165">
        <f t="shared" si="172"/>
        <v>7.0000000000000007E-2</v>
      </c>
      <c r="K467" s="164">
        <f t="shared" si="173"/>
        <v>44456</v>
      </c>
      <c r="L467" s="166">
        <f t="shared" si="174"/>
        <v>455</v>
      </c>
      <c r="M467" s="167">
        <f t="shared" si="175"/>
        <v>455</v>
      </c>
      <c r="N467" s="168">
        <f t="shared" si="164"/>
        <v>1.1299365139999999</v>
      </c>
      <c r="O467" s="168">
        <f t="shared" ca="1" si="165"/>
        <v>1.3850829920000001</v>
      </c>
      <c r="P467" s="167">
        <f t="shared" si="176"/>
        <v>0</v>
      </c>
      <c r="Q467" s="163">
        <f t="shared" ca="1" si="166"/>
        <v>331.23106971999999</v>
      </c>
      <c r="R467" s="173">
        <f ca="1">S467/C467</f>
        <v>0.11189175484527586</v>
      </c>
      <c r="S467" s="174">
        <f ca="1">W462</f>
        <v>96.244254929999997</v>
      </c>
      <c r="T467" s="170" t="str">
        <f t="shared" si="177"/>
        <v>A+J=</v>
      </c>
      <c r="U467" s="164">
        <f t="shared" si="178"/>
        <v>45807</v>
      </c>
      <c r="V467" s="184" t="s">
        <v>99</v>
      </c>
      <c r="W467" s="191">
        <f ca="1">W458*W465</f>
        <v>5559151.3314533038</v>
      </c>
      <c r="X467" s="140">
        <f>[2]Plan1!$A537</f>
        <v>52590</v>
      </c>
      <c r="Y467" s="132" t="str">
        <f>[2]Plan1!$C537</f>
        <v>Natal</v>
      </c>
      <c r="Z467" s="12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69"/>
        <v>45120</v>
      </c>
      <c r="B468" s="116">
        <f t="shared" ca="1" si="179"/>
        <v>1058.9014498299998</v>
      </c>
      <c r="C468" s="14">
        <f t="shared" ca="1" si="170"/>
        <v>763.9107677799999</v>
      </c>
      <c r="D468" s="95">
        <f t="shared" si="171"/>
        <v>45119</v>
      </c>
      <c r="E468" s="93">
        <f ca="1">IF(D468&lt;$B$1,VLOOKUP(D468,[1]DI!$A$4:$B$15000,2,FALSE),0)</f>
        <v>0.13650000000000001</v>
      </c>
      <c r="F468" s="14">
        <f t="shared" ca="1" si="180"/>
        <v>1.00050788</v>
      </c>
      <c r="G468" s="14">
        <f ca="1">(TRUNC(PRODUCT($F$12:$F467),16))</f>
        <v>1.22642859396659</v>
      </c>
      <c r="H468" s="14">
        <f t="shared" si="181"/>
        <v>1</v>
      </c>
      <c r="I468" s="14">
        <f t="shared" ca="1" si="182"/>
        <v>1.22642859</v>
      </c>
      <c r="J468" s="13">
        <f t="shared" si="172"/>
        <v>7.0000000000000007E-2</v>
      </c>
      <c r="K468" s="29">
        <f t="shared" si="173"/>
        <v>44456</v>
      </c>
      <c r="L468" s="2">
        <f t="shared" si="174"/>
        <v>456</v>
      </c>
      <c r="M468" s="17">
        <f t="shared" si="175"/>
        <v>456</v>
      </c>
      <c r="N468" s="12">
        <f t="shared" si="164"/>
        <v>1.1302399270000001</v>
      </c>
      <c r="O468" s="12">
        <f t="shared" ca="1" si="165"/>
        <v>1.3861585599999999</v>
      </c>
      <c r="P468" s="17">
        <f t="shared" si="176"/>
        <v>0</v>
      </c>
      <c r="Q468" s="14">
        <f t="shared" ca="1" si="166"/>
        <v>294.99068204999998</v>
      </c>
      <c r="R468" s="20">
        <f t="shared" si="167"/>
        <v>0</v>
      </c>
      <c r="S468" s="14">
        <f t="shared" si="168"/>
        <v>0</v>
      </c>
      <c r="T468" s="4" t="str">
        <f t="shared" si="177"/>
        <v>A+J=</v>
      </c>
      <c r="U468" s="29">
        <f t="shared" si="178"/>
        <v>45807</v>
      </c>
      <c r="V468" s="3"/>
      <c r="W468" s="3"/>
      <c r="X468" s="140">
        <f>[2]Plan1!$A538</f>
        <v>52597</v>
      </c>
      <c r="Y468" s="132" t="str">
        <f>[2]Plan1!$C538</f>
        <v>Confraternização Universal</v>
      </c>
      <c r="Z468" s="12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69"/>
        <v>45121</v>
      </c>
      <c r="B469" s="116">
        <f t="shared" ca="1" si="179"/>
        <v>1059.7237302599999</v>
      </c>
      <c r="C469" s="14">
        <f t="shared" ca="1" si="170"/>
        <v>763.9107677799999</v>
      </c>
      <c r="D469" s="95">
        <f t="shared" si="171"/>
        <v>45120</v>
      </c>
      <c r="E469" s="93">
        <f ca="1">IF(D469&lt;$B$1,VLOOKUP(D469,[1]DI!$A$4:$B$15000,2,FALSE),0)</f>
        <v>0.13650000000000001</v>
      </c>
      <c r="F469" s="14">
        <f t="shared" ca="1" si="180"/>
        <v>1.00050788</v>
      </c>
      <c r="G469" s="14">
        <f ca="1">(TRUNC(PRODUCT($F$12:$F468),16))</f>
        <v>1.2270514725208901</v>
      </c>
      <c r="H469" s="14">
        <f t="shared" si="181"/>
        <v>1</v>
      </c>
      <c r="I469" s="14">
        <f t="shared" ca="1" si="182"/>
        <v>1.2270514699999999</v>
      </c>
      <c r="J469" s="13">
        <f t="shared" si="172"/>
        <v>7.0000000000000007E-2</v>
      </c>
      <c r="K469" s="29">
        <f t="shared" si="173"/>
        <v>44456</v>
      </c>
      <c r="L469" s="2">
        <f t="shared" si="174"/>
        <v>457</v>
      </c>
      <c r="M469" s="17">
        <f t="shared" si="175"/>
        <v>457</v>
      </c>
      <c r="N469" s="12">
        <f t="shared" si="164"/>
        <v>1.130543423</v>
      </c>
      <c r="O469" s="12">
        <f t="shared" ca="1" si="165"/>
        <v>1.3872349690000001</v>
      </c>
      <c r="P469" s="17">
        <f t="shared" si="176"/>
        <v>0</v>
      </c>
      <c r="Q469" s="14">
        <f t="shared" ca="1" si="166"/>
        <v>295.81296248000001</v>
      </c>
      <c r="R469" s="20">
        <f t="shared" si="167"/>
        <v>0</v>
      </c>
      <c r="S469" s="14">
        <f t="shared" si="168"/>
        <v>0</v>
      </c>
      <c r="T469" s="4" t="str">
        <f t="shared" si="177"/>
        <v>A+J=</v>
      </c>
      <c r="U469" s="29">
        <f t="shared" si="178"/>
        <v>45807</v>
      </c>
      <c r="V469" s="3"/>
      <c r="W469" s="3"/>
      <c r="X469" s="140">
        <f>[2]Plan1!$A539</f>
        <v>52656</v>
      </c>
      <c r="Y469" s="132" t="str">
        <f>[2]Plan1!$C539</f>
        <v>Carnaval</v>
      </c>
      <c r="Z469" s="12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69"/>
        <v>45124</v>
      </c>
      <c r="B470" s="116">
        <f t="shared" ca="1" si="179"/>
        <v>1060.54665084</v>
      </c>
      <c r="C470" s="14">
        <f t="shared" ca="1" si="170"/>
        <v>763.9107677799999</v>
      </c>
      <c r="D470" s="95">
        <f t="shared" si="171"/>
        <v>45121</v>
      </c>
      <c r="E470" s="93">
        <f ca="1">IF(D470&lt;$B$1,VLOOKUP(D470,[1]DI!$A$4:$B$15000,2,FALSE),0)</f>
        <v>0.13650000000000001</v>
      </c>
      <c r="F470" s="14">
        <f t="shared" ca="1" si="180"/>
        <v>1.00050788</v>
      </c>
      <c r="G470" s="14">
        <f ca="1">(TRUNC(PRODUCT($F$12:$F469),16))</f>
        <v>1.2276746674227501</v>
      </c>
      <c r="H470" s="14">
        <f t="shared" si="181"/>
        <v>1</v>
      </c>
      <c r="I470" s="14">
        <f t="shared" ca="1" si="182"/>
        <v>1.2276746700000001</v>
      </c>
      <c r="J470" s="13">
        <f t="shared" si="172"/>
        <v>7.0000000000000007E-2</v>
      </c>
      <c r="K470" s="29">
        <f t="shared" si="173"/>
        <v>44456</v>
      </c>
      <c r="L470" s="2">
        <f t="shared" si="174"/>
        <v>458</v>
      </c>
      <c r="M470" s="17">
        <f t="shared" si="175"/>
        <v>458</v>
      </c>
      <c r="N470" s="12">
        <f t="shared" si="164"/>
        <v>1.1308469990000001</v>
      </c>
      <c r="O470" s="12">
        <f t="shared" ca="1" si="165"/>
        <v>1.3883122160000001</v>
      </c>
      <c r="P470" s="17">
        <f t="shared" si="176"/>
        <v>0</v>
      </c>
      <c r="Q470" s="14">
        <f t="shared" ca="1" si="166"/>
        <v>296.63588306000003</v>
      </c>
      <c r="R470" s="20">
        <f t="shared" si="167"/>
        <v>0</v>
      </c>
      <c r="S470" s="14">
        <f t="shared" si="168"/>
        <v>0</v>
      </c>
      <c r="T470" s="4" t="str">
        <f t="shared" si="177"/>
        <v>A+J=</v>
      </c>
      <c r="U470" s="29">
        <f t="shared" si="178"/>
        <v>45807</v>
      </c>
      <c r="V470" s="3"/>
      <c r="W470" s="3"/>
      <c r="X470" s="140">
        <f>[2]Plan1!$A540</f>
        <v>52657</v>
      </c>
      <c r="Y470" s="132" t="str">
        <f>[2]Plan1!$C540</f>
        <v>Carnaval</v>
      </c>
      <c r="Z470" s="12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69"/>
        <v>45125</v>
      </c>
      <c r="B471" s="116">
        <f t="shared" ca="1" si="179"/>
        <v>1061.37020547</v>
      </c>
      <c r="C471" s="14">
        <f t="shared" ca="1" si="170"/>
        <v>763.9107677799999</v>
      </c>
      <c r="D471" s="95">
        <f t="shared" si="171"/>
        <v>45124</v>
      </c>
      <c r="E471" s="93">
        <f ca="1">IF(D471&lt;$B$1,VLOOKUP(D471,[1]DI!$A$4:$B$15000,2,FALSE),0)</f>
        <v>0.13650000000000001</v>
      </c>
      <c r="F471" s="14">
        <f t="shared" ca="1" si="180"/>
        <v>1.00050788</v>
      </c>
      <c r="G471" s="14">
        <f ca="1">(TRUNC(PRODUCT($F$12:$F470),16))</f>
        <v>1.22829817883284</v>
      </c>
      <c r="H471" s="14">
        <f t="shared" si="181"/>
        <v>1</v>
      </c>
      <c r="I471" s="14">
        <f t="shared" ca="1" si="182"/>
        <v>1.2282981799999999</v>
      </c>
      <c r="J471" s="13">
        <f t="shared" si="172"/>
        <v>7.0000000000000007E-2</v>
      </c>
      <c r="K471" s="29">
        <f t="shared" si="173"/>
        <v>44456</v>
      </c>
      <c r="L471" s="2">
        <f t="shared" si="174"/>
        <v>459</v>
      </c>
      <c r="M471" s="17">
        <f t="shared" si="175"/>
        <v>459</v>
      </c>
      <c r="N471" s="12">
        <f t="shared" si="164"/>
        <v>1.1311506570000001</v>
      </c>
      <c r="O471" s="12">
        <f t="shared" ca="1" si="165"/>
        <v>1.3893902929999999</v>
      </c>
      <c r="P471" s="17">
        <f t="shared" si="176"/>
        <v>0</v>
      </c>
      <c r="Q471" s="14">
        <f t="shared" ca="1" si="166"/>
        <v>297.45943769000002</v>
      </c>
      <c r="R471" s="20">
        <f t="shared" si="167"/>
        <v>0</v>
      </c>
      <c r="S471" s="14">
        <f t="shared" si="168"/>
        <v>0</v>
      </c>
      <c r="T471" s="4" t="str">
        <f t="shared" si="177"/>
        <v>A+J=</v>
      </c>
      <c r="U471" s="29">
        <f t="shared" si="178"/>
        <v>45807</v>
      </c>
      <c r="V471" s="3"/>
      <c r="W471" s="3"/>
      <c r="X471" s="140">
        <f>[2]Plan1!$A541</f>
        <v>52702</v>
      </c>
      <c r="Y471" s="132" t="str">
        <f>[2]Plan1!$C541</f>
        <v>Paixão de Cristo</v>
      </c>
      <c r="Z471" s="12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69"/>
        <v>45126</v>
      </c>
      <c r="B472" s="116">
        <f t="shared" ca="1" si="179"/>
        <v>1062.1944033099999</v>
      </c>
      <c r="C472" s="14">
        <f t="shared" ca="1" si="170"/>
        <v>763.9107677799999</v>
      </c>
      <c r="D472" s="95">
        <f t="shared" si="171"/>
        <v>45125</v>
      </c>
      <c r="E472" s="93">
        <f ca="1">IF(D472&lt;$B$1,VLOOKUP(D472,[1]DI!$A$4:$B$15000,2,FALSE),0)</f>
        <v>0.13650000000000001</v>
      </c>
      <c r="F472" s="14">
        <f t="shared" ca="1" si="180"/>
        <v>1.00050788</v>
      </c>
      <c r="G472" s="14">
        <f ca="1">(TRUNC(PRODUCT($F$12:$F471),16))</f>
        <v>1.22892200691191</v>
      </c>
      <c r="H472" s="14">
        <f t="shared" si="181"/>
        <v>1</v>
      </c>
      <c r="I472" s="14">
        <f t="shared" ca="1" si="182"/>
        <v>1.22892201</v>
      </c>
      <c r="J472" s="13">
        <f t="shared" si="172"/>
        <v>7.0000000000000007E-2</v>
      </c>
      <c r="K472" s="29">
        <f t="shared" si="173"/>
        <v>44456</v>
      </c>
      <c r="L472" s="2">
        <f t="shared" si="174"/>
        <v>460</v>
      </c>
      <c r="M472" s="17">
        <f t="shared" si="175"/>
        <v>460</v>
      </c>
      <c r="N472" s="12">
        <f t="shared" si="164"/>
        <v>1.1314543969999999</v>
      </c>
      <c r="O472" s="12">
        <f t="shared" ca="1" si="165"/>
        <v>1.390469212</v>
      </c>
      <c r="P472" s="17">
        <f t="shared" si="176"/>
        <v>0</v>
      </c>
      <c r="Q472" s="14">
        <f t="shared" ca="1" si="166"/>
        <v>298.28363553000003</v>
      </c>
      <c r="R472" s="20">
        <f t="shared" si="167"/>
        <v>0</v>
      </c>
      <c r="S472" s="14">
        <f t="shared" si="168"/>
        <v>0</v>
      </c>
      <c r="T472" s="4" t="str">
        <f t="shared" si="177"/>
        <v>A+J=</v>
      </c>
      <c r="U472" s="29">
        <f t="shared" si="178"/>
        <v>45807</v>
      </c>
      <c r="V472" s="3"/>
      <c r="W472" s="3"/>
      <c r="X472" s="140">
        <f>[2]Plan1!$A542</f>
        <v>52708</v>
      </c>
      <c r="Y472" s="132" t="str">
        <f>[2]Plan1!$C542</f>
        <v>Tiradentes</v>
      </c>
      <c r="Z472" s="12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69"/>
        <v>45127</v>
      </c>
      <c r="B473" s="116">
        <f t="shared" ca="1" si="179"/>
        <v>1063.0192344299999</v>
      </c>
      <c r="C473" s="14">
        <f t="shared" ca="1" si="170"/>
        <v>763.9107677799999</v>
      </c>
      <c r="D473" s="95">
        <f t="shared" si="171"/>
        <v>45126</v>
      </c>
      <c r="E473" s="93">
        <f ca="1">IF(D473&lt;$B$1,VLOOKUP(D473,[1]DI!$A$4:$B$15000,2,FALSE),0)</f>
        <v>0.13650000000000001</v>
      </c>
      <c r="F473" s="14">
        <f t="shared" ca="1" si="180"/>
        <v>1.00050788</v>
      </c>
      <c r="G473" s="14">
        <f ca="1">(TRUNC(PRODUCT($F$12:$F472),16))</f>
        <v>1.22954615182078</v>
      </c>
      <c r="H473" s="14">
        <f t="shared" si="181"/>
        <v>1</v>
      </c>
      <c r="I473" s="14">
        <f t="shared" ca="1" si="182"/>
        <v>1.22954615</v>
      </c>
      <c r="J473" s="13">
        <f t="shared" si="172"/>
        <v>7.0000000000000007E-2</v>
      </c>
      <c r="K473" s="29">
        <f t="shared" si="173"/>
        <v>44456</v>
      </c>
      <c r="L473" s="2">
        <f t="shared" si="174"/>
        <v>461</v>
      </c>
      <c r="M473" s="17">
        <f t="shared" si="175"/>
        <v>461</v>
      </c>
      <c r="N473" s="12">
        <f t="shared" si="164"/>
        <v>1.1317582180000001</v>
      </c>
      <c r="O473" s="12">
        <f t="shared" ca="1" si="165"/>
        <v>1.3915489599999999</v>
      </c>
      <c r="P473" s="17">
        <f t="shared" si="176"/>
        <v>0</v>
      </c>
      <c r="Q473" s="14">
        <f t="shared" ca="1" si="166"/>
        <v>299.10846665000003</v>
      </c>
      <c r="R473" s="20">
        <f t="shared" si="167"/>
        <v>0</v>
      </c>
      <c r="S473" s="14">
        <f t="shared" si="168"/>
        <v>0</v>
      </c>
      <c r="T473" s="4" t="str">
        <f t="shared" si="177"/>
        <v>A+J=</v>
      </c>
      <c r="U473" s="29">
        <f t="shared" si="178"/>
        <v>45807</v>
      </c>
      <c r="V473" s="3"/>
      <c r="W473" s="3"/>
      <c r="X473" s="140">
        <f>[2]Plan1!$A543</f>
        <v>52718</v>
      </c>
      <c r="Y473" s="132" t="str">
        <f>[2]Plan1!$C543</f>
        <v>Dia do Trabalho</v>
      </c>
      <c r="Z473" s="12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69"/>
        <v>45128</v>
      </c>
      <c r="B474" s="116">
        <f t="shared" ca="1" si="179"/>
        <v>1063.8447087699999</v>
      </c>
      <c r="C474" s="14">
        <f t="shared" ca="1" si="170"/>
        <v>763.9107677799999</v>
      </c>
      <c r="D474" s="95">
        <f t="shared" si="171"/>
        <v>45127</v>
      </c>
      <c r="E474" s="93">
        <f ca="1">IF(D474&lt;$B$1,VLOOKUP(D474,[1]DI!$A$4:$B$15000,2,FALSE),0)</f>
        <v>0.13650000000000001</v>
      </c>
      <c r="F474" s="14">
        <f t="shared" ca="1" si="180"/>
        <v>1.00050788</v>
      </c>
      <c r="G474" s="14">
        <f ca="1">(TRUNC(PRODUCT($F$12:$F473),16))</f>
        <v>1.2301706137203701</v>
      </c>
      <c r="H474" s="14">
        <f t="shared" si="181"/>
        <v>1</v>
      </c>
      <c r="I474" s="14">
        <f t="shared" ca="1" si="182"/>
        <v>1.2301706100000001</v>
      </c>
      <c r="J474" s="13">
        <f t="shared" si="172"/>
        <v>7.0000000000000007E-2</v>
      </c>
      <c r="K474" s="29">
        <f t="shared" si="173"/>
        <v>44456</v>
      </c>
      <c r="L474" s="2">
        <f t="shared" si="174"/>
        <v>462</v>
      </c>
      <c r="M474" s="17">
        <f t="shared" si="175"/>
        <v>462</v>
      </c>
      <c r="N474" s="12">
        <f t="shared" si="164"/>
        <v>1.1320621209999999</v>
      </c>
      <c r="O474" s="12">
        <f t="shared" ca="1" si="165"/>
        <v>1.3926295500000001</v>
      </c>
      <c r="P474" s="17">
        <f t="shared" si="176"/>
        <v>0</v>
      </c>
      <c r="Q474" s="14">
        <f t="shared" ca="1" si="166"/>
        <v>299.93394099</v>
      </c>
      <c r="R474" s="20">
        <f t="shared" si="167"/>
        <v>0</v>
      </c>
      <c r="S474" s="14">
        <f t="shared" si="168"/>
        <v>0</v>
      </c>
      <c r="T474" s="4" t="str">
        <f t="shared" si="177"/>
        <v>A+J=</v>
      </c>
      <c r="U474" s="29">
        <f t="shared" si="178"/>
        <v>45807</v>
      </c>
      <c r="V474" s="3"/>
      <c r="W474" s="3"/>
      <c r="X474" s="140">
        <f>[2]Plan1!$A544</f>
        <v>52764</v>
      </c>
      <c r="Y474" s="132" t="str">
        <f>[2]Plan1!$C544</f>
        <v>Corpus Christi</v>
      </c>
      <c r="Z474" s="12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69"/>
        <v>45131</v>
      </c>
      <c r="B475" s="116">
        <f t="shared" ca="1" si="179"/>
        <v>1064.6708263199998</v>
      </c>
      <c r="C475" s="14">
        <f t="shared" ca="1" si="170"/>
        <v>763.9107677799999</v>
      </c>
      <c r="D475" s="95">
        <f t="shared" si="171"/>
        <v>45128</v>
      </c>
      <c r="E475" s="93">
        <f ca="1">IF(D475&lt;$B$1,VLOOKUP(D475,[1]DI!$A$4:$B$15000,2,FALSE),0)</f>
        <v>0.13650000000000001</v>
      </c>
      <c r="F475" s="14">
        <f t="shared" ca="1" si="180"/>
        <v>1.00050788</v>
      </c>
      <c r="G475" s="14">
        <f ca="1">(TRUNC(PRODUCT($F$12:$F474),16))</f>
        <v>1.2307953927716599</v>
      </c>
      <c r="H475" s="14">
        <f t="shared" si="181"/>
        <v>1</v>
      </c>
      <c r="I475" s="14">
        <f t="shared" ca="1" si="182"/>
        <v>1.2307953899999999</v>
      </c>
      <c r="J475" s="13">
        <f t="shared" si="172"/>
        <v>7.0000000000000007E-2</v>
      </c>
      <c r="K475" s="29">
        <f t="shared" si="173"/>
        <v>44456</v>
      </c>
      <c r="L475" s="2">
        <f t="shared" si="174"/>
        <v>463</v>
      </c>
      <c r="M475" s="17">
        <f t="shared" si="175"/>
        <v>463</v>
      </c>
      <c r="N475" s="12">
        <f t="shared" si="164"/>
        <v>1.132366105</v>
      </c>
      <c r="O475" s="12">
        <f t="shared" ca="1" si="165"/>
        <v>1.393710982</v>
      </c>
      <c r="P475" s="17">
        <f t="shared" si="176"/>
        <v>0</v>
      </c>
      <c r="Q475" s="14">
        <f t="shared" ca="1" si="166"/>
        <v>300.76005853999999</v>
      </c>
      <c r="R475" s="20">
        <f t="shared" si="167"/>
        <v>0</v>
      </c>
      <c r="S475" s="14">
        <f t="shared" si="168"/>
        <v>0</v>
      </c>
      <c r="T475" s="4" t="str">
        <f t="shared" si="177"/>
        <v>A+J=</v>
      </c>
      <c r="U475" s="29">
        <f t="shared" si="178"/>
        <v>45807</v>
      </c>
      <c r="V475" s="3"/>
      <c r="W475" s="3"/>
      <c r="X475" s="140">
        <f>[2]Plan1!$A545</f>
        <v>52847</v>
      </c>
      <c r="Y475" s="132" t="str">
        <f>[2]Plan1!$C545</f>
        <v>Independência do Brasil</v>
      </c>
      <c r="Z475" s="12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69"/>
        <v>45132</v>
      </c>
      <c r="B476" s="116">
        <f t="shared" ca="1" si="179"/>
        <v>1065.4975886099999</v>
      </c>
      <c r="C476" s="14">
        <f t="shared" ca="1" si="170"/>
        <v>763.9107677799999</v>
      </c>
      <c r="D476" s="95">
        <f t="shared" si="171"/>
        <v>45131</v>
      </c>
      <c r="E476" s="93">
        <f ca="1">IF(D476&lt;$B$1,VLOOKUP(D476,[1]DI!$A$4:$B$15000,2,FALSE),0)</f>
        <v>0.13650000000000001</v>
      </c>
      <c r="F476" s="14">
        <f t="shared" ca="1" si="180"/>
        <v>1.00050788</v>
      </c>
      <c r="G476" s="14">
        <f ca="1">(TRUNC(PRODUCT($F$12:$F475),16))</f>
        <v>1.2314204891357401</v>
      </c>
      <c r="H476" s="14">
        <f t="shared" si="181"/>
        <v>1</v>
      </c>
      <c r="I476" s="14">
        <f t="shared" ca="1" si="182"/>
        <v>1.2314204900000001</v>
      </c>
      <c r="J476" s="13">
        <f t="shared" si="172"/>
        <v>7.0000000000000007E-2</v>
      </c>
      <c r="K476" s="29">
        <f t="shared" si="173"/>
        <v>44456</v>
      </c>
      <c r="L476" s="2">
        <f t="shared" si="174"/>
        <v>464</v>
      </c>
      <c r="M476" s="17">
        <f t="shared" si="175"/>
        <v>464</v>
      </c>
      <c r="N476" s="12">
        <f t="shared" si="164"/>
        <v>1.1326701720000001</v>
      </c>
      <c r="O476" s="12">
        <f t="shared" ca="1" si="165"/>
        <v>1.394793258</v>
      </c>
      <c r="P476" s="17">
        <f t="shared" si="176"/>
        <v>0</v>
      </c>
      <c r="Q476" s="14">
        <f t="shared" ca="1" si="166"/>
        <v>301.58682083000002</v>
      </c>
      <c r="R476" s="20">
        <f t="shared" si="167"/>
        <v>0</v>
      </c>
      <c r="S476" s="14">
        <f t="shared" si="168"/>
        <v>0</v>
      </c>
      <c r="T476" s="4" t="str">
        <f t="shared" si="177"/>
        <v>A+J=</v>
      </c>
      <c r="U476" s="29">
        <f t="shared" si="178"/>
        <v>45807</v>
      </c>
      <c r="V476" s="3"/>
      <c r="W476" s="3"/>
      <c r="X476" s="140">
        <f>[2]Plan1!$A546</f>
        <v>52882</v>
      </c>
      <c r="Y476" s="132" t="str">
        <f>[2]Plan1!$C546</f>
        <v>Nossa Sr.a Aparecida - Padroeira do Brasil</v>
      </c>
      <c r="Z476" s="12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69"/>
        <v>45133</v>
      </c>
      <c r="B477" s="116">
        <f t="shared" ca="1" si="179"/>
        <v>1066.32498571</v>
      </c>
      <c r="C477" s="14">
        <f t="shared" ca="1" si="170"/>
        <v>763.9107677799999</v>
      </c>
      <c r="D477" s="95">
        <f t="shared" si="171"/>
        <v>45132</v>
      </c>
      <c r="E477" s="93">
        <f ca="1">IF(D477&lt;$B$1,VLOOKUP(D477,[1]DI!$A$4:$B$15000,2,FALSE),0)</f>
        <v>0.13650000000000001</v>
      </c>
      <c r="F477" s="14">
        <f t="shared" ca="1" si="180"/>
        <v>1.00050788</v>
      </c>
      <c r="G477" s="14">
        <f ca="1">(TRUNC(PRODUCT($F$12:$F476),16))</f>
        <v>1.23204590297377</v>
      </c>
      <c r="H477" s="14">
        <f t="shared" si="181"/>
        <v>1</v>
      </c>
      <c r="I477" s="14">
        <f t="shared" ca="1" si="182"/>
        <v>1.2320458999999999</v>
      </c>
      <c r="J477" s="13">
        <f t="shared" si="172"/>
        <v>7.0000000000000007E-2</v>
      </c>
      <c r="K477" s="29">
        <f t="shared" si="173"/>
        <v>44456</v>
      </c>
      <c r="L477" s="2">
        <f t="shared" si="174"/>
        <v>465</v>
      </c>
      <c r="M477" s="17">
        <f t="shared" si="175"/>
        <v>465</v>
      </c>
      <c r="N477" s="12">
        <f t="shared" si="164"/>
        <v>1.1329743189999999</v>
      </c>
      <c r="O477" s="12">
        <f t="shared" ca="1" si="165"/>
        <v>1.3958763649999999</v>
      </c>
      <c r="P477" s="17">
        <f t="shared" si="176"/>
        <v>0</v>
      </c>
      <c r="Q477" s="14">
        <f t="shared" ca="1" si="166"/>
        <v>302.41421793000001</v>
      </c>
      <c r="R477" s="20">
        <f t="shared" si="167"/>
        <v>0</v>
      </c>
      <c r="S477" s="14">
        <f t="shared" si="168"/>
        <v>0</v>
      </c>
      <c r="T477" s="4" t="str">
        <f t="shared" si="177"/>
        <v>A+J=</v>
      </c>
      <c r="U477" s="29">
        <f t="shared" si="178"/>
        <v>45807</v>
      </c>
      <c r="V477" s="3"/>
      <c r="W477" s="3"/>
      <c r="X477" s="140">
        <f>[2]Plan1!$A547</f>
        <v>52903</v>
      </c>
      <c r="Y477" s="132" t="str">
        <f>[2]Plan1!$C547</f>
        <v>Finados</v>
      </c>
      <c r="Z477" s="12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69"/>
        <v>45134</v>
      </c>
      <c r="B478" s="116">
        <f t="shared" ca="1" si="179"/>
        <v>1067.1530275499999</v>
      </c>
      <c r="C478" s="14">
        <f t="shared" ca="1" si="170"/>
        <v>763.9107677799999</v>
      </c>
      <c r="D478" s="95">
        <f t="shared" si="171"/>
        <v>45133</v>
      </c>
      <c r="E478" s="93">
        <f ca="1">IF(D478&lt;$B$1,VLOOKUP(D478,[1]DI!$A$4:$B$15000,2,FALSE),0)</f>
        <v>0.13650000000000001</v>
      </c>
      <c r="F478" s="14">
        <f t="shared" ca="1" si="180"/>
        <v>1.00050788</v>
      </c>
      <c r="G478" s="14">
        <f ca="1">(TRUNC(PRODUCT($F$12:$F477),16))</f>
        <v>1.2326716344469699</v>
      </c>
      <c r="H478" s="14">
        <f t="shared" si="181"/>
        <v>1</v>
      </c>
      <c r="I478" s="14">
        <f t="shared" ca="1" si="182"/>
        <v>1.23267163</v>
      </c>
      <c r="J478" s="13">
        <f t="shared" si="172"/>
        <v>7.0000000000000007E-2</v>
      </c>
      <c r="K478" s="29">
        <f t="shared" si="173"/>
        <v>44456</v>
      </c>
      <c r="L478" s="2">
        <f t="shared" si="174"/>
        <v>466</v>
      </c>
      <c r="M478" s="17">
        <f t="shared" si="175"/>
        <v>466</v>
      </c>
      <c r="N478" s="12">
        <f t="shared" si="164"/>
        <v>1.1332785489999999</v>
      </c>
      <c r="O478" s="12">
        <f t="shared" ca="1" si="165"/>
        <v>1.3969603159999999</v>
      </c>
      <c r="P478" s="17">
        <f t="shared" si="176"/>
        <v>0</v>
      </c>
      <c r="Q478" s="14">
        <f t="shared" ca="1" si="166"/>
        <v>303.24225976999998</v>
      </c>
      <c r="R478" s="20">
        <f t="shared" si="167"/>
        <v>0</v>
      </c>
      <c r="S478" s="14">
        <f t="shared" si="168"/>
        <v>0</v>
      </c>
      <c r="T478" s="4" t="str">
        <f t="shared" si="177"/>
        <v>A+J=</v>
      </c>
      <c r="U478" s="29">
        <f t="shared" si="178"/>
        <v>45807</v>
      </c>
      <c r="V478" s="3"/>
      <c r="W478" s="3"/>
      <c r="X478" s="140">
        <f>[2]Plan1!$A548</f>
        <v>52916</v>
      </c>
      <c r="Y478" s="132" t="str">
        <f>[2]Plan1!$C548</f>
        <v>Proclamação da República</v>
      </c>
      <c r="Z478" s="12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69"/>
        <v>45135</v>
      </c>
      <c r="B479" s="116">
        <f t="shared" ca="1" si="179"/>
        <v>1067.98171413</v>
      </c>
      <c r="C479" s="14">
        <f t="shared" ca="1" si="170"/>
        <v>763.9107677799999</v>
      </c>
      <c r="D479" s="95">
        <f t="shared" si="171"/>
        <v>45134</v>
      </c>
      <c r="E479" s="93">
        <f ca="1">IF(D479&lt;$B$1,VLOOKUP(D479,[1]DI!$A$4:$B$15000,2,FALSE),0)</f>
        <v>0.13650000000000001</v>
      </c>
      <c r="F479" s="14">
        <f t="shared" ca="1" si="180"/>
        <v>1.00050788</v>
      </c>
      <c r="G479" s="14">
        <f ca="1">(TRUNC(PRODUCT($F$12:$F478),16))</f>
        <v>1.23329768371667</v>
      </c>
      <c r="H479" s="14">
        <f t="shared" si="181"/>
        <v>1</v>
      </c>
      <c r="I479" s="14">
        <f t="shared" ca="1" si="182"/>
        <v>1.23329768</v>
      </c>
      <c r="J479" s="13">
        <f t="shared" si="172"/>
        <v>7.0000000000000007E-2</v>
      </c>
      <c r="K479" s="29">
        <f t="shared" si="173"/>
        <v>44456</v>
      </c>
      <c r="L479" s="2">
        <f t="shared" si="174"/>
        <v>467</v>
      </c>
      <c r="M479" s="17">
        <f t="shared" si="175"/>
        <v>467</v>
      </c>
      <c r="N479" s="12">
        <f t="shared" si="164"/>
        <v>1.13358286</v>
      </c>
      <c r="O479" s="12">
        <f t="shared" ca="1" si="165"/>
        <v>1.3980451110000001</v>
      </c>
      <c r="P479" s="17">
        <f t="shared" si="176"/>
        <v>0</v>
      </c>
      <c r="Q479" s="14">
        <f t="shared" ca="1" si="166"/>
        <v>304.07094634999999</v>
      </c>
      <c r="R479" s="20">
        <f t="shared" si="167"/>
        <v>0</v>
      </c>
      <c r="S479" s="14">
        <f t="shared" si="168"/>
        <v>0</v>
      </c>
      <c r="T479" s="4" t="str">
        <f t="shared" si="177"/>
        <v>A+J=</v>
      </c>
      <c r="U479" s="29">
        <f t="shared" si="178"/>
        <v>45807</v>
      </c>
      <c r="V479" s="3"/>
      <c r="W479" s="3"/>
      <c r="X479" s="140">
        <f>[2]Plan1!$A549</f>
        <v>52921</v>
      </c>
      <c r="Y479" s="132" t="str">
        <f>[2]Plan1!$C549</f>
        <v>Dia Nacional de Zumbi e da Consciência Negra</v>
      </c>
      <c r="Z479" s="12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69"/>
        <v>45138</v>
      </c>
      <c r="B480" s="116">
        <f t="shared" ca="1" si="179"/>
        <v>1068.8110454499999</v>
      </c>
      <c r="C480" s="14">
        <f t="shared" ca="1" si="170"/>
        <v>763.9107677799999</v>
      </c>
      <c r="D480" s="95">
        <f t="shared" si="171"/>
        <v>45135</v>
      </c>
      <c r="E480" s="93">
        <f ca="1">IF(D480&lt;$B$1,VLOOKUP(D480,[1]DI!$A$4:$B$15000,2,FALSE),0)</f>
        <v>0.13650000000000001</v>
      </c>
      <c r="F480" s="14">
        <f t="shared" ca="1" si="180"/>
        <v>1.00050788</v>
      </c>
      <c r="G480" s="14">
        <f ca="1">(TRUNC(PRODUCT($F$12:$F479),16))</f>
        <v>1.2339240509442799</v>
      </c>
      <c r="H480" s="14">
        <f t="shared" si="181"/>
        <v>1</v>
      </c>
      <c r="I480" s="14">
        <f t="shared" ca="1" si="182"/>
        <v>1.2339240499999999</v>
      </c>
      <c r="J480" s="13">
        <f t="shared" si="172"/>
        <v>7.0000000000000007E-2</v>
      </c>
      <c r="K480" s="29">
        <f t="shared" si="173"/>
        <v>44456</v>
      </c>
      <c r="L480" s="2">
        <f t="shared" si="174"/>
        <v>468</v>
      </c>
      <c r="M480" s="17">
        <f t="shared" si="175"/>
        <v>468</v>
      </c>
      <c r="N480" s="12">
        <f t="shared" si="164"/>
        <v>1.1338872520000001</v>
      </c>
      <c r="O480" s="12">
        <f t="shared" ca="1" si="165"/>
        <v>1.3991307500000001</v>
      </c>
      <c r="P480" s="17">
        <f t="shared" si="176"/>
        <v>0</v>
      </c>
      <c r="Q480" s="14">
        <f t="shared" ca="1" si="166"/>
        <v>304.90027766999998</v>
      </c>
      <c r="R480" s="20">
        <f t="shared" si="167"/>
        <v>0</v>
      </c>
      <c r="S480" s="14">
        <f t="shared" si="168"/>
        <v>0</v>
      </c>
      <c r="T480" s="4" t="str">
        <f t="shared" si="177"/>
        <v>A+J=</v>
      </c>
      <c r="U480" s="29">
        <f t="shared" si="178"/>
        <v>45807</v>
      </c>
      <c r="V480" s="3"/>
      <c r="W480" s="3"/>
      <c r="X480" s="140">
        <f>[2]Plan1!$A550</f>
        <v>52956</v>
      </c>
      <c r="Y480" s="132" t="str">
        <f>[2]Plan1!$C550</f>
        <v>Natal</v>
      </c>
      <c r="Z480" s="12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69"/>
        <v>45139</v>
      </c>
      <c r="B481" s="116">
        <f t="shared" ca="1" si="179"/>
        <v>1069.64102381</v>
      </c>
      <c r="C481" s="14">
        <f t="shared" ca="1" si="170"/>
        <v>763.9107677799999</v>
      </c>
      <c r="D481" s="95">
        <f t="shared" si="171"/>
        <v>45138</v>
      </c>
      <c r="E481" s="93">
        <f ca="1">IF(D481&lt;$B$1,VLOOKUP(D481,[1]DI!$A$4:$B$15000,2,FALSE),0)</f>
        <v>0.13650000000000001</v>
      </c>
      <c r="F481" s="14">
        <f t="shared" ca="1" si="180"/>
        <v>1.00050788</v>
      </c>
      <c r="G481" s="14">
        <f ca="1">(TRUNC(PRODUCT($F$12:$F480),16))</f>
        <v>1.23455073629127</v>
      </c>
      <c r="H481" s="14">
        <f t="shared" si="181"/>
        <v>1</v>
      </c>
      <c r="I481" s="14">
        <f t="shared" ca="1" si="182"/>
        <v>1.23455074</v>
      </c>
      <c r="J481" s="13">
        <f t="shared" si="172"/>
        <v>7.0000000000000007E-2</v>
      </c>
      <c r="K481" s="29">
        <f t="shared" si="173"/>
        <v>44456</v>
      </c>
      <c r="L481" s="2">
        <f t="shared" si="174"/>
        <v>469</v>
      </c>
      <c r="M481" s="17">
        <f t="shared" si="175"/>
        <v>469</v>
      </c>
      <c r="N481" s="12">
        <f t="shared" si="164"/>
        <v>1.1341917269999999</v>
      </c>
      <c r="O481" s="12">
        <f t="shared" ca="1" si="165"/>
        <v>1.400217236</v>
      </c>
      <c r="P481" s="17">
        <f t="shared" si="176"/>
        <v>0</v>
      </c>
      <c r="Q481" s="14">
        <f t="shared" ca="1" si="166"/>
        <v>305.73025603000002</v>
      </c>
      <c r="R481" s="20">
        <f t="shared" si="167"/>
        <v>0</v>
      </c>
      <c r="S481" s="14">
        <f t="shared" si="168"/>
        <v>0</v>
      </c>
      <c r="T481" s="4" t="str">
        <f t="shared" si="177"/>
        <v>A+J=</v>
      </c>
      <c r="U481" s="29">
        <f t="shared" si="178"/>
        <v>45807</v>
      </c>
      <c r="V481" s="3"/>
      <c r="W481" s="3"/>
      <c r="X481" s="140">
        <f>[2]Plan1!$A551</f>
        <v>52963</v>
      </c>
      <c r="Y481" s="132" t="str">
        <f>[2]Plan1!$C551</f>
        <v>Confraternização Universal</v>
      </c>
      <c r="Z481" s="12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69"/>
        <v>45140</v>
      </c>
      <c r="B482" s="116">
        <f t="shared" ca="1" si="179"/>
        <v>1070.4716384999999</v>
      </c>
      <c r="C482" s="14">
        <f t="shared" ca="1" si="170"/>
        <v>763.9107677799999</v>
      </c>
      <c r="D482" s="95">
        <f t="shared" si="171"/>
        <v>45139</v>
      </c>
      <c r="E482" s="93">
        <f ca="1">IF(D482&lt;$B$1,VLOOKUP(D482,[1]DI!$A$4:$B$15000,2,FALSE),0)</f>
        <v>0.13650000000000001</v>
      </c>
      <c r="F482" s="14">
        <f t="shared" ca="1" si="180"/>
        <v>1.00050788</v>
      </c>
      <c r="G482" s="14">
        <f ca="1">(TRUNC(PRODUCT($F$12:$F481),16))</f>
        <v>1.2351777399192201</v>
      </c>
      <c r="H482" s="14">
        <f t="shared" si="181"/>
        <v>1</v>
      </c>
      <c r="I482" s="14">
        <f t="shared" ca="1" si="182"/>
        <v>1.2351777399999999</v>
      </c>
      <c r="J482" s="13">
        <f t="shared" si="172"/>
        <v>7.0000000000000007E-2</v>
      </c>
      <c r="K482" s="29">
        <f t="shared" si="173"/>
        <v>44456</v>
      </c>
      <c r="L482" s="2">
        <f t="shared" si="174"/>
        <v>470</v>
      </c>
      <c r="M482" s="17">
        <f t="shared" si="175"/>
        <v>470</v>
      </c>
      <c r="N482" s="12">
        <f t="shared" si="164"/>
        <v>1.134496283</v>
      </c>
      <c r="O482" s="12">
        <f t="shared" ca="1" si="165"/>
        <v>1.4013045550000001</v>
      </c>
      <c r="P482" s="17">
        <f t="shared" si="176"/>
        <v>0</v>
      </c>
      <c r="Q482" s="14">
        <f t="shared" ca="1" si="166"/>
        <v>306.56087072000003</v>
      </c>
      <c r="R482" s="20">
        <f t="shared" si="167"/>
        <v>0</v>
      </c>
      <c r="S482" s="14">
        <f t="shared" si="168"/>
        <v>0</v>
      </c>
      <c r="T482" s="4" t="str">
        <f t="shared" si="177"/>
        <v>A+J=</v>
      </c>
      <c r="U482" s="29">
        <f t="shared" si="178"/>
        <v>45807</v>
      </c>
      <c r="V482" s="3"/>
      <c r="W482" s="3"/>
      <c r="X482" s="140">
        <f>[2]Plan1!$A552</f>
        <v>53013</v>
      </c>
      <c r="Y482" s="132" t="str">
        <f>[2]Plan1!$C552</f>
        <v>Carnaval</v>
      </c>
      <c r="Z482" s="12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69"/>
        <v>45141</v>
      </c>
      <c r="B483" s="116">
        <f t="shared" ca="1" si="179"/>
        <v>1071.3028994599999</v>
      </c>
      <c r="C483" s="14">
        <f t="shared" ca="1" si="170"/>
        <v>763.9107677799999</v>
      </c>
      <c r="D483" s="95">
        <f t="shared" si="171"/>
        <v>45140</v>
      </c>
      <c r="E483" s="93">
        <f ca="1">IF(D483&lt;$B$1,VLOOKUP(D483,[1]DI!$A$4:$B$15000,2,FALSE),0)</f>
        <v>0.13650000000000001</v>
      </c>
      <c r="F483" s="14">
        <f t="shared" ca="1" si="180"/>
        <v>1.00050788</v>
      </c>
      <c r="G483" s="14">
        <f ca="1">(TRUNC(PRODUCT($F$12:$F482),16))</f>
        <v>1.23580506198977</v>
      </c>
      <c r="H483" s="14">
        <f t="shared" si="181"/>
        <v>1</v>
      </c>
      <c r="I483" s="14">
        <f t="shared" ca="1" si="182"/>
        <v>1.2358050599999999</v>
      </c>
      <c r="J483" s="13">
        <f t="shared" si="172"/>
        <v>7.0000000000000007E-2</v>
      </c>
      <c r="K483" s="29">
        <f t="shared" si="173"/>
        <v>44456</v>
      </c>
      <c r="L483" s="2">
        <f t="shared" si="174"/>
        <v>471</v>
      </c>
      <c r="M483" s="17">
        <f t="shared" si="175"/>
        <v>471</v>
      </c>
      <c r="N483" s="12">
        <f t="shared" si="164"/>
        <v>1.1348009210000001</v>
      </c>
      <c r="O483" s="12">
        <f t="shared" ca="1" si="165"/>
        <v>1.4023927199999999</v>
      </c>
      <c r="P483" s="17">
        <f t="shared" si="176"/>
        <v>0</v>
      </c>
      <c r="Q483" s="14">
        <f t="shared" ca="1" si="166"/>
        <v>307.39213167999998</v>
      </c>
      <c r="R483" s="20">
        <f t="shared" si="167"/>
        <v>0</v>
      </c>
      <c r="S483" s="14">
        <f t="shared" si="168"/>
        <v>0</v>
      </c>
      <c r="T483" s="4" t="str">
        <f t="shared" si="177"/>
        <v>A+J=</v>
      </c>
      <c r="U483" s="29">
        <f t="shared" si="178"/>
        <v>45807</v>
      </c>
      <c r="V483" s="3"/>
      <c r="W483" s="3"/>
      <c r="X483" s="140">
        <f>[2]Plan1!$A553</f>
        <v>53014</v>
      </c>
      <c r="Y483" s="132" t="str">
        <f>[2]Plan1!$C553</f>
        <v>Carnaval</v>
      </c>
      <c r="Z483" s="12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69"/>
        <v>45142</v>
      </c>
      <c r="B484" s="116">
        <f t="shared" ca="1" si="179"/>
        <v>1072.1348074499999</v>
      </c>
      <c r="C484" s="14">
        <f t="shared" ca="1" si="170"/>
        <v>763.9107677799999</v>
      </c>
      <c r="D484" s="95">
        <f t="shared" si="171"/>
        <v>45141</v>
      </c>
      <c r="E484" s="93">
        <f ca="1">IF(D484&lt;$B$1,VLOOKUP(D484,[1]DI!$A$4:$B$15000,2,FALSE),0)</f>
        <v>0.13150000000000001</v>
      </c>
      <c r="F484" s="14">
        <f t="shared" ca="1" si="180"/>
        <v>1.0004903700000001</v>
      </c>
      <c r="G484" s="14">
        <f ca="1">(TRUNC(PRODUCT($F$12:$F483),16))</f>
        <v>1.23643270266465</v>
      </c>
      <c r="H484" s="14">
        <f t="shared" si="181"/>
        <v>1</v>
      </c>
      <c r="I484" s="14">
        <f t="shared" ca="1" si="182"/>
        <v>1.2364326999999999</v>
      </c>
      <c r="J484" s="13">
        <f t="shared" si="172"/>
        <v>7.0000000000000007E-2</v>
      </c>
      <c r="K484" s="29">
        <f t="shared" si="173"/>
        <v>44456</v>
      </c>
      <c r="L484" s="2">
        <f t="shared" si="174"/>
        <v>472</v>
      </c>
      <c r="M484" s="17">
        <f t="shared" si="175"/>
        <v>472</v>
      </c>
      <c r="N484" s="12">
        <f t="shared" si="164"/>
        <v>1.135105641</v>
      </c>
      <c r="O484" s="12">
        <f t="shared" ca="1" si="165"/>
        <v>1.4034817319999999</v>
      </c>
      <c r="P484" s="17">
        <f t="shared" si="176"/>
        <v>0</v>
      </c>
      <c r="Q484" s="14">
        <f t="shared" ca="1" si="166"/>
        <v>308.22403967000002</v>
      </c>
      <c r="R484" s="20">
        <f t="shared" si="167"/>
        <v>0</v>
      </c>
      <c r="S484" s="14">
        <f t="shared" si="168"/>
        <v>0</v>
      </c>
      <c r="T484" s="4" t="str">
        <f t="shared" si="177"/>
        <v>A+J=</v>
      </c>
      <c r="U484" s="29">
        <f t="shared" si="178"/>
        <v>45807</v>
      </c>
      <c r="V484" s="3"/>
      <c r="W484" s="3"/>
      <c r="X484" s="140">
        <f>[2]Plan1!$A554</f>
        <v>53059</v>
      </c>
      <c r="Y484" s="132" t="str">
        <f>[2]Plan1!$C554</f>
        <v>Paixão de Cristo</v>
      </c>
      <c r="Z484" s="12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69"/>
        <v>45145</v>
      </c>
      <c r="B485" s="116">
        <f t="shared" ca="1" si="179"/>
        <v>1072.94858479</v>
      </c>
      <c r="C485" s="14">
        <f t="shared" ca="1" si="170"/>
        <v>763.9107677799999</v>
      </c>
      <c r="D485" s="95">
        <f t="shared" si="171"/>
        <v>45142</v>
      </c>
      <c r="E485" s="93">
        <f ca="1">IF(D485&lt;$B$1,VLOOKUP(D485,[1]DI!$A$4:$B$15000,2,FALSE),0)</f>
        <v>0.13150000000000001</v>
      </c>
      <c r="F485" s="14">
        <f t="shared" ca="1" si="180"/>
        <v>1.0004903700000001</v>
      </c>
      <c r="G485" s="14">
        <f ca="1">(TRUNC(PRODUCT($F$12:$F484),16))</f>
        <v>1.23703901216906</v>
      </c>
      <c r="H485" s="14">
        <f t="shared" si="181"/>
        <v>1</v>
      </c>
      <c r="I485" s="14">
        <f t="shared" ca="1" si="182"/>
        <v>1.2370390099999999</v>
      </c>
      <c r="J485" s="13">
        <f t="shared" si="172"/>
        <v>7.0000000000000007E-2</v>
      </c>
      <c r="K485" s="29">
        <f t="shared" si="173"/>
        <v>44456</v>
      </c>
      <c r="L485" s="2">
        <f t="shared" si="174"/>
        <v>473</v>
      </c>
      <c r="M485" s="17">
        <f t="shared" si="175"/>
        <v>473</v>
      </c>
      <c r="N485" s="12">
        <f t="shared" si="164"/>
        <v>1.135410443</v>
      </c>
      <c r="O485" s="12">
        <f t="shared" ca="1" si="165"/>
        <v>1.4045470099999999</v>
      </c>
      <c r="P485" s="17">
        <f t="shared" si="176"/>
        <v>0</v>
      </c>
      <c r="Q485" s="14">
        <f t="shared" ca="1" si="166"/>
        <v>309.03781701000003</v>
      </c>
      <c r="R485" s="20">
        <f t="shared" si="167"/>
        <v>0</v>
      </c>
      <c r="S485" s="14">
        <f t="shared" si="168"/>
        <v>0</v>
      </c>
      <c r="T485" s="4" t="str">
        <f t="shared" si="177"/>
        <v>A+J=</v>
      </c>
      <c r="U485" s="29">
        <f t="shared" si="178"/>
        <v>45807</v>
      </c>
      <c r="V485" s="3"/>
      <c r="W485" s="3"/>
      <c r="X485" s="140">
        <f>[2]Plan1!$A555</f>
        <v>53073</v>
      </c>
      <c r="Y485" s="132" t="str">
        <f>[2]Plan1!$C555</f>
        <v>Tiradentes</v>
      </c>
      <c r="Z485" s="141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69"/>
        <v>45146</v>
      </c>
      <c r="B486" s="116">
        <f t="shared" ca="1" si="179"/>
        <v>1073.7629816499998</v>
      </c>
      <c r="C486" s="14">
        <f t="shared" ca="1" si="170"/>
        <v>763.9107677799999</v>
      </c>
      <c r="D486" s="95">
        <f t="shared" si="171"/>
        <v>45145</v>
      </c>
      <c r="E486" s="93">
        <f ca="1">IF(D486&lt;$B$1,VLOOKUP(D486,[1]DI!$A$4:$B$15000,2,FALSE),0)</f>
        <v>0.13150000000000001</v>
      </c>
      <c r="F486" s="14">
        <f t="shared" ca="1" si="180"/>
        <v>1.0004903700000001</v>
      </c>
      <c r="G486" s="14">
        <f ca="1">(TRUNC(PRODUCT($F$12:$F485),16))</f>
        <v>1.23764561898946</v>
      </c>
      <c r="H486" s="14">
        <f t="shared" si="181"/>
        <v>1</v>
      </c>
      <c r="I486" s="14">
        <f t="shared" ca="1" si="182"/>
        <v>1.2376456199999999</v>
      </c>
      <c r="J486" s="13">
        <f t="shared" si="172"/>
        <v>7.0000000000000007E-2</v>
      </c>
      <c r="K486" s="29">
        <f t="shared" si="173"/>
        <v>44456</v>
      </c>
      <c r="L486" s="2">
        <f t="shared" si="174"/>
        <v>474</v>
      </c>
      <c r="M486" s="17">
        <f t="shared" si="175"/>
        <v>474</v>
      </c>
      <c r="N486" s="12">
        <f t="shared" si="164"/>
        <v>1.1357153259999999</v>
      </c>
      <c r="O486" s="12">
        <f t="shared" ca="1" si="165"/>
        <v>1.405613099</v>
      </c>
      <c r="P486" s="17">
        <f t="shared" si="176"/>
        <v>0</v>
      </c>
      <c r="Q486" s="14">
        <f t="shared" ca="1" si="166"/>
        <v>309.85221387000001</v>
      </c>
      <c r="R486" s="20">
        <f t="shared" si="167"/>
        <v>0</v>
      </c>
      <c r="S486" s="14">
        <f t="shared" si="168"/>
        <v>0</v>
      </c>
      <c r="T486" s="4" t="str">
        <f t="shared" si="177"/>
        <v>A+J=</v>
      </c>
      <c r="U486" s="29">
        <f t="shared" si="178"/>
        <v>45807</v>
      </c>
      <c r="V486" s="3"/>
      <c r="W486" s="3"/>
      <c r="X486" s="140">
        <f>[2]Plan1!$A556</f>
        <v>53083</v>
      </c>
      <c r="Y486" s="132" t="str">
        <f>[2]Plan1!$C556</f>
        <v>Dia do Trabalho</v>
      </c>
      <c r="Z486" s="141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69"/>
        <v>45147</v>
      </c>
      <c r="B487" s="116">
        <f t="shared" ca="1" si="179"/>
        <v>1074.57799041</v>
      </c>
      <c r="C487" s="14">
        <f t="shared" ca="1" si="170"/>
        <v>763.9107677799999</v>
      </c>
      <c r="D487" s="95">
        <f t="shared" si="171"/>
        <v>45146</v>
      </c>
      <c r="E487" s="93">
        <f ca="1">IF(D487&lt;$B$1,VLOOKUP(D487,[1]DI!$A$4:$B$15000,2,FALSE),0)</f>
        <v>0.13150000000000001</v>
      </c>
      <c r="F487" s="14">
        <f t="shared" ca="1" si="180"/>
        <v>1.0004903700000001</v>
      </c>
      <c r="G487" s="14">
        <f ca="1">(TRUNC(PRODUCT($F$12:$F486),16))</f>
        <v>1.2382525232716399</v>
      </c>
      <c r="H487" s="14">
        <f t="shared" si="181"/>
        <v>1</v>
      </c>
      <c r="I487" s="14">
        <f t="shared" ca="1" si="182"/>
        <v>1.2382525200000001</v>
      </c>
      <c r="J487" s="13">
        <f t="shared" si="172"/>
        <v>7.0000000000000007E-2</v>
      </c>
      <c r="K487" s="29">
        <f t="shared" si="173"/>
        <v>44456</v>
      </c>
      <c r="L487" s="2">
        <f t="shared" si="174"/>
        <v>475</v>
      </c>
      <c r="M487" s="17">
        <f t="shared" si="175"/>
        <v>475</v>
      </c>
      <c r="N487" s="12">
        <f t="shared" si="164"/>
        <v>1.136020292</v>
      </c>
      <c r="O487" s="12">
        <f t="shared" ca="1" si="165"/>
        <v>1.4066799889999999</v>
      </c>
      <c r="P487" s="17">
        <f t="shared" si="176"/>
        <v>0</v>
      </c>
      <c r="Q487" s="14">
        <f t="shared" ca="1" si="166"/>
        <v>310.66722263000003</v>
      </c>
      <c r="R487" s="20">
        <f t="shared" si="167"/>
        <v>0</v>
      </c>
      <c r="S487" s="14">
        <f t="shared" si="168"/>
        <v>0</v>
      </c>
      <c r="T487" s="4" t="str">
        <f t="shared" si="177"/>
        <v>A+J=</v>
      </c>
      <c r="U487" s="29">
        <f t="shared" si="178"/>
        <v>45807</v>
      </c>
      <c r="V487" s="3"/>
      <c r="W487" s="3"/>
      <c r="X487" s="140">
        <f>[2]Plan1!$A557</f>
        <v>53121</v>
      </c>
      <c r="Y487" s="132" t="str">
        <f>[2]Plan1!$C557</f>
        <v>Corpus Christi</v>
      </c>
      <c r="Z487" s="12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69"/>
        <v>45148</v>
      </c>
      <c r="B488" s="116">
        <f t="shared" ca="1" si="179"/>
        <v>1075.39362863</v>
      </c>
      <c r="C488" s="14">
        <f t="shared" ca="1" si="170"/>
        <v>763.9107677799999</v>
      </c>
      <c r="D488" s="95">
        <f t="shared" si="171"/>
        <v>45147</v>
      </c>
      <c r="E488" s="93">
        <f ca="1">IF(D488&lt;$B$1,VLOOKUP(D488,[1]DI!$A$4:$B$15000,2,FALSE),0)</f>
        <v>0.13150000000000001</v>
      </c>
      <c r="F488" s="14">
        <f t="shared" ca="1" si="180"/>
        <v>1.0004903700000001</v>
      </c>
      <c r="G488" s="14">
        <f ca="1">(TRUNC(PRODUCT($F$12:$F487),16))</f>
        <v>1.2388597251614799</v>
      </c>
      <c r="H488" s="14">
        <f t="shared" si="181"/>
        <v>1</v>
      </c>
      <c r="I488" s="14">
        <f t="shared" ca="1" si="182"/>
        <v>1.2388597299999999</v>
      </c>
      <c r="J488" s="13">
        <f t="shared" si="172"/>
        <v>7.0000000000000007E-2</v>
      </c>
      <c r="K488" s="29">
        <f t="shared" si="173"/>
        <v>44456</v>
      </c>
      <c r="L488" s="2">
        <f t="shared" si="174"/>
        <v>476</v>
      </c>
      <c r="M488" s="17">
        <f t="shared" si="175"/>
        <v>476</v>
      </c>
      <c r="N488" s="12">
        <f t="shared" si="164"/>
        <v>1.1363253390000001</v>
      </c>
      <c r="O488" s="12">
        <f t="shared" ca="1" si="165"/>
        <v>1.4077477030000001</v>
      </c>
      <c r="P488" s="17">
        <f t="shared" si="176"/>
        <v>0</v>
      </c>
      <c r="Q488" s="14">
        <f t="shared" ca="1" si="166"/>
        <v>311.48286085000001</v>
      </c>
      <c r="R488" s="20">
        <f t="shared" si="167"/>
        <v>0</v>
      </c>
      <c r="S488" s="14">
        <f t="shared" si="168"/>
        <v>0</v>
      </c>
      <c r="T488" s="4" t="str">
        <f t="shared" si="177"/>
        <v>A+J=</v>
      </c>
      <c r="U488" s="29">
        <f t="shared" si="178"/>
        <v>45807</v>
      </c>
      <c r="V488" s="3"/>
      <c r="W488" s="3"/>
      <c r="X488" s="140">
        <f>[2]Plan1!$A558</f>
        <v>53212</v>
      </c>
      <c r="Y488" s="132" t="str">
        <f>[2]Plan1!$C558</f>
        <v>Independência do Brasil</v>
      </c>
      <c r="Z488" s="12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69"/>
        <v>45149</v>
      </c>
      <c r="B489" s="116">
        <f t="shared" ca="1" si="179"/>
        <v>1076.20986958</v>
      </c>
      <c r="C489" s="14">
        <f t="shared" ca="1" si="170"/>
        <v>763.9107677799999</v>
      </c>
      <c r="D489" s="95">
        <f t="shared" si="171"/>
        <v>45148</v>
      </c>
      <c r="E489" s="93">
        <f ca="1">IF(D489&lt;$B$1,VLOOKUP(D489,[1]DI!$A$4:$B$15000,2,FALSE),0)</f>
        <v>0.13150000000000001</v>
      </c>
      <c r="F489" s="14">
        <f t="shared" ca="1" si="180"/>
        <v>1.0004903700000001</v>
      </c>
      <c r="G489" s="14">
        <f ca="1">(TRUNC(PRODUCT($F$12:$F488),16))</f>
        <v>1.2394672248048999</v>
      </c>
      <c r="H489" s="14">
        <f t="shared" si="181"/>
        <v>1</v>
      </c>
      <c r="I489" s="14">
        <f t="shared" ca="1" si="182"/>
        <v>1.2394672200000001</v>
      </c>
      <c r="J489" s="13">
        <f t="shared" si="172"/>
        <v>7.0000000000000007E-2</v>
      </c>
      <c r="K489" s="29">
        <f t="shared" si="173"/>
        <v>44456</v>
      </c>
      <c r="L489" s="2">
        <f t="shared" si="174"/>
        <v>477</v>
      </c>
      <c r="M489" s="17">
        <f t="shared" si="175"/>
        <v>477</v>
      </c>
      <c r="N489" s="12">
        <f t="shared" si="164"/>
        <v>1.1366304679999999</v>
      </c>
      <c r="O489" s="12">
        <f t="shared" ca="1" si="165"/>
        <v>1.408816206</v>
      </c>
      <c r="P489" s="17">
        <f t="shared" si="176"/>
        <v>0</v>
      </c>
      <c r="Q489" s="14">
        <f t="shared" ca="1" si="166"/>
        <v>312.29910180000002</v>
      </c>
      <c r="R489" s="20">
        <f t="shared" si="167"/>
        <v>0</v>
      </c>
      <c r="S489" s="14">
        <f t="shared" si="168"/>
        <v>0</v>
      </c>
      <c r="T489" s="4" t="str">
        <f t="shared" si="177"/>
        <v>A+J=</v>
      </c>
      <c r="U489" s="29">
        <f t="shared" si="178"/>
        <v>45807</v>
      </c>
      <c r="V489" s="3"/>
      <c r="W489" s="3"/>
      <c r="X489" s="140">
        <f>[2]Plan1!$A559</f>
        <v>53247</v>
      </c>
      <c r="Y489" s="132" t="str">
        <f>[2]Plan1!$C559</f>
        <v>Nossa Sr.a Aparecida - Padroeira do Brasil</v>
      </c>
      <c r="Z489" s="12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69"/>
        <v>45152</v>
      </c>
      <c r="B490" s="116">
        <f t="shared" ca="1" si="179"/>
        <v>1077.0267415199999</v>
      </c>
      <c r="C490" s="14">
        <f t="shared" ca="1" si="170"/>
        <v>763.9107677799999</v>
      </c>
      <c r="D490" s="95">
        <f t="shared" si="171"/>
        <v>45149</v>
      </c>
      <c r="E490" s="93">
        <f ca="1">IF(D490&lt;$B$1,VLOOKUP(D490,[1]DI!$A$4:$B$15000,2,FALSE),0)</f>
        <v>0.13150000000000001</v>
      </c>
      <c r="F490" s="14">
        <f t="shared" ca="1" si="180"/>
        <v>1.0004903700000001</v>
      </c>
      <c r="G490" s="14">
        <f ca="1">(TRUNC(PRODUCT($F$12:$F489),16))</f>
        <v>1.24007502234793</v>
      </c>
      <c r="H490" s="14">
        <f t="shared" si="181"/>
        <v>1</v>
      </c>
      <c r="I490" s="14">
        <f t="shared" ca="1" si="182"/>
        <v>1.2400750199999999</v>
      </c>
      <c r="J490" s="13">
        <f t="shared" si="172"/>
        <v>7.0000000000000007E-2</v>
      </c>
      <c r="K490" s="29">
        <f t="shared" si="173"/>
        <v>44456</v>
      </c>
      <c r="L490" s="2">
        <f t="shared" si="174"/>
        <v>478</v>
      </c>
      <c r="M490" s="17">
        <f t="shared" si="175"/>
        <v>478</v>
      </c>
      <c r="N490" s="12">
        <f t="shared" si="164"/>
        <v>1.136935679</v>
      </c>
      <c r="O490" s="12">
        <f t="shared" ca="1" si="165"/>
        <v>1.4098855349999999</v>
      </c>
      <c r="P490" s="17">
        <f t="shared" si="176"/>
        <v>0</v>
      </c>
      <c r="Q490" s="14">
        <f t="shared" ca="1" si="166"/>
        <v>313.11597374000002</v>
      </c>
      <c r="R490" s="20">
        <f t="shared" si="167"/>
        <v>0</v>
      </c>
      <c r="S490" s="14">
        <f t="shared" si="168"/>
        <v>0</v>
      </c>
      <c r="T490" s="4" t="str">
        <f t="shared" si="177"/>
        <v>A+J=</v>
      </c>
      <c r="U490" s="29">
        <f t="shared" si="178"/>
        <v>45807</v>
      </c>
      <c r="V490" s="3"/>
      <c r="W490" s="3"/>
      <c r="X490" s="140">
        <f>[2]Plan1!$A560</f>
        <v>53268</v>
      </c>
      <c r="Y490" s="132" t="str">
        <f>[2]Plan1!$C560</f>
        <v>Finados</v>
      </c>
      <c r="Z490" s="12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69"/>
        <v>45153</v>
      </c>
      <c r="B491" s="116">
        <f t="shared" ca="1" si="179"/>
        <v>1077.8442360399999</v>
      </c>
      <c r="C491" s="14">
        <f t="shared" ca="1" si="170"/>
        <v>763.9107677799999</v>
      </c>
      <c r="D491" s="95">
        <f t="shared" si="171"/>
        <v>45152</v>
      </c>
      <c r="E491" s="93">
        <f ca="1">IF(D491&lt;$B$1,VLOOKUP(D491,[1]DI!$A$4:$B$15000,2,FALSE),0)</f>
        <v>0.13150000000000001</v>
      </c>
      <c r="F491" s="14">
        <f t="shared" ca="1" si="180"/>
        <v>1.0004903700000001</v>
      </c>
      <c r="G491" s="14">
        <f ca="1">(TRUNC(PRODUCT($F$12:$F490),16))</f>
        <v>1.24068311793664</v>
      </c>
      <c r="H491" s="14">
        <f t="shared" si="181"/>
        <v>1</v>
      </c>
      <c r="I491" s="14">
        <f t="shared" ca="1" si="182"/>
        <v>1.2406831199999999</v>
      </c>
      <c r="J491" s="13">
        <f t="shared" si="172"/>
        <v>7.0000000000000007E-2</v>
      </c>
      <c r="K491" s="29">
        <f t="shared" si="173"/>
        <v>44456</v>
      </c>
      <c r="L491" s="2">
        <f t="shared" si="174"/>
        <v>479</v>
      </c>
      <c r="M491" s="17">
        <f t="shared" si="175"/>
        <v>479</v>
      </c>
      <c r="N491" s="12">
        <f t="shared" si="164"/>
        <v>1.1372409729999999</v>
      </c>
      <c r="O491" s="12">
        <f t="shared" ca="1" si="165"/>
        <v>1.410955679</v>
      </c>
      <c r="P491" s="17">
        <f t="shared" si="176"/>
        <v>0</v>
      </c>
      <c r="Q491" s="14">
        <f t="shared" ca="1" si="166"/>
        <v>313.93346825999998</v>
      </c>
      <c r="R491" s="20">
        <f t="shared" si="167"/>
        <v>0</v>
      </c>
      <c r="S491" s="14">
        <f t="shared" si="168"/>
        <v>0</v>
      </c>
      <c r="T491" s="4" t="str">
        <f t="shared" si="177"/>
        <v>A+J=</v>
      </c>
      <c r="U491" s="29">
        <f t="shared" si="178"/>
        <v>45807</v>
      </c>
      <c r="V491" s="3"/>
      <c r="W491" s="3"/>
      <c r="X491" s="140">
        <f>[2]Plan1!$A561</f>
        <v>53281</v>
      </c>
      <c r="Y491" s="132" t="str">
        <f>[2]Plan1!$C561</f>
        <v>Proclamação da República</v>
      </c>
      <c r="Z491" s="12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69"/>
        <v>45154</v>
      </c>
      <c r="B492" s="116">
        <f t="shared" ca="1" si="179"/>
        <v>1078.6623424599998</v>
      </c>
      <c r="C492" s="14">
        <f t="shared" ca="1" si="170"/>
        <v>763.9107677799999</v>
      </c>
      <c r="D492" s="95">
        <f t="shared" si="171"/>
        <v>45153</v>
      </c>
      <c r="E492" s="93">
        <f ca="1">IF(D492&lt;$B$1,VLOOKUP(D492,[1]DI!$A$4:$B$15000,2,FALSE),0)</f>
        <v>0.13150000000000001</v>
      </c>
      <c r="F492" s="14">
        <f t="shared" ca="1" si="180"/>
        <v>1.0004903700000001</v>
      </c>
      <c r="G492" s="14">
        <f ca="1">(TRUNC(PRODUCT($F$12:$F491),16))</f>
        <v>1.2412915117171801</v>
      </c>
      <c r="H492" s="14">
        <f t="shared" si="181"/>
        <v>1</v>
      </c>
      <c r="I492" s="14">
        <f t="shared" ca="1" si="182"/>
        <v>1.2412915099999999</v>
      </c>
      <c r="J492" s="13">
        <f t="shared" si="172"/>
        <v>7.0000000000000007E-2</v>
      </c>
      <c r="K492" s="29">
        <f t="shared" si="173"/>
        <v>44456</v>
      </c>
      <c r="L492" s="2">
        <f t="shared" si="174"/>
        <v>480</v>
      </c>
      <c r="M492" s="17">
        <f t="shared" si="175"/>
        <v>480</v>
      </c>
      <c r="N492" s="12">
        <f t="shared" si="164"/>
        <v>1.1375463480000001</v>
      </c>
      <c r="O492" s="12">
        <f t="shared" ca="1" si="165"/>
        <v>1.4120266239999999</v>
      </c>
      <c r="P492" s="17">
        <f t="shared" si="176"/>
        <v>0</v>
      </c>
      <c r="Q492" s="14">
        <f t="shared" ca="1" si="166"/>
        <v>314.75157467999998</v>
      </c>
      <c r="R492" s="20">
        <f t="shared" si="167"/>
        <v>0</v>
      </c>
      <c r="S492" s="14">
        <f t="shared" si="168"/>
        <v>0</v>
      </c>
      <c r="T492" s="4" t="str">
        <f t="shared" si="177"/>
        <v>A+J=</v>
      </c>
      <c r="U492" s="29">
        <f t="shared" si="178"/>
        <v>45807</v>
      </c>
      <c r="V492" s="3"/>
      <c r="W492" s="3"/>
      <c r="X492" s="140">
        <f>[2]Plan1!$A562</f>
        <v>53286</v>
      </c>
      <c r="Y492" s="132" t="str">
        <f>[2]Plan1!$C562</f>
        <v>Dia Nacional de Zumbi e da Consciência Negra</v>
      </c>
      <c r="Z492" s="12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69"/>
        <v>45155</v>
      </c>
      <c r="B493" s="116">
        <f t="shared" ca="1" si="179"/>
        <v>1079.48107147</v>
      </c>
      <c r="C493" s="14">
        <f t="shared" ca="1" si="170"/>
        <v>763.9107677799999</v>
      </c>
      <c r="D493" s="95">
        <f t="shared" si="171"/>
        <v>45154</v>
      </c>
      <c r="E493" s="93">
        <f ca="1">IF(D493&lt;$B$1,VLOOKUP(D493,[1]DI!$A$4:$B$15000,2,FALSE),0)</f>
        <v>0.13150000000000001</v>
      </c>
      <c r="F493" s="14">
        <f t="shared" ca="1" si="180"/>
        <v>1.0004903700000001</v>
      </c>
      <c r="G493" s="14">
        <f ca="1">(TRUNC(PRODUCT($F$12:$F492),16))</f>
        <v>1.24190020383578</v>
      </c>
      <c r="H493" s="14">
        <f t="shared" si="181"/>
        <v>1</v>
      </c>
      <c r="I493" s="14">
        <f t="shared" ca="1" si="182"/>
        <v>1.2419001999999999</v>
      </c>
      <c r="J493" s="13">
        <f t="shared" si="172"/>
        <v>7.0000000000000007E-2</v>
      </c>
      <c r="K493" s="29">
        <f t="shared" si="173"/>
        <v>44456</v>
      </c>
      <c r="L493" s="2">
        <f t="shared" si="174"/>
        <v>481</v>
      </c>
      <c r="M493" s="17">
        <f t="shared" si="175"/>
        <v>481</v>
      </c>
      <c r="N493" s="12">
        <f t="shared" si="164"/>
        <v>1.1378518049999999</v>
      </c>
      <c r="O493" s="12">
        <f t="shared" ca="1" si="165"/>
        <v>1.413098384</v>
      </c>
      <c r="P493" s="17">
        <f t="shared" si="176"/>
        <v>0</v>
      </c>
      <c r="Q493" s="14">
        <f t="shared" ca="1" si="166"/>
        <v>315.57030369</v>
      </c>
      <c r="R493" s="20">
        <f t="shared" si="167"/>
        <v>0</v>
      </c>
      <c r="S493" s="14">
        <f t="shared" si="168"/>
        <v>0</v>
      </c>
      <c r="T493" s="4" t="str">
        <f t="shared" si="177"/>
        <v>A+J=</v>
      </c>
      <c r="U493" s="29">
        <f t="shared" si="178"/>
        <v>45807</v>
      </c>
      <c r="V493" s="3"/>
      <c r="W493" s="3"/>
      <c r="X493" s="140">
        <f>[2]Plan1!$A563</f>
        <v>53321</v>
      </c>
      <c r="Y493" s="132" t="str">
        <f>[2]Plan1!$C563</f>
        <v>Natal</v>
      </c>
      <c r="Z493" s="12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69"/>
        <v>45156</v>
      </c>
      <c r="B494" s="116">
        <f t="shared" ca="1" si="179"/>
        <v>1080.3004238199999</v>
      </c>
      <c r="C494" s="14">
        <f t="shared" ca="1" si="170"/>
        <v>763.9107677799999</v>
      </c>
      <c r="D494" s="95">
        <f t="shared" si="171"/>
        <v>45155</v>
      </c>
      <c r="E494" s="93">
        <f ca="1">IF(D494&lt;$B$1,VLOOKUP(D494,[1]DI!$A$4:$B$15000,2,FALSE),0)</f>
        <v>0.13150000000000001</v>
      </c>
      <c r="F494" s="14">
        <f t="shared" ca="1" si="180"/>
        <v>1.0004903700000001</v>
      </c>
      <c r="G494" s="14">
        <f ca="1">(TRUNC(PRODUCT($F$12:$F493),16))</f>
        <v>1.2425091944387401</v>
      </c>
      <c r="H494" s="14">
        <f t="shared" si="181"/>
        <v>1</v>
      </c>
      <c r="I494" s="14">
        <f t="shared" ca="1" si="182"/>
        <v>1.24250919</v>
      </c>
      <c r="J494" s="13">
        <f t="shared" si="172"/>
        <v>7.0000000000000007E-2</v>
      </c>
      <c r="K494" s="29">
        <f t="shared" si="173"/>
        <v>44456</v>
      </c>
      <c r="L494" s="2">
        <f t="shared" si="174"/>
        <v>482</v>
      </c>
      <c r="M494" s="17">
        <f t="shared" si="175"/>
        <v>482</v>
      </c>
      <c r="N494" s="12">
        <f t="shared" si="164"/>
        <v>1.1381573439999999</v>
      </c>
      <c r="O494" s="12">
        <f t="shared" ca="1" si="165"/>
        <v>1.4141709600000001</v>
      </c>
      <c r="P494" s="17">
        <f t="shared" si="176"/>
        <v>0</v>
      </c>
      <c r="Q494" s="14">
        <f t="shared" ca="1" si="166"/>
        <v>316.38965603999998</v>
      </c>
      <c r="R494" s="20">
        <f t="shared" si="167"/>
        <v>0</v>
      </c>
      <c r="S494" s="14">
        <f t="shared" si="168"/>
        <v>0</v>
      </c>
      <c r="T494" s="4" t="str">
        <f t="shared" si="177"/>
        <v>A+J=</v>
      </c>
      <c r="U494" s="29">
        <f t="shared" si="178"/>
        <v>45807</v>
      </c>
      <c r="V494" s="3"/>
      <c r="W494" s="3"/>
      <c r="X494" s="140">
        <f>[2]Plan1!$A564</f>
        <v>53328</v>
      </c>
      <c r="Y494" s="132" t="str">
        <f>[2]Plan1!$C564</f>
        <v>Confraternização Universal</v>
      </c>
      <c r="Z494" s="12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69"/>
        <v>45159</v>
      </c>
      <c r="B495" s="116">
        <f t="shared" ca="1" si="179"/>
        <v>1081.1203987599999</v>
      </c>
      <c r="C495" s="14">
        <f t="shared" ca="1" si="170"/>
        <v>763.9107677799999</v>
      </c>
      <c r="D495" s="95">
        <f t="shared" si="171"/>
        <v>45156</v>
      </c>
      <c r="E495" s="93">
        <f ca="1">IF(D495&lt;$B$1,VLOOKUP(D495,[1]DI!$A$4:$B$15000,2,FALSE),0)</f>
        <v>0.13150000000000001</v>
      </c>
      <c r="F495" s="14">
        <f t="shared" ca="1" si="180"/>
        <v>1.0004903700000001</v>
      </c>
      <c r="G495" s="14">
        <f ca="1">(TRUNC(PRODUCT($F$12:$F494),16))</f>
        <v>1.2431184836724201</v>
      </c>
      <c r="H495" s="14">
        <f t="shared" si="181"/>
        <v>1</v>
      </c>
      <c r="I495" s="14">
        <f t="shared" ca="1" si="182"/>
        <v>1.2431184799999999</v>
      </c>
      <c r="J495" s="13">
        <f t="shared" si="172"/>
        <v>7.0000000000000007E-2</v>
      </c>
      <c r="K495" s="29">
        <f t="shared" si="173"/>
        <v>44456</v>
      </c>
      <c r="L495" s="2">
        <f t="shared" si="174"/>
        <v>483</v>
      </c>
      <c r="M495" s="17">
        <f t="shared" si="175"/>
        <v>483</v>
      </c>
      <c r="N495" s="12">
        <f t="shared" si="164"/>
        <v>1.138462965</v>
      </c>
      <c r="O495" s="12">
        <f t="shared" ca="1" si="165"/>
        <v>1.4152443509999999</v>
      </c>
      <c r="P495" s="17">
        <f t="shared" si="176"/>
        <v>0</v>
      </c>
      <c r="Q495" s="14">
        <f t="shared" ca="1" si="166"/>
        <v>317.20963097999999</v>
      </c>
      <c r="R495" s="20">
        <f t="shared" si="167"/>
        <v>0</v>
      </c>
      <c r="S495" s="14">
        <f t="shared" si="168"/>
        <v>0</v>
      </c>
      <c r="T495" s="4" t="str">
        <f t="shared" si="177"/>
        <v>A+J=</v>
      </c>
      <c r="U495" s="29">
        <f t="shared" si="178"/>
        <v>45807</v>
      </c>
      <c r="V495" s="3"/>
      <c r="W495" s="3"/>
      <c r="X495" s="140">
        <f>[2]Plan1!$A565</f>
        <v>53363</v>
      </c>
      <c r="Y495" s="132" t="str">
        <f>[2]Plan1!$C565</f>
        <v>Carnaval</v>
      </c>
      <c r="Z495" s="12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69"/>
        <v>45160</v>
      </c>
      <c r="B496" s="116">
        <f t="shared" ca="1" si="179"/>
        <v>1081.94099706</v>
      </c>
      <c r="C496" s="14">
        <f t="shared" ca="1" si="170"/>
        <v>763.9107677799999</v>
      </c>
      <c r="D496" s="95">
        <f t="shared" si="171"/>
        <v>45159</v>
      </c>
      <c r="E496" s="93">
        <f ca="1">IF(D496&lt;$B$1,VLOOKUP(D496,[1]DI!$A$4:$B$15000,2,FALSE),0)</f>
        <v>0.13150000000000001</v>
      </c>
      <c r="F496" s="14">
        <f t="shared" ca="1" si="180"/>
        <v>1.0004903700000001</v>
      </c>
      <c r="G496" s="14">
        <f ca="1">(TRUNC(PRODUCT($F$12:$F495),16))</f>
        <v>1.2437280716832599</v>
      </c>
      <c r="H496" s="14">
        <f t="shared" si="181"/>
        <v>1</v>
      </c>
      <c r="I496" s="14">
        <f t="shared" ca="1" si="182"/>
        <v>1.24372807</v>
      </c>
      <c r="J496" s="13">
        <f t="shared" si="172"/>
        <v>7.0000000000000007E-2</v>
      </c>
      <c r="K496" s="29">
        <f t="shared" si="173"/>
        <v>44456</v>
      </c>
      <c r="L496" s="2">
        <f t="shared" si="174"/>
        <v>484</v>
      </c>
      <c r="M496" s="17">
        <f t="shared" si="175"/>
        <v>484</v>
      </c>
      <c r="N496" s="12">
        <f t="shared" si="164"/>
        <v>1.138768668</v>
      </c>
      <c r="O496" s="12">
        <f t="shared" ca="1" si="165"/>
        <v>1.4163185579999999</v>
      </c>
      <c r="P496" s="17">
        <f t="shared" si="176"/>
        <v>0</v>
      </c>
      <c r="Q496" s="14">
        <f t="shared" ca="1" si="166"/>
        <v>318.03022928000001</v>
      </c>
      <c r="R496" s="20">
        <f t="shared" si="167"/>
        <v>0</v>
      </c>
      <c r="S496" s="14">
        <f t="shared" si="168"/>
        <v>0</v>
      </c>
      <c r="T496" s="4" t="str">
        <f t="shared" si="177"/>
        <v>A+J=</v>
      </c>
      <c r="U496" s="29">
        <f t="shared" si="178"/>
        <v>45807</v>
      </c>
      <c r="V496" s="3"/>
      <c r="W496" s="3"/>
      <c r="X496" s="140">
        <f>[2]Plan1!$A566</f>
        <v>53364</v>
      </c>
      <c r="Y496" s="132" t="str">
        <f>[2]Plan1!$C566</f>
        <v>Carnaval</v>
      </c>
      <c r="Z496" s="12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69"/>
        <v>45161</v>
      </c>
      <c r="B497" s="116">
        <f t="shared" ca="1" si="179"/>
        <v>1082.7622186999999</v>
      </c>
      <c r="C497" s="14">
        <f t="shared" ca="1" si="170"/>
        <v>763.9107677799999</v>
      </c>
      <c r="D497" s="95">
        <f t="shared" si="171"/>
        <v>45160</v>
      </c>
      <c r="E497" s="93">
        <f ca="1">IF(D497&lt;$B$1,VLOOKUP(D497,[1]DI!$A$4:$B$15000,2,FALSE),0)</f>
        <v>0.13150000000000001</v>
      </c>
      <c r="F497" s="14">
        <f t="shared" ca="1" si="180"/>
        <v>1.0004903700000001</v>
      </c>
      <c r="G497" s="14">
        <f ca="1">(TRUNC(PRODUCT($F$12:$F496),16))</f>
        <v>1.2443379586177701</v>
      </c>
      <c r="H497" s="14">
        <f t="shared" si="181"/>
        <v>1</v>
      </c>
      <c r="I497" s="14">
        <f t="shared" ca="1" si="182"/>
        <v>1.24433796</v>
      </c>
      <c r="J497" s="13">
        <f t="shared" si="172"/>
        <v>7.0000000000000007E-2</v>
      </c>
      <c r="K497" s="29">
        <f t="shared" si="173"/>
        <v>44456</v>
      </c>
      <c r="L497" s="2">
        <f t="shared" si="174"/>
        <v>485</v>
      </c>
      <c r="M497" s="17">
        <f t="shared" si="175"/>
        <v>485</v>
      </c>
      <c r="N497" s="12">
        <f t="shared" si="164"/>
        <v>1.1390744530000001</v>
      </c>
      <c r="O497" s="12">
        <f t="shared" ca="1" si="165"/>
        <v>1.417393581</v>
      </c>
      <c r="P497" s="17">
        <f t="shared" si="176"/>
        <v>0</v>
      </c>
      <c r="Q497" s="14">
        <f t="shared" ca="1" si="166"/>
        <v>318.85145091999999</v>
      </c>
      <c r="R497" s="20">
        <f t="shared" si="167"/>
        <v>0</v>
      </c>
      <c r="S497" s="14">
        <f t="shared" si="168"/>
        <v>0</v>
      </c>
      <c r="T497" s="4" t="str">
        <f t="shared" si="177"/>
        <v>A+J=</v>
      </c>
      <c r="U497" s="29">
        <f t="shared" si="178"/>
        <v>45807</v>
      </c>
      <c r="V497" s="3"/>
      <c r="W497" s="3"/>
      <c r="X497" s="140">
        <f>[2]Plan1!$A567</f>
        <v>53409</v>
      </c>
      <c r="Y497" s="132" t="str">
        <f>[2]Plan1!$C567</f>
        <v>Paixão de Cristo</v>
      </c>
      <c r="Z497" s="12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69"/>
        <v>45162</v>
      </c>
      <c r="B498" s="116">
        <f t="shared" ca="1" si="179"/>
        <v>1083.5840568199999</v>
      </c>
      <c r="C498" s="14">
        <f t="shared" ca="1" si="170"/>
        <v>763.9107677799999</v>
      </c>
      <c r="D498" s="95">
        <f t="shared" si="171"/>
        <v>45161</v>
      </c>
      <c r="E498" s="93">
        <f ca="1">IF(D498&lt;$B$1,VLOOKUP(D498,[1]DI!$A$4:$B$15000,2,FALSE),0)</f>
        <v>0.13150000000000001</v>
      </c>
      <c r="F498" s="14">
        <f t="shared" ca="1" si="180"/>
        <v>1.0004903700000001</v>
      </c>
      <c r="G498" s="14">
        <f ca="1">(TRUNC(PRODUCT($F$12:$F497),16))</f>
        <v>1.2449481446225299</v>
      </c>
      <c r="H498" s="14">
        <f t="shared" si="181"/>
        <v>1</v>
      </c>
      <c r="I498" s="14">
        <f t="shared" ca="1" si="182"/>
        <v>1.24494814</v>
      </c>
      <c r="J498" s="13">
        <f t="shared" si="172"/>
        <v>7.0000000000000007E-2</v>
      </c>
      <c r="K498" s="29">
        <f t="shared" si="173"/>
        <v>44456</v>
      </c>
      <c r="L498" s="2">
        <f t="shared" si="174"/>
        <v>486</v>
      </c>
      <c r="M498" s="17">
        <f t="shared" si="175"/>
        <v>486</v>
      </c>
      <c r="N498" s="12">
        <f t="shared" si="164"/>
        <v>1.139380321</v>
      </c>
      <c r="O498" s="12">
        <f t="shared" ca="1" si="165"/>
        <v>1.418469411</v>
      </c>
      <c r="P498" s="17">
        <f t="shared" si="176"/>
        <v>0</v>
      </c>
      <c r="Q498" s="14">
        <f t="shared" ca="1" si="166"/>
        <v>319.67328903999999</v>
      </c>
      <c r="R498" s="20">
        <f t="shared" si="167"/>
        <v>0</v>
      </c>
      <c r="S498" s="14">
        <f t="shared" si="168"/>
        <v>0</v>
      </c>
      <c r="T498" s="4" t="str">
        <f t="shared" si="177"/>
        <v>A+J=</v>
      </c>
      <c r="U498" s="29">
        <f t="shared" si="178"/>
        <v>45807</v>
      </c>
      <c r="V498" s="3"/>
      <c r="W498" s="3"/>
      <c r="X498" s="140">
        <f>[2]Plan1!$A568</f>
        <v>53438</v>
      </c>
      <c r="Y498" s="132" t="str">
        <f>[2]Plan1!$C568</f>
        <v>Tiradentes</v>
      </c>
      <c r="Z498" s="12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69"/>
        <v>45163</v>
      </c>
      <c r="B499" s="116">
        <f t="shared" ca="1" si="179"/>
        <v>1084.4065274599998</v>
      </c>
      <c r="C499" s="14">
        <f t="shared" ca="1" si="170"/>
        <v>763.9107677799999</v>
      </c>
      <c r="D499" s="95">
        <f t="shared" si="171"/>
        <v>45162</v>
      </c>
      <c r="E499" s="93">
        <f ca="1">IF(D499&lt;$B$1,VLOOKUP(D499,[1]DI!$A$4:$B$15000,2,FALSE),0)</f>
        <v>0.13150000000000001</v>
      </c>
      <c r="F499" s="14">
        <f t="shared" ca="1" si="180"/>
        <v>1.0004903700000001</v>
      </c>
      <c r="G499" s="14">
        <f ca="1">(TRUNC(PRODUCT($F$12:$F498),16))</f>
        <v>1.2455586298442101</v>
      </c>
      <c r="H499" s="14">
        <f t="shared" si="181"/>
        <v>1</v>
      </c>
      <c r="I499" s="14">
        <f t="shared" ca="1" si="182"/>
        <v>1.2455586300000001</v>
      </c>
      <c r="J499" s="13">
        <f t="shared" si="172"/>
        <v>7.0000000000000007E-2</v>
      </c>
      <c r="K499" s="29">
        <f t="shared" si="173"/>
        <v>44456</v>
      </c>
      <c r="L499" s="2">
        <f t="shared" si="174"/>
        <v>487</v>
      </c>
      <c r="M499" s="17">
        <f t="shared" si="175"/>
        <v>487</v>
      </c>
      <c r="N499" s="12">
        <f t="shared" si="164"/>
        <v>1.1396862699999999</v>
      </c>
      <c r="O499" s="12">
        <f t="shared" ca="1" si="165"/>
        <v>1.4195460689999999</v>
      </c>
      <c r="P499" s="17">
        <f t="shared" si="176"/>
        <v>0</v>
      </c>
      <c r="Q499" s="14">
        <f t="shared" ca="1" si="166"/>
        <v>320.49575967999999</v>
      </c>
      <c r="R499" s="20">
        <f t="shared" si="167"/>
        <v>0</v>
      </c>
      <c r="S499" s="14">
        <f t="shared" si="168"/>
        <v>0</v>
      </c>
      <c r="T499" s="4" t="str">
        <f t="shared" si="177"/>
        <v>A+J=</v>
      </c>
      <c r="U499" s="29">
        <f t="shared" si="178"/>
        <v>45807</v>
      </c>
      <c r="V499" s="3"/>
      <c r="W499" s="3"/>
      <c r="X499" s="140">
        <f>[2]Plan1!$A569</f>
        <v>53448</v>
      </c>
      <c r="Y499" s="132" t="str">
        <f>[2]Plan1!$C569</f>
        <v>Dia do Trabalho</v>
      </c>
      <c r="Z499" s="12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69"/>
        <v>45166</v>
      </c>
      <c r="B500" s="116">
        <f t="shared" ca="1" si="179"/>
        <v>1085.2296145799999</v>
      </c>
      <c r="C500" s="14">
        <f t="shared" ca="1" si="170"/>
        <v>763.9107677799999</v>
      </c>
      <c r="D500" s="95">
        <f t="shared" si="171"/>
        <v>45163</v>
      </c>
      <c r="E500" s="93">
        <f ca="1">IF(D500&lt;$B$1,VLOOKUP(D500,[1]DI!$A$4:$B$15000,2,FALSE),0)</f>
        <v>0.13150000000000001</v>
      </c>
      <c r="F500" s="14">
        <f t="shared" ca="1" si="180"/>
        <v>1.0004903700000001</v>
      </c>
      <c r="G500" s="14">
        <f ca="1">(TRUNC(PRODUCT($F$12:$F499),16))</f>
        <v>1.2461694144295301</v>
      </c>
      <c r="H500" s="14">
        <f t="shared" si="181"/>
        <v>1</v>
      </c>
      <c r="I500" s="14">
        <f t="shared" ca="1" si="182"/>
        <v>1.24616941</v>
      </c>
      <c r="J500" s="13">
        <f t="shared" si="172"/>
        <v>7.0000000000000007E-2</v>
      </c>
      <c r="K500" s="29">
        <f t="shared" si="173"/>
        <v>44456</v>
      </c>
      <c r="L500" s="2">
        <f t="shared" si="174"/>
        <v>488</v>
      </c>
      <c r="M500" s="17">
        <f t="shared" si="175"/>
        <v>488</v>
      </c>
      <c r="N500" s="12">
        <f t="shared" si="164"/>
        <v>1.139992302</v>
      </c>
      <c r="O500" s="12">
        <f t="shared" ca="1" si="165"/>
        <v>1.420623534</v>
      </c>
      <c r="P500" s="17">
        <f t="shared" si="176"/>
        <v>0</v>
      </c>
      <c r="Q500" s="14">
        <f t="shared" ca="1" si="166"/>
        <v>321.31884680000002</v>
      </c>
      <c r="R500" s="20">
        <f t="shared" si="167"/>
        <v>0</v>
      </c>
      <c r="S500" s="14">
        <f t="shared" si="168"/>
        <v>0</v>
      </c>
      <c r="T500" s="4" t="str">
        <f t="shared" si="177"/>
        <v>A+J=</v>
      </c>
      <c r="U500" s="29">
        <f t="shared" si="178"/>
        <v>45807</v>
      </c>
      <c r="V500" s="3"/>
      <c r="W500" s="3"/>
      <c r="X500" s="140">
        <f>[2]Plan1!$A570</f>
        <v>53471</v>
      </c>
      <c r="Y500" s="132" t="str">
        <f>[2]Plan1!$C570</f>
        <v>Corpus Christi</v>
      </c>
      <c r="Z500" s="12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69"/>
        <v>45167</v>
      </c>
      <c r="B501" s="116">
        <f t="shared" ca="1" si="179"/>
        <v>1086.05333574</v>
      </c>
      <c r="C501" s="14">
        <f t="shared" ca="1" si="170"/>
        <v>763.9107677799999</v>
      </c>
      <c r="D501" s="95">
        <f t="shared" si="171"/>
        <v>45166</v>
      </c>
      <c r="E501" s="93">
        <f ca="1">IF(D501&lt;$B$1,VLOOKUP(D501,[1]DI!$A$4:$B$15000,2,FALSE),0)</f>
        <v>0.13150000000000001</v>
      </c>
      <c r="F501" s="14">
        <f t="shared" ca="1" si="180"/>
        <v>1.0004903700000001</v>
      </c>
      <c r="G501" s="14">
        <f ca="1">(TRUNC(PRODUCT($F$12:$F500),16))</f>
        <v>1.2467804985252799</v>
      </c>
      <c r="H501" s="14">
        <f t="shared" si="181"/>
        <v>1</v>
      </c>
      <c r="I501" s="14">
        <f t="shared" ca="1" si="182"/>
        <v>1.2467805000000001</v>
      </c>
      <c r="J501" s="13">
        <f t="shared" si="172"/>
        <v>7.0000000000000007E-2</v>
      </c>
      <c r="K501" s="29">
        <f t="shared" si="173"/>
        <v>44456</v>
      </c>
      <c r="L501" s="2">
        <f t="shared" si="174"/>
        <v>489</v>
      </c>
      <c r="M501" s="17">
        <f t="shared" si="175"/>
        <v>489</v>
      </c>
      <c r="N501" s="12">
        <f t="shared" si="164"/>
        <v>1.140298416</v>
      </c>
      <c r="O501" s="12">
        <f t="shared" ca="1" si="165"/>
        <v>1.4217018290000001</v>
      </c>
      <c r="P501" s="17">
        <f t="shared" si="176"/>
        <v>0</v>
      </c>
      <c r="Q501" s="14">
        <f t="shared" ca="1" si="166"/>
        <v>322.14256796000001</v>
      </c>
      <c r="R501" s="20">
        <f t="shared" si="167"/>
        <v>0</v>
      </c>
      <c r="S501" s="14">
        <f t="shared" si="168"/>
        <v>0</v>
      </c>
      <c r="T501" s="4" t="str">
        <f t="shared" si="177"/>
        <v>A+J=</v>
      </c>
      <c r="U501" s="29">
        <f t="shared" si="178"/>
        <v>45807</v>
      </c>
      <c r="V501" s="3"/>
      <c r="W501" s="3"/>
      <c r="X501" s="140">
        <f>[2]Plan1!$A571</f>
        <v>53577</v>
      </c>
      <c r="Y501" s="132" t="str">
        <f>[2]Plan1!$C571</f>
        <v>Independência do Brasil</v>
      </c>
      <c r="Z501" s="12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69"/>
        <v>45168</v>
      </c>
      <c r="B502" s="116">
        <f t="shared" ca="1" si="179"/>
        <v>1086.87767338</v>
      </c>
      <c r="C502" s="14">
        <f t="shared" ca="1" si="170"/>
        <v>763.9107677799999</v>
      </c>
      <c r="D502" s="95">
        <f t="shared" si="171"/>
        <v>45167</v>
      </c>
      <c r="E502" s="93">
        <f ca="1">IF(D502&lt;$B$1,VLOOKUP(D502,[1]DI!$A$4:$B$15000,2,FALSE),0)</f>
        <v>0.13150000000000001</v>
      </c>
      <c r="F502" s="14">
        <f t="shared" ca="1" si="180"/>
        <v>1.0004903700000001</v>
      </c>
      <c r="G502" s="14">
        <f ca="1">(TRUNC(PRODUCT($F$12:$F501),16))</f>
        <v>1.2473918822783501</v>
      </c>
      <c r="H502" s="14">
        <f t="shared" si="181"/>
        <v>1</v>
      </c>
      <c r="I502" s="14">
        <f t="shared" ca="1" si="182"/>
        <v>1.2473918799999999</v>
      </c>
      <c r="J502" s="13">
        <f t="shared" si="172"/>
        <v>7.0000000000000007E-2</v>
      </c>
      <c r="K502" s="29">
        <f t="shared" si="173"/>
        <v>44456</v>
      </c>
      <c r="L502" s="2">
        <f t="shared" si="174"/>
        <v>490</v>
      </c>
      <c r="M502" s="17">
        <f t="shared" si="175"/>
        <v>490</v>
      </c>
      <c r="N502" s="12">
        <f t="shared" si="164"/>
        <v>1.140604612</v>
      </c>
      <c r="O502" s="12">
        <f t="shared" ca="1" si="165"/>
        <v>1.4227809309999999</v>
      </c>
      <c r="P502" s="17">
        <f t="shared" si="176"/>
        <v>0</v>
      </c>
      <c r="Q502" s="14">
        <f t="shared" ca="1" si="166"/>
        <v>322.96690560000002</v>
      </c>
      <c r="R502" s="20">
        <f t="shared" si="167"/>
        <v>0</v>
      </c>
      <c r="S502" s="14">
        <f t="shared" si="168"/>
        <v>0</v>
      </c>
      <c r="T502" s="4" t="str">
        <f t="shared" si="177"/>
        <v>A+J=</v>
      </c>
      <c r="U502" s="29">
        <f t="shared" si="178"/>
        <v>45807</v>
      </c>
      <c r="V502" s="3"/>
      <c r="W502" s="3"/>
      <c r="X502" s="140">
        <f>[2]Plan1!$A572</f>
        <v>53612</v>
      </c>
      <c r="Y502" s="132" t="str">
        <f>[2]Plan1!$C572</f>
        <v>Nossa Sr.a Aparecida - Padroeira do Brasil</v>
      </c>
      <c r="Z502" s="12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69"/>
        <v>45169</v>
      </c>
      <c r="B503" s="116">
        <f t="shared" ca="1" si="179"/>
        <v>1087.7026458299999</v>
      </c>
      <c r="C503" s="14">
        <f t="shared" ca="1" si="170"/>
        <v>763.9107677799999</v>
      </c>
      <c r="D503" s="95">
        <f t="shared" si="171"/>
        <v>45168</v>
      </c>
      <c r="E503" s="93">
        <f ca="1">IF(D503&lt;$B$1,VLOOKUP(D503,[1]DI!$A$4:$B$15000,2,FALSE),0)</f>
        <v>0.13150000000000001</v>
      </c>
      <c r="F503" s="14">
        <f t="shared" ca="1" si="180"/>
        <v>1.0004903700000001</v>
      </c>
      <c r="G503" s="14">
        <f ca="1">(TRUNC(PRODUCT($F$12:$F502),16))</f>
        <v>1.2480035658356601</v>
      </c>
      <c r="H503" s="14">
        <f t="shared" si="181"/>
        <v>1</v>
      </c>
      <c r="I503" s="14">
        <f t="shared" ca="1" si="182"/>
        <v>1.2480035700000001</v>
      </c>
      <c r="J503" s="13">
        <f t="shared" si="172"/>
        <v>7.0000000000000007E-2</v>
      </c>
      <c r="K503" s="29">
        <f t="shared" si="173"/>
        <v>44456</v>
      </c>
      <c r="L503" s="2">
        <f t="shared" si="174"/>
        <v>491</v>
      </c>
      <c r="M503" s="17">
        <f t="shared" si="175"/>
        <v>491</v>
      </c>
      <c r="N503" s="12">
        <f t="shared" si="164"/>
        <v>1.14091089</v>
      </c>
      <c r="O503" s="12">
        <f t="shared" ca="1" si="165"/>
        <v>1.4238608639999999</v>
      </c>
      <c r="P503" s="17">
        <f t="shared" si="176"/>
        <v>0</v>
      </c>
      <c r="Q503" s="14">
        <f t="shared" ca="1" si="166"/>
        <v>323.79187804999998</v>
      </c>
      <c r="R503" s="20">
        <f t="shared" si="167"/>
        <v>0</v>
      </c>
      <c r="S503" s="14">
        <f t="shared" si="168"/>
        <v>0</v>
      </c>
      <c r="T503" s="4" t="str">
        <f t="shared" si="177"/>
        <v>A+J=</v>
      </c>
      <c r="U503" s="29">
        <f t="shared" si="178"/>
        <v>45807</v>
      </c>
      <c r="V503" s="3"/>
      <c r="W503" s="3"/>
      <c r="X503" s="140">
        <f>[2]Plan1!$A573</f>
        <v>53633</v>
      </c>
      <c r="Y503" s="132" t="str">
        <f>[2]Plan1!$C573</f>
        <v>Finados</v>
      </c>
      <c r="Z503" s="12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69"/>
        <v>45170</v>
      </c>
      <c r="B504" s="116">
        <f t="shared" ca="1" si="179"/>
        <v>1088.5282362799999</v>
      </c>
      <c r="C504" s="14">
        <f t="shared" ca="1" si="170"/>
        <v>763.9107677799999</v>
      </c>
      <c r="D504" s="95">
        <f t="shared" si="171"/>
        <v>45169</v>
      </c>
      <c r="E504" s="93">
        <f ca="1">IF(D504&lt;$B$1,VLOOKUP(D504,[1]DI!$A$4:$B$15000,2,FALSE),0)</f>
        <v>0.13150000000000001</v>
      </c>
      <c r="F504" s="14">
        <f t="shared" ca="1" si="180"/>
        <v>1.0004903700000001</v>
      </c>
      <c r="G504" s="14">
        <f ca="1">(TRUNC(PRODUCT($F$12:$F503),16))</f>
        <v>1.2486155493442399</v>
      </c>
      <c r="H504" s="14">
        <f t="shared" si="181"/>
        <v>1</v>
      </c>
      <c r="I504" s="14">
        <f t="shared" ca="1" si="182"/>
        <v>1.24861555</v>
      </c>
      <c r="J504" s="13">
        <f t="shared" si="172"/>
        <v>7.0000000000000007E-2</v>
      </c>
      <c r="K504" s="29">
        <f t="shared" si="173"/>
        <v>44456</v>
      </c>
      <c r="L504" s="2">
        <f t="shared" si="174"/>
        <v>492</v>
      </c>
      <c r="M504" s="17">
        <f t="shared" si="175"/>
        <v>492</v>
      </c>
      <c r="N504" s="12">
        <f t="shared" si="164"/>
        <v>1.141217251</v>
      </c>
      <c r="O504" s="12">
        <f t="shared" ca="1" si="165"/>
        <v>1.424941606</v>
      </c>
      <c r="P504" s="17">
        <f t="shared" si="176"/>
        <v>0</v>
      </c>
      <c r="Q504" s="14">
        <f t="shared" ca="1" si="166"/>
        <v>324.61746849999997</v>
      </c>
      <c r="R504" s="20">
        <f t="shared" si="167"/>
        <v>0</v>
      </c>
      <c r="S504" s="14">
        <f t="shared" si="168"/>
        <v>0</v>
      </c>
      <c r="T504" s="4" t="str">
        <f t="shared" si="177"/>
        <v>A+J=</v>
      </c>
      <c r="U504" s="29">
        <f t="shared" si="178"/>
        <v>45807</v>
      </c>
      <c r="V504" s="3"/>
      <c r="W504" s="3"/>
      <c r="X504" s="140">
        <f>[2]Plan1!$A574</f>
        <v>53646</v>
      </c>
      <c r="Y504" s="132" t="str">
        <f>[2]Plan1!$C574</f>
        <v>Proclamação da República</v>
      </c>
      <c r="Z504" s="12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69"/>
        <v>45173</v>
      </c>
      <c r="B505" s="116">
        <f t="shared" ca="1" si="179"/>
        <v>1089.3544523699998</v>
      </c>
      <c r="C505" s="14">
        <f t="shared" ca="1" si="170"/>
        <v>763.9107677799999</v>
      </c>
      <c r="D505" s="95">
        <f t="shared" si="171"/>
        <v>45170</v>
      </c>
      <c r="E505" s="93">
        <f ca="1">IF(D505&lt;$B$1,VLOOKUP(D505,[1]DI!$A$4:$B$15000,2,FALSE),0)</f>
        <v>0.13150000000000001</v>
      </c>
      <c r="F505" s="14">
        <f t="shared" ca="1" si="180"/>
        <v>1.0004903700000001</v>
      </c>
      <c r="G505" s="14">
        <f ca="1">(TRUNC(PRODUCT($F$12:$F504),16))</f>
        <v>1.2492278329511699</v>
      </c>
      <c r="H505" s="14">
        <f t="shared" si="181"/>
        <v>1</v>
      </c>
      <c r="I505" s="14">
        <f t="shared" ca="1" si="182"/>
        <v>1.2492278299999999</v>
      </c>
      <c r="J505" s="13">
        <f t="shared" si="172"/>
        <v>7.0000000000000007E-2</v>
      </c>
      <c r="K505" s="29">
        <f t="shared" si="173"/>
        <v>44456</v>
      </c>
      <c r="L505" s="2">
        <f t="shared" si="174"/>
        <v>493</v>
      </c>
      <c r="M505" s="17">
        <f t="shared" si="175"/>
        <v>493</v>
      </c>
      <c r="N505" s="12">
        <f t="shared" si="164"/>
        <v>1.141523694</v>
      </c>
      <c r="O505" s="12">
        <f t="shared" ca="1" si="165"/>
        <v>1.4260231670000001</v>
      </c>
      <c r="P505" s="17">
        <f t="shared" si="176"/>
        <v>0</v>
      </c>
      <c r="Q505" s="14">
        <f t="shared" ca="1" si="166"/>
        <v>325.44368458999998</v>
      </c>
      <c r="R505" s="20">
        <f t="shared" si="167"/>
        <v>0</v>
      </c>
      <c r="S505" s="14">
        <f t="shared" si="168"/>
        <v>0</v>
      </c>
      <c r="T505" s="4" t="str">
        <f t="shared" si="177"/>
        <v>A+J=</v>
      </c>
      <c r="U505" s="29">
        <f t="shared" si="178"/>
        <v>45807</v>
      </c>
      <c r="V505" s="3"/>
      <c r="W505" s="3"/>
      <c r="X505" s="140">
        <f>[2]Plan1!$A575</f>
        <v>53651</v>
      </c>
      <c r="Y505" s="132" t="str">
        <f>[2]Plan1!$C575</f>
        <v>Dia Nacional de Zumbi e da Consciência Negra</v>
      </c>
      <c r="Z505" s="12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69"/>
        <v>45174</v>
      </c>
      <c r="B506" s="116">
        <f t="shared" ca="1" si="179"/>
        <v>1090.1813040399998</v>
      </c>
      <c r="C506" s="14">
        <f t="shared" ca="1" si="170"/>
        <v>763.9107677799999</v>
      </c>
      <c r="D506" s="95">
        <f t="shared" si="171"/>
        <v>45173</v>
      </c>
      <c r="E506" s="93">
        <f ca="1">IF(D506&lt;$B$1,VLOOKUP(D506,[1]DI!$A$4:$B$15000,2,FALSE),0)</f>
        <v>0.13150000000000001</v>
      </c>
      <c r="F506" s="14">
        <f t="shared" ca="1" si="180"/>
        <v>1.0004903700000001</v>
      </c>
      <c r="G506" s="14">
        <f ca="1">(TRUNC(PRODUCT($F$12:$F505),16))</f>
        <v>1.2498404168036099</v>
      </c>
      <c r="H506" s="14">
        <f t="shared" si="181"/>
        <v>1</v>
      </c>
      <c r="I506" s="14">
        <f t="shared" ca="1" si="182"/>
        <v>1.24984042</v>
      </c>
      <c r="J506" s="13">
        <f t="shared" si="172"/>
        <v>7.0000000000000007E-2</v>
      </c>
      <c r="K506" s="29">
        <f t="shared" si="173"/>
        <v>44456</v>
      </c>
      <c r="L506" s="2">
        <f t="shared" si="174"/>
        <v>494</v>
      </c>
      <c r="M506" s="17">
        <f t="shared" si="175"/>
        <v>494</v>
      </c>
      <c r="N506" s="12">
        <f t="shared" si="164"/>
        <v>1.141830219</v>
      </c>
      <c r="O506" s="12">
        <f t="shared" ca="1" si="165"/>
        <v>1.42710556</v>
      </c>
      <c r="P506" s="17">
        <f t="shared" si="176"/>
        <v>0</v>
      </c>
      <c r="Q506" s="14">
        <f t="shared" ca="1" si="166"/>
        <v>326.27053625999997</v>
      </c>
      <c r="R506" s="20">
        <f t="shared" si="167"/>
        <v>0</v>
      </c>
      <c r="S506" s="14">
        <f t="shared" si="168"/>
        <v>0</v>
      </c>
      <c r="T506" s="4" t="str">
        <f t="shared" si="177"/>
        <v>A+J=</v>
      </c>
      <c r="U506" s="29">
        <f t="shared" si="178"/>
        <v>45807</v>
      </c>
      <c r="V506" s="3"/>
      <c r="W506" s="3"/>
      <c r="X506" s="140">
        <f>[2]Plan1!$A576</f>
        <v>53686</v>
      </c>
      <c r="Y506" s="132" t="str">
        <f>[2]Plan1!$C576</f>
        <v>Natal</v>
      </c>
      <c r="Z506" s="12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69"/>
        <v>45175</v>
      </c>
      <c r="B507" s="116">
        <f t="shared" ca="1" si="179"/>
        <v>1091.0087744699999</v>
      </c>
      <c r="C507" s="14">
        <f t="shared" ca="1" si="170"/>
        <v>763.9107677799999</v>
      </c>
      <c r="D507" s="95">
        <f t="shared" si="171"/>
        <v>45174</v>
      </c>
      <c r="E507" s="93">
        <f ca="1">IF(D507&lt;$B$1,VLOOKUP(D507,[1]DI!$A$4:$B$15000,2,FALSE),0)</f>
        <v>0.13150000000000001</v>
      </c>
      <c r="F507" s="14">
        <f t="shared" ca="1" si="180"/>
        <v>1.0004903700000001</v>
      </c>
      <c r="G507" s="14">
        <f ca="1">(TRUNC(PRODUCT($F$12:$F506),16))</f>
        <v>1.2504533010487999</v>
      </c>
      <c r="H507" s="14">
        <f t="shared" si="181"/>
        <v>1</v>
      </c>
      <c r="I507" s="14">
        <f t="shared" ca="1" si="182"/>
        <v>1.2504533</v>
      </c>
      <c r="J507" s="13">
        <f t="shared" si="172"/>
        <v>7.0000000000000007E-2</v>
      </c>
      <c r="K507" s="29">
        <f t="shared" si="173"/>
        <v>44456</v>
      </c>
      <c r="L507" s="2">
        <f t="shared" si="174"/>
        <v>495</v>
      </c>
      <c r="M507" s="17">
        <f t="shared" si="175"/>
        <v>495</v>
      </c>
      <c r="N507" s="12">
        <f t="shared" si="164"/>
        <v>1.142136826</v>
      </c>
      <c r="O507" s="12">
        <f t="shared" ca="1" si="165"/>
        <v>1.4281887630000001</v>
      </c>
      <c r="P507" s="17">
        <f t="shared" si="176"/>
        <v>0</v>
      </c>
      <c r="Q507" s="14">
        <f t="shared" ca="1" si="166"/>
        <v>327.09800668999998</v>
      </c>
      <c r="R507" s="20">
        <f t="shared" si="167"/>
        <v>0</v>
      </c>
      <c r="S507" s="14">
        <f t="shared" si="168"/>
        <v>0</v>
      </c>
      <c r="T507" s="4" t="str">
        <f t="shared" si="177"/>
        <v>A+J=</v>
      </c>
      <c r="U507" s="29">
        <f t="shared" si="178"/>
        <v>45807</v>
      </c>
      <c r="V507" s="3"/>
      <c r="W507" s="3"/>
      <c r="X507" s="140">
        <f>[2]Plan1!$A577</f>
        <v>53693</v>
      </c>
      <c r="Y507" s="132" t="str">
        <f>[2]Plan1!$C577</f>
        <v>Confraternização Universal</v>
      </c>
      <c r="Z507" s="12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69"/>
        <v>45177</v>
      </c>
      <c r="B508" s="116">
        <f t="shared" ca="1" si="179"/>
        <v>1091.83688201</v>
      </c>
      <c r="C508" s="14">
        <f t="shared" ca="1" si="170"/>
        <v>763.9107677799999</v>
      </c>
      <c r="D508" s="95">
        <f t="shared" si="171"/>
        <v>45175</v>
      </c>
      <c r="E508" s="93">
        <f ca="1">IF(D508&lt;$B$1,VLOOKUP(D508,[1]DI!$A$4:$B$15000,2,FALSE),0)</f>
        <v>0.13150000000000001</v>
      </c>
      <c r="F508" s="14">
        <f t="shared" ca="1" si="180"/>
        <v>1.0004903700000001</v>
      </c>
      <c r="G508" s="14">
        <f ca="1">(TRUNC(PRODUCT($F$12:$F507),16))</f>
        <v>1.2510664858340399</v>
      </c>
      <c r="H508" s="14">
        <f t="shared" si="181"/>
        <v>1</v>
      </c>
      <c r="I508" s="14">
        <f t="shared" ca="1" si="182"/>
        <v>1.2510664899999999</v>
      </c>
      <c r="J508" s="13">
        <f t="shared" si="172"/>
        <v>7.0000000000000007E-2</v>
      </c>
      <c r="K508" s="29">
        <f t="shared" si="173"/>
        <v>44456</v>
      </c>
      <c r="L508" s="2">
        <f t="shared" si="174"/>
        <v>496</v>
      </c>
      <c r="M508" s="17">
        <f t="shared" si="175"/>
        <v>496</v>
      </c>
      <c r="N508" s="12">
        <f t="shared" si="164"/>
        <v>1.1424435159999999</v>
      </c>
      <c r="O508" s="12">
        <f t="shared" ca="1" si="165"/>
        <v>1.4292727999999999</v>
      </c>
      <c r="P508" s="17">
        <f t="shared" si="176"/>
        <v>0</v>
      </c>
      <c r="Q508" s="14">
        <f t="shared" ca="1" si="166"/>
        <v>327.92611423</v>
      </c>
      <c r="R508" s="20">
        <f t="shared" si="167"/>
        <v>0</v>
      </c>
      <c r="S508" s="14">
        <f t="shared" si="168"/>
        <v>0</v>
      </c>
      <c r="T508" s="4" t="str">
        <f t="shared" si="177"/>
        <v>A+J=</v>
      </c>
      <c r="U508" s="29">
        <f t="shared" si="178"/>
        <v>45807</v>
      </c>
      <c r="V508" s="3"/>
      <c r="W508" s="3"/>
      <c r="X508" s="140">
        <f>[2]Plan1!$A578</f>
        <v>53748</v>
      </c>
      <c r="Y508" s="132" t="str">
        <f>[2]Plan1!$C578</f>
        <v>Carnaval</v>
      </c>
      <c r="Z508" s="12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69"/>
        <v>45180</v>
      </c>
      <c r="B509" s="116">
        <f t="shared" ca="1" si="179"/>
        <v>1092.66560755</v>
      </c>
      <c r="C509" s="14">
        <f t="shared" ca="1" si="170"/>
        <v>763.9107677799999</v>
      </c>
      <c r="D509" s="95">
        <f t="shared" si="171"/>
        <v>45177</v>
      </c>
      <c r="E509" s="93">
        <f ca="1">IF(D509&lt;$B$1,VLOOKUP(D509,[1]DI!$A$4:$B$15000,2,FALSE),0)</f>
        <v>0.13150000000000001</v>
      </c>
      <c r="F509" s="14">
        <f t="shared" ca="1" si="180"/>
        <v>1.0004903700000001</v>
      </c>
      <c r="G509" s="14">
        <f ca="1">(TRUNC(PRODUCT($F$12:$F508),16))</f>
        <v>1.2516799713066999</v>
      </c>
      <c r="H509" s="14">
        <f t="shared" si="181"/>
        <v>1</v>
      </c>
      <c r="I509" s="14">
        <f t="shared" ca="1" si="182"/>
        <v>1.2516799700000001</v>
      </c>
      <c r="J509" s="13">
        <f t="shared" si="172"/>
        <v>7.0000000000000007E-2</v>
      </c>
      <c r="K509" s="29">
        <f t="shared" si="173"/>
        <v>44456</v>
      </c>
      <c r="L509" s="2">
        <f t="shared" si="174"/>
        <v>497</v>
      </c>
      <c r="M509" s="17">
        <f t="shared" si="175"/>
        <v>497</v>
      </c>
      <c r="N509" s="12">
        <f t="shared" si="164"/>
        <v>1.142750288</v>
      </c>
      <c r="O509" s="12">
        <f t="shared" ca="1" si="165"/>
        <v>1.430357646</v>
      </c>
      <c r="P509" s="17">
        <f t="shared" si="176"/>
        <v>0</v>
      </c>
      <c r="Q509" s="14">
        <f t="shared" ca="1" si="166"/>
        <v>328.75483976999999</v>
      </c>
      <c r="R509" s="20">
        <f t="shared" si="167"/>
        <v>0</v>
      </c>
      <c r="S509" s="14">
        <f t="shared" si="168"/>
        <v>0</v>
      </c>
      <c r="T509" s="4" t="str">
        <f t="shared" si="177"/>
        <v>A+J=</v>
      </c>
      <c r="U509" s="29">
        <f t="shared" si="178"/>
        <v>45807</v>
      </c>
      <c r="V509" s="3"/>
      <c r="W509" s="3"/>
      <c r="X509" s="140">
        <f>[2]Plan1!$A579</f>
        <v>53749</v>
      </c>
      <c r="Y509" s="132" t="str">
        <f>[2]Plan1!$C579</f>
        <v>Carnaval</v>
      </c>
      <c r="Z509" s="12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69"/>
        <v>45181</v>
      </c>
      <c r="B510" s="116">
        <f t="shared" ca="1" si="179"/>
        <v>1093.49497019</v>
      </c>
      <c r="C510" s="14">
        <f t="shared" ca="1" si="170"/>
        <v>763.9107677799999</v>
      </c>
      <c r="D510" s="95">
        <f t="shared" si="171"/>
        <v>45180</v>
      </c>
      <c r="E510" s="93">
        <f ca="1">IF(D510&lt;$B$1,VLOOKUP(D510,[1]DI!$A$4:$B$15000,2,FALSE),0)</f>
        <v>0.13150000000000001</v>
      </c>
      <c r="F510" s="14">
        <f t="shared" ca="1" si="180"/>
        <v>1.0004903700000001</v>
      </c>
      <c r="G510" s="14">
        <f ca="1">(TRUNC(PRODUCT($F$12:$F509),16))</f>
        <v>1.2522937576142299</v>
      </c>
      <c r="H510" s="14">
        <f t="shared" si="181"/>
        <v>1</v>
      </c>
      <c r="I510" s="14">
        <f t="shared" ca="1" si="182"/>
        <v>1.2522937599999999</v>
      </c>
      <c r="J510" s="13">
        <f t="shared" si="172"/>
        <v>7.0000000000000007E-2</v>
      </c>
      <c r="K510" s="29">
        <f t="shared" si="173"/>
        <v>44456</v>
      </c>
      <c r="L510" s="2">
        <f t="shared" si="174"/>
        <v>498</v>
      </c>
      <c r="M510" s="17">
        <f t="shared" si="175"/>
        <v>498</v>
      </c>
      <c r="N510" s="12">
        <f t="shared" si="164"/>
        <v>1.143057142</v>
      </c>
      <c r="O510" s="12">
        <f t="shared" ca="1" si="165"/>
        <v>1.4314433259999999</v>
      </c>
      <c r="P510" s="17">
        <f t="shared" si="176"/>
        <v>0</v>
      </c>
      <c r="Q510" s="14">
        <f t="shared" ca="1" si="166"/>
        <v>329.58420240999999</v>
      </c>
      <c r="R510" s="20">
        <f t="shared" si="167"/>
        <v>0</v>
      </c>
      <c r="S510" s="14">
        <f t="shared" si="168"/>
        <v>0</v>
      </c>
      <c r="T510" s="4" t="str">
        <f t="shared" si="177"/>
        <v>A+J=</v>
      </c>
      <c r="U510" s="29">
        <f t="shared" si="178"/>
        <v>45807</v>
      </c>
      <c r="V510" s="3"/>
      <c r="W510" s="3"/>
      <c r="X510" s="140">
        <f>[2]Plan1!$A580</f>
        <v>53794</v>
      </c>
      <c r="Y510" s="132" t="str">
        <f>[2]Plan1!$C580</f>
        <v>Paixão de Cristo</v>
      </c>
      <c r="Z510" s="12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69"/>
        <v>45182</v>
      </c>
      <c r="B511" s="116">
        <f t="shared" ca="1" si="179"/>
        <v>1094.3249538999999</v>
      </c>
      <c r="C511" s="14">
        <f t="shared" ca="1" si="170"/>
        <v>763.9107677799999</v>
      </c>
      <c r="D511" s="95">
        <f t="shared" si="171"/>
        <v>45181</v>
      </c>
      <c r="E511" s="93">
        <f ca="1">IF(D511&lt;$B$1,VLOOKUP(D511,[1]DI!$A$4:$B$15000,2,FALSE),0)</f>
        <v>0.13150000000000001</v>
      </c>
      <c r="F511" s="14">
        <f t="shared" ca="1" si="180"/>
        <v>1.0004903700000001</v>
      </c>
      <c r="G511" s="14">
        <f ca="1">(TRUNC(PRODUCT($F$12:$F510),16))</f>
        <v>1.25290784490415</v>
      </c>
      <c r="H511" s="14">
        <f t="shared" si="181"/>
        <v>1</v>
      </c>
      <c r="I511" s="14">
        <f t="shared" ca="1" si="182"/>
        <v>1.25290784</v>
      </c>
      <c r="J511" s="13">
        <f t="shared" si="172"/>
        <v>7.0000000000000007E-2</v>
      </c>
      <c r="K511" s="29">
        <f t="shared" si="173"/>
        <v>44456</v>
      </c>
      <c r="L511" s="2">
        <f t="shared" si="174"/>
        <v>499</v>
      </c>
      <c r="M511" s="17">
        <f t="shared" si="175"/>
        <v>499</v>
      </c>
      <c r="N511" s="12">
        <f t="shared" si="164"/>
        <v>1.1433640789999999</v>
      </c>
      <c r="O511" s="12">
        <f t="shared" ca="1" si="165"/>
        <v>1.432529819</v>
      </c>
      <c r="P511" s="17">
        <f t="shared" si="176"/>
        <v>0</v>
      </c>
      <c r="Q511" s="14">
        <f t="shared" ca="1" si="166"/>
        <v>330.41418612000001</v>
      </c>
      <c r="R511" s="20">
        <f t="shared" si="167"/>
        <v>0</v>
      </c>
      <c r="S511" s="14">
        <f t="shared" si="168"/>
        <v>0</v>
      </c>
      <c r="T511" s="4" t="str">
        <f t="shared" si="177"/>
        <v>A+J=</v>
      </c>
      <c r="U511" s="29">
        <f t="shared" si="178"/>
        <v>45807</v>
      </c>
      <c r="V511" s="3"/>
      <c r="W511" s="3"/>
      <c r="X511" s="140">
        <f>[2]Plan1!$A581</f>
        <v>53803</v>
      </c>
      <c r="Y511" s="132" t="str">
        <f>[2]Plan1!$C581</f>
        <v>Tiradentes</v>
      </c>
      <c r="Z511" s="12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69"/>
        <v>45183</v>
      </c>
      <c r="B512" s="116">
        <f t="shared" ca="1" si="179"/>
        <v>1095.1555739299999</v>
      </c>
      <c r="C512" s="14">
        <f t="shared" ca="1" si="170"/>
        <v>763.9107677799999</v>
      </c>
      <c r="D512" s="95">
        <f t="shared" si="171"/>
        <v>45182</v>
      </c>
      <c r="E512" s="93">
        <f ca="1">IF(D512&lt;$B$1,VLOOKUP(D512,[1]DI!$A$4:$B$15000,2,FALSE),0)</f>
        <v>0.13150000000000001</v>
      </c>
      <c r="F512" s="14">
        <f t="shared" ca="1" si="180"/>
        <v>1.0004903700000001</v>
      </c>
      <c r="G512" s="14">
        <f ca="1">(TRUNC(PRODUCT($F$12:$F511),16))</f>
        <v>1.2535222333240501</v>
      </c>
      <c r="H512" s="14">
        <f t="shared" si="181"/>
        <v>1</v>
      </c>
      <c r="I512" s="14">
        <f t="shared" ca="1" si="182"/>
        <v>1.25352223</v>
      </c>
      <c r="J512" s="13">
        <f t="shared" si="172"/>
        <v>7.0000000000000007E-2</v>
      </c>
      <c r="K512" s="29">
        <f t="shared" si="173"/>
        <v>44456</v>
      </c>
      <c r="L512" s="2">
        <f t="shared" si="174"/>
        <v>500</v>
      </c>
      <c r="M512" s="17">
        <f t="shared" si="175"/>
        <v>500</v>
      </c>
      <c r="N512" s="12">
        <f t="shared" si="164"/>
        <v>1.143671098</v>
      </c>
      <c r="O512" s="12">
        <f t="shared" ca="1" si="165"/>
        <v>1.4336171449999999</v>
      </c>
      <c r="P512" s="17">
        <f t="shared" si="176"/>
        <v>0</v>
      </c>
      <c r="Q512" s="14">
        <f t="shared" ca="1" si="166"/>
        <v>331.24480614999999</v>
      </c>
      <c r="R512" s="20">
        <f t="shared" si="167"/>
        <v>0</v>
      </c>
      <c r="S512" s="14">
        <f t="shared" si="168"/>
        <v>0</v>
      </c>
      <c r="T512" s="4" t="str">
        <f t="shared" si="177"/>
        <v>A+J=</v>
      </c>
      <c r="U512" s="29">
        <f t="shared" si="178"/>
        <v>45807</v>
      </c>
      <c r="V512" s="3"/>
      <c r="W512" s="3"/>
      <c r="X512" s="140">
        <f>[2]Plan1!$A582</f>
        <v>53813</v>
      </c>
      <c r="Y512" s="132" t="str">
        <f>[2]Plan1!$C582</f>
        <v>Dia do Trabalho</v>
      </c>
      <c r="Z512" s="12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69"/>
        <v>45184</v>
      </c>
      <c r="B513" s="116">
        <f t="shared" ca="1" si="179"/>
        <v>1095.9868241999998</v>
      </c>
      <c r="C513" s="14">
        <f t="shared" ca="1" si="170"/>
        <v>763.9107677799999</v>
      </c>
      <c r="D513" s="95">
        <f t="shared" si="171"/>
        <v>45183</v>
      </c>
      <c r="E513" s="93">
        <f ca="1">IF(D513&lt;$B$1,VLOOKUP(D513,[1]DI!$A$4:$B$15000,2,FALSE),0)</f>
        <v>0.13150000000000001</v>
      </c>
      <c r="F513" s="14">
        <f t="shared" ca="1" si="180"/>
        <v>1.0004903700000001</v>
      </c>
      <c r="G513" s="14">
        <f ca="1">(TRUNC(PRODUCT($F$12:$F512),16))</f>
        <v>1.25413692302161</v>
      </c>
      <c r="H513" s="14">
        <f t="shared" si="181"/>
        <v>1</v>
      </c>
      <c r="I513" s="14">
        <f t="shared" ca="1" si="182"/>
        <v>1.2541369200000001</v>
      </c>
      <c r="J513" s="13">
        <f t="shared" si="172"/>
        <v>7.0000000000000007E-2</v>
      </c>
      <c r="K513" s="29">
        <f t="shared" si="173"/>
        <v>44456</v>
      </c>
      <c r="L513" s="2">
        <f t="shared" si="174"/>
        <v>501</v>
      </c>
      <c r="M513" s="17">
        <f t="shared" si="175"/>
        <v>501</v>
      </c>
      <c r="N513" s="12">
        <f t="shared" si="164"/>
        <v>1.1439782000000001</v>
      </c>
      <c r="O513" s="12">
        <f t="shared" ca="1" si="165"/>
        <v>1.434705296</v>
      </c>
      <c r="P513" s="17">
        <f t="shared" si="176"/>
        <v>0</v>
      </c>
      <c r="Q513" s="14">
        <f t="shared" ca="1" si="166"/>
        <v>332.07605641999999</v>
      </c>
      <c r="R513" s="20">
        <f t="shared" si="167"/>
        <v>0</v>
      </c>
      <c r="S513" s="14">
        <f t="shared" si="168"/>
        <v>0</v>
      </c>
      <c r="T513" s="4" t="str">
        <f t="shared" si="177"/>
        <v>A+J=</v>
      </c>
      <c r="U513" s="29">
        <f t="shared" si="178"/>
        <v>45807</v>
      </c>
      <c r="V513" s="3"/>
      <c r="W513" s="3"/>
      <c r="X513" s="140">
        <f>[2]Plan1!$A583</f>
        <v>53856</v>
      </c>
      <c r="Y513" s="132" t="str">
        <f>[2]Plan1!$C583</f>
        <v>Corpus Christi</v>
      </c>
      <c r="Z513" s="12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69"/>
        <v>45187</v>
      </c>
      <c r="B514" s="116">
        <f t="shared" ca="1" si="179"/>
        <v>1096.8187039299999</v>
      </c>
      <c r="C514" s="14">
        <f t="shared" ca="1" si="170"/>
        <v>763.9107677799999</v>
      </c>
      <c r="D514" s="95">
        <f t="shared" si="171"/>
        <v>45184</v>
      </c>
      <c r="E514" s="93">
        <f ca="1">IF(D514&lt;$B$1,VLOOKUP(D514,[1]DI!$A$4:$B$15000,2,FALSE),0)</f>
        <v>0.13150000000000001</v>
      </c>
      <c r="F514" s="14">
        <f t="shared" ca="1" si="180"/>
        <v>1.0004903700000001</v>
      </c>
      <c r="G514" s="14">
        <f ca="1">(TRUNC(PRODUCT($F$12:$F513),16))</f>
        <v>1.25475191414455</v>
      </c>
      <c r="H514" s="14">
        <f t="shared" si="181"/>
        <v>1</v>
      </c>
      <c r="I514" s="14">
        <f t="shared" ca="1" si="182"/>
        <v>1.25475191</v>
      </c>
      <c r="J514" s="13">
        <f t="shared" si="172"/>
        <v>7.0000000000000007E-2</v>
      </c>
      <c r="K514" s="29">
        <f t="shared" si="173"/>
        <v>44456</v>
      </c>
      <c r="L514" s="2">
        <f t="shared" si="174"/>
        <v>502</v>
      </c>
      <c r="M514" s="17">
        <f t="shared" si="175"/>
        <v>502</v>
      </c>
      <c r="N514" s="12">
        <f t="shared" si="164"/>
        <v>1.144285384</v>
      </c>
      <c r="O514" s="12">
        <f t="shared" ca="1" si="165"/>
        <v>1.435794271</v>
      </c>
      <c r="P514" s="17">
        <f t="shared" si="176"/>
        <v>0</v>
      </c>
      <c r="Q514" s="14">
        <f t="shared" ca="1" si="166"/>
        <v>332.90793615000001</v>
      </c>
      <c r="R514" s="20">
        <f t="shared" si="167"/>
        <v>0</v>
      </c>
      <c r="S514" s="14">
        <f t="shared" si="168"/>
        <v>0</v>
      </c>
      <c r="T514" s="4" t="str">
        <f t="shared" si="177"/>
        <v>A+J=</v>
      </c>
      <c r="U514" s="29">
        <f t="shared" si="178"/>
        <v>45807</v>
      </c>
      <c r="V514" s="3"/>
      <c r="W514" s="3"/>
      <c r="X514" s="140">
        <f>[2]Plan1!$A584</f>
        <v>53942</v>
      </c>
      <c r="Y514" s="132" t="str">
        <f>[2]Plan1!$C584</f>
        <v>Independência do Brasil</v>
      </c>
      <c r="Z514" s="12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69"/>
        <v>45188</v>
      </c>
      <c r="B515" s="116">
        <f t="shared" ca="1" si="179"/>
        <v>1097.6512230499998</v>
      </c>
      <c r="C515" s="14">
        <f t="shared" ca="1" si="170"/>
        <v>763.9107677799999</v>
      </c>
      <c r="D515" s="95">
        <f t="shared" si="171"/>
        <v>45187</v>
      </c>
      <c r="E515" s="93">
        <f ca="1">IF(D515&lt;$B$1,VLOOKUP(D515,[1]DI!$A$4:$B$15000,2,FALSE),0)</f>
        <v>0.13150000000000001</v>
      </c>
      <c r="F515" s="14">
        <f t="shared" ca="1" si="180"/>
        <v>1.0004903700000001</v>
      </c>
      <c r="G515" s="14">
        <f ca="1">(TRUNC(PRODUCT($F$12:$F514),16))</f>
        <v>1.25536720684069</v>
      </c>
      <c r="H515" s="14">
        <f t="shared" si="181"/>
        <v>1</v>
      </c>
      <c r="I515" s="14">
        <f t="shared" ca="1" si="182"/>
        <v>1.25536721</v>
      </c>
      <c r="J515" s="13">
        <f t="shared" si="172"/>
        <v>7.0000000000000007E-2</v>
      </c>
      <c r="K515" s="29">
        <f t="shared" si="173"/>
        <v>44456</v>
      </c>
      <c r="L515" s="2">
        <f t="shared" si="174"/>
        <v>503</v>
      </c>
      <c r="M515" s="17">
        <f t="shared" si="175"/>
        <v>503</v>
      </c>
      <c r="N515" s="12">
        <f t="shared" si="164"/>
        <v>1.144592651</v>
      </c>
      <c r="O515" s="12">
        <f t="shared" ca="1" si="165"/>
        <v>1.436884083</v>
      </c>
      <c r="P515" s="17">
        <f t="shared" si="176"/>
        <v>0</v>
      </c>
      <c r="Q515" s="14">
        <f t="shared" ca="1" si="166"/>
        <v>333.74045526999998</v>
      </c>
      <c r="R515" s="20">
        <f t="shared" si="167"/>
        <v>0</v>
      </c>
      <c r="S515" s="14">
        <f t="shared" si="168"/>
        <v>0</v>
      </c>
      <c r="T515" s="4" t="str">
        <f t="shared" si="177"/>
        <v>A+J=</v>
      </c>
      <c r="U515" s="29">
        <f t="shared" si="178"/>
        <v>45807</v>
      </c>
      <c r="V515" s="3"/>
      <c r="W515" s="3"/>
      <c r="X515" s="140">
        <f>[2]Plan1!$A585</f>
        <v>53977</v>
      </c>
      <c r="Y515" s="132" t="str">
        <f>[2]Plan1!$C585</f>
        <v>Nossa Sr.a Aparecida - Padroeira do Brasil</v>
      </c>
      <c r="Z515" s="12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69"/>
        <v>45189</v>
      </c>
      <c r="B516" s="116">
        <f t="shared" ca="1" si="179"/>
        <v>1098.4843632299999</v>
      </c>
      <c r="C516" s="14">
        <f t="shared" ca="1" si="170"/>
        <v>763.9107677799999</v>
      </c>
      <c r="D516" s="95">
        <f t="shared" si="171"/>
        <v>45188</v>
      </c>
      <c r="E516" s="93">
        <f ca="1">IF(D516&lt;$B$1,VLOOKUP(D516,[1]DI!$A$4:$B$15000,2,FALSE),0)</f>
        <v>0.13150000000000001</v>
      </c>
      <c r="F516" s="14">
        <f t="shared" ca="1" si="180"/>
        <v>1.0004903700000001</v>
      </c>
      <c r="G516" s="14">
        <f ca="1">(TRUNC(PRODUCT($F$12:$F515),16))</f>
        <v>1.25598280125791</v>
      </c>
      <c r="H516" s="14">
        <f t="shared" si="181"/>
        <v>1</v>
      </c>
      <c r="I516" s="14">
        <f t="shared" ca="1" si="182"/>
        <v>1.2559828</v>
      </c>
      <c r="J516" s="13">
        <f t="shared" si="172"/>
        <v>7.0000000000000007E-2</v>
      </c>
      <c r="K516" s="29">
        <f t="shared" si="173"/>
        <v>44456</v>
      </c>
      <c r="L516" s="2">
        <f t="shared" si="174"/>
        <v>504</v>
      </c>
      <c r="M516" s="17">
        <f t="shared" si="175"/>
        <v>504</v>
      </c>
      <c r="N516" s="12">
        <f t="shared" si="164"/>
        <v>1.1449</v>
      </c>
      <c r="O516" s="12">
        <f t="shared" ca="1" si="165"/>
        <v>1.437974708</v>
      </c>
      <c r="P516" s="17">
        <f t="shared" si="176"/>
        <v>0</v>
      </c>
      <c r="Q516" s="14">
        <f t="shared" ca="1" si="166"/>
        <v>334.57359545000003</v>
      </c>
      <c r="R516" s="20">
        <f t="shared" si="167"/>
        <v>0</v>
      </c>
      <c r="S516" s="14">
        <f t="shared" si="168"/>
        <v>0</v>
      </c>
      <c r="T516" s="4" t="str">
        <f t="shared" si="177"/>
        <v>A+J=</v>
      </c>
      <c r="U516" s="29">
        <f t="shared" si="178"/>
        <v>45807</v>
      </c>
      <c r="V516" s="3"/>
      <c r="W516" s="3"/>
      <c r="X516" s="140">
        <f>[2]Plan1!$A586</f>
        <v>53998</v>
      </c>
      <c r="Y516" s="132" t="str">
        <f>[2]Plan1!$C586</f>
        <v>Finados</v>
      </c>
      <c r="Z516" s="12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69"/>
        <v>45190</v>
      </c>
      <c r="B517" s="116">
        <f t="shared" ca="1" si="179"/>
        <v>1099.3181428099999</v>
      </c>
      <c r="C517" s="14">
        <f t="shared" ca="1" si="170"/>
        <v>763.9107677799999</v>
      </c>
      <c r="D517" s="95">
        <f t="shared" si="171"/>
        <v>45189</v>
      </c>
      <c r="E517" s="93">
        <f ca="1">IF(D517&lt;$B$1,VLOOKUP(D517,[1]DI!$A$4:$B$15000,2,FALSE),0)</f>
        <v>0.13150000000000001</v>
      </c>
      <c r="F517" s="14">
        <f t="shared" ca="1" si="180"/>
        <v>1.0004903700000001</v>
      </c>
      <c r="G517" s="14">
        <f ca="1">(TRUNC(PRODUCT($F$12:$F516),16))</f>
        <v>1.2565986975441601</v>
      </c>
      <c r="H517" s="14">
        <f t="shared" si="181"/>
        <v>1</v>
      </c>
      <c r="I517" s="14">
        <f t="shared" ca="1" si="182"/>
        <v>1.2565987000000001</v>
      </c>
      <c r="J517" s="13">
        <f t="shared" si="172"/>
        <v>7.0000000000000007E-2</v>
      </c>
      <c r="K517" s="29">
        <f t="shared" si="173"/>
        <v>44456</v>
      </c>
      <c r="L517" s="2">
        <f t="shared" si="174"/>
        <v>505</v>
      </c>
      <c r="M517" s="17">
        <f t="shared" si="175"/>
        <v>505</v>
      </c>
      <c r="N517" s="12">
        <f t="shared" si="164"/>
        <v>1.1452074320000001</v>
      </c>
      <c r="O517" s="12">
        <f t="shared" ca="1" si="165"/>
        <v>1.43906617</v>
      </c>
      <c r="P517" s="17">
        <f t="shared" si="176"/>
        <v>0</v>
      </c>
      <c r="Q517" s="14">
        <f t="shared" ca="1" si="166"/>
        <v>335.40737503000003</v>
      </c>
      <c r="R517" s="20">
        <f t="shared" si="167"/>
        <v>0</v>
      </c>
      <c r="S517" s="14">
        <f t="shared" si="168"/>
        <v>0</v>
      </c>
      <c r="T517" s="4" t="str">
        <f t="shared" si="177"/>
        <v>A+J=</v>
      </c>
      <c r="U517" s="29">
        <f t="shared" si="178"/>
        <v>45807</v>
      </c>
      <c r="V517" s="3"/>
      <c r="W517" s="3"/>
      <c r="X517" s="140">
        <f>[2]Plan1!$A587</f>
        <v>54011</v>
      </c>
      <c r="Y517" s="132" t="str">
        <f>[2]Plan1!$C587</f>
        <v>Proclamação da República</v>
      </c>
      <c r="Z517" s="12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69"/>
        <v>45191</v>
      </c>
      <c r="B518" s="116">
        <f t="shared" ca="1" si="179"/>
        <v>1100.1525533699999</v>
      </c>
      <c r="C518" s="14">
        <f t="shared" ca="1" si="170"/>
        <v>763.9107677799999</v>
      </c>
      <c r="D518" s="95">
        <f t="shared" si="171"/>
        <v>45190</v>
      </c>
      <c r="E518" s="93">
        <f ca="1">IF(D518&lt;$B$1,VLOOKUP(D518,[1]DI!$A$4:$B$15000,2,FALSE),0)</f>
        <v>0.1265</v>
      </c>
      <c r="F518" s="14">
        <f t="shared" ca="1" si="180"/>
        <v>1.0004727899999999</v>
      </c>
      <c r="G518" s="14">
        <f ca="1">(TRUNC(PRODUCT($F$12:$F517),16))</f>
        <v>1.25721489584748</v>
      </c>
      <c r="H518" s="14">
        <f t="shared" si="181"/>
        <v>1</v>
      </c>
      <c r="I518" s="14">
        <f t="shared" ca="1" si="182"/>
        <v>1.2572148999999999</v>
      </c>
      <c r="J518" s="13">
        <f t="shared" si="172"/>
        <v>7.0000000000000007E-2</v>
      </c>
      <c r="K518" s="29">
        <f t="shared" si="173"/>
        <v>44456</v>
      </c>
      <c r="L518" s="2">
        <f t="shared" si="174"/>
        <v>506</v>
      </c>
      <c r="M518" s="17">
        <f t="shared" si="175"/>
        <v>506</v>
      </c>
      <c r="N518" s="12">
        <f t="shared" si="164"/>
        <v>1.145514946</v>
      </c>
      <c r="O518" s="12">
        <f t="shared" ca="1" si="165"/>
        <v>1.440158458</v>
      </c>
      <c r="P518" s="17">
        <f t="shared" si="176"/>
        <v>0</v>
      </c>
      <c r="Q518" s="14">
        <f t="shared" ca="1" si="166"/>
        <v>336.24178559000001</v>
      </c>
      <c r="R518" s="20">
        <f t="shared" si="167"/>
        <v>0</v>
      </c>
      <c r="S518" s="14">
        <f t="shared" si="168"/>
        <v>0</v>
      </c>
      <c r="T518" s="4" t="str">
        <f t="shared" si="177"/>
        <v>A+J=</v>
      </c>
      <c r="U518" s="29">
        <f t="shared" si="178"/>
        <v>45807</v>
      </c>
      <c r="V518" s="3"/>
      <c r="W518" s="3"/>
      <c r="X518" s="140">
        <f>[2]Plan1!$A588</f>
        <v>54016</v>
      </c>
      <c r="Y518" s="132" t="str">
        <f>[2]Plan1!$C588</f>
        <v>Dia Nacional de Zumbi e da Consciência Negra</v>
      </c>
      <c r="Z518" s="12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69"/>
        <v>45194</v>
      </c>
      <c r="B519" s="116">
        <f t="shared" ca="1" si="179"/>
        <v>1100.96824277</v>
      </c>
      <c r="C519" s="14">
        <f t="shared" ca="1" si="170"/>
        <v>763.9107677799999</v>
      </c>
      <c r="D519" s="95">
        <f t="shared" si="171"/>
        <v>45191</v>
      </c>
      <c r="E519" s="93">
        <f ca="1">IF(D519&lt;$B$1,VLOOKUP(D519,[1]DI!$A$4:$B$15000,2,FALSE),0)</f>
        <v>0.1265</v>
      </c>
      <c r="F519" s="14">
        <f t="shared" ca="1" si="180"/>
        <v>1.0004727899999999</v>
      </c>
      <c r="G519" s="14">
        <f ca="1">(TRUNC(PRODUCT($F$12:$F518),16))</f>
        <v>1.2578092944780801</v>
      </c>
      <c r="H519" s="14">
        <f t="shared" si="181"/>
        <v>1</v>
      </c>
      <c r="I519" s="14">
        <f t="shared" ca="1" si="182"/>
        <v>1.25780929</v>
      </c>
      <c r="J519" s="13">
        <f t="shared" si="172"/>
        <v>7.0000000000000007E-2</v>
      </c>
      <c r="K519" s="29">
        <f t="shared" si="173"/>
        <v>44456</v>
      </c>
      <c r="L519" s="2">
        <f t="shared" si="174"/>
        <v>507</v>
      </c>
      <c r="M519" s="17">
        <f t="shared" si="175"/>
        <v>507</v>
      </c>
      <c r="N519" s="12">
        <f t="shared" si="164"/>
        <v>1.145822543</v>
      </c>
      <c r="O519" s="12">
        <f t="shared" ca="1" si="165"/>
        <v>1.4412262389999999</v>
      </c>
      <c r="P519" s="17">
        <f t="shared" si="176"/>
        <v>0</v>
      </c>
      <c r="Q519" s="14">
        <f t="shared" ca="1" si="166"/>
        <v>337.05747499</v>
      </c>
      <c r="R519" s="20">
        <f t="shared" si="167"/>
        <v>0</v>
      </c>
      <c r="S519" s="14">
        <f t="shared" si="168"/>
        <v>0</v>
      </c>
      <c r="T519" s="4" t="str">
        <f t="shared" si="177"/>
        <v>A+J=</v>
      </c>
      <c r="U519" s="29">
        <f t="shared" si="178"/>
        <v>45807</v>
      </c>
      <c r="V519" s="3"/>
      <c r="W519" s="3"/>
      <c r="X519" s="140">
        <f>[2]Plan1!$A589</f>
        <v>54051</v>
      </c>
      <c r="Y519" s="132" t="str">
        <f>[2]Plan1!$C589</f>
        <v>Natal</v>
      </c>
      <c r="Z519" s="12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69"/>
        <v>45195</v>
      </c>
      <c r="B520" s="116">
        <f t="shared" ca="1" si="179"/>
        <v>1101.78454483</v>
      </c>
      <c r="C520" s="14">
        <f t="shared" ca="1" si="170"/>
        <v>763.9107677799999</v>
      </c>
      <c r="D520" s="95">
        <f t="shared" si="171"/>
        <v>45194</v>
      </c>
      <c r="E520" s="93">
        <f ca="1">IF(D520&lt;$B$1,VLOOKUP(D520,[1]DI!$A$4:$B$15000,2,FALSE),0)</f>
        <v>0.1265</v>
      </c>
      <c r="F520" s="14">
        <f t="shared" ca="1" si="180"/>
        <v>1.0004727899999999</v>
      </c>
      <c r="G520" s="14">
        <f ca="1">(TRUNC(PRODUCT($F$12:$F519),16))</f>
        <v>1.25840397413442</v>
      </c>
      <c r="H520" s="14">
        <f t="shared" si="181"/>
        <v>1</v>
      </c>
      <c r="I520" s="14">
        <f t="shared" ca="1" si="182"/>
        <v>1.25840397</v>
      </c>
      <c r="J520" s="13">
        <f t="shared" si="172"/>
        <v>7.0000000000000007E-2</v>
      </c>
      <c r="K520" s="29">
        <f t="shared" si="173"/>
        <v>44456</v>
      </c>
      <c r="L520" s="2">
        <f t="shared" si="174"/>
        <v>508</v>
      </c>
      <c r="M520" s="17">
        <f t="shared" si="175"/>
        <v>508</v>
      </c>
      <c r="N520" s="12">
        <f t="shared" si="164"/>
        <v>1.146130222</v>
      </c>
      <c r="O520" s="12">
        <f t="shared" ca="1" si="165"/>
        <v>1.442294822</v>
      </c>
      <c r="P520" s="17">
        <f t="shared" si="176"/>
        <v>0</v>
      </c>
      <c r="Q520" s="14">
        <f t="shared" ca="1" si="166"/>
        <v>337.87377705</v>
      </c>
      <c r="R520" s="20">
        <f t="shared" si="167"/>
        <v>0</v>
      </c>
      <c r="S520" s="14">
        <f t="shared" si="168"/>
        <v>0</v>
      </c>
      <c r="T520" s="4" t="str">
        <f t="shared" si="177"/>
        <v>A+J=</v>
      </c>
      <c r="U520" s="29">
        <f t="shared" si="178"/>
        <v>45807</v>
      </c>
      <c r="V520" s="3"/>
      <c r="W520" s="3"/>
      <c r="X520" s="140">
        <f>[2]Plan1!$A590</f>
        <v>54058</v>
      </c>
      <c r="Y520" s="132" t="str">
        <f>[2]Plan1!$C590</f>
        <v>Confraternização Universal</v>
      </c>
      <c r="Z520" s="12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69"/>
        <v>45196</v>
      </c>
      <c r="B521" s="116">
        <f t="shared" ca="1" si="179"/>
        <v>1102.60145038</v>
      </c>
      <c r="C521" s="14">
        <f t="shared" ca="1" si="170"/>
        <v>763.9107677799999</v>
      </c>
      <c r="D521" s="95">
        <f t="shared" si="171"/>
        <v>45195</v>
      </c>
      <c r="E521" s="93">
        <f ca="1">IF(D521&lt;$B$1,VLOOKUP(D521,[1]DI!$A$4:$B$15000,2,FALSE),0)</f>
        <v>0.1265</v>
      </c>
      <c r="F521" s="14">
        <f t="shared" ca="1" si="180"/>
        <v>1.0004727899999999</v>
      </c>
      <c r="G521" s="14">
        <f ca="1">(TRUNC(PRODUCT($F$12:$F520),16))</f>
        <v>1.25899893494935</v>
      </c>
      <c r="H521" s="14">
        <f t="shared" si="181"/>
        <v>1</v>
      </c>
      <c r="I521" s="14">
        <f t="shared" ca="1" si="182"/>
        <v>1.25899893</v>
      </c>
      <c r="J521" s="13">
        <f t="shared" si="172"/>
        <v>7.0000000000000007E-2</v>
      </c>
      <c r="K521" s="29">
        <f t="shared" si="173"/>
        <v>44456</v>
      </c>
      <c r="L521" s="2">
        <f t="shared" si="174"/>
        <v>509</v>
      </c>
      <c r="M521" s="17">
        <f t="shared" si="175"/>
        <v>509</v>
      </c>
      <c r="N521" s="12">
        <f t="shared" si="164"/>
        <v>1.1464379840000001</v>
      </c>
      <c r="O521" s="12">
        <f t="shared" ca="1" si="165"/>
        <v>1.443364195</v>
      </c>
      <c r="P521" s="17">
        <f t="shared" si="176"/>
        <v>0</v>
      </c>
      <c r="Q521" s="14">
        <f t="shared" ca="1" si="166"/>
        <v>338.6906826</v>
      </c>
      <c r="R521" s="20">
        <f t="shared" si="167"/>
        <v>0</v>
      </c>
      <c r="S521" s="14">
        <f t="shared" si="168"/>
        <v>0</v>
      </c>
      <c r="T521" s="4" t="str">
        <f t="shared" si="177"/>
        <v>A+J=</v>
      </c>
      <c r="U521" s="29">
        <f t="shared" si="178"/>
        <v>45807</v>
      </c>
      <c r="V521" s="3"/>
      <c r="W521" s="3"/>
      <c r="X521" s="140">
        <f>[2]Plan1!$A591</f>
        <v>54105</v>
      </c>
      <c r="Y521" s="132" t="str">
        <f>[2]Plan1!$C591</f>
        <v>Carnaval</v>
      </c>
      <c r="Z521" s="12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69"/>
        <v>45197</v>
      </c>
      <c r="B522" s="116">
        <f t="shared" ca="1" si="179"/>
        <v>1103.4189701199998</v>
      </c>
      <c r="C522" s="14">
        <f t="shared" ca="1" si="170"/>
        <v>763.9107677799999</v>
      </c>
      <c r="D522" s="95">
        <f t="shared" si="171"/>
        <v>45196</v>
      </c>
      <c r="E522" s="93">
        <f ca="1">IF(D522&lt;$B$1,VLOOKUP(D522,[1]DI!$A$4:$B$15000,2,FALSE),0)</f>
        <v>0.1265</v>
      </c>
      <c r="F522" s="14">
        <f t="shared" ca="1" si="180"/>
        <v>1.0004727899999999</v>
      </c>
      <c r="G522" s="14">
        <f ca="1">(TRUNC(PRODUCT($F$12:$F521),16))</f>
        <v>1.2595941770557999</v>
      </c>
      <c r="H522" s="14">
        <f t="shared" si="181"/>
        <v>1</v>
      </c>
      <c r="I522" s="14">
        <f t="shared" ca="1" si="182"/>
        <v>1.2595941799999999</v>
      </c>
      <c r="J522" s="13">
        <f t="shared" si="172"/>
        <v>7.0000000000000007E-2</v>
      </c>
      <c r="K522" s="29">
        <f t="shared" si="173"/>
        <v>44456</v>
      </c>
      <c r="L522" s="2">
        <f t="shared" si="174"/>
        <v>510</v>
      </c>
      <c r="M522" s="17">
        <f t="shared" si="175"/>
        <v>510</v>
      </c>
      <c r="N522" s="12">
        <f t="shared" si="164"/>
        <v>1.1467458290000001</v>
      </c>
      <c r="O522" s="12">
        <f t="shared" ca="1" si="165"/>
        <v>1.4444343719999999</v>
      </c>
      <c r="P522" s="17">
        <f t="shared" si="176"/>
        <v>0</v>
      </c>
      <c r="Q522" s="14">
        <f t="shared" ca="1" si="166"/>
        <v>339.50820234000003</v>
      </c>
      <c r="R522" s="20">
        <f t="shared" si="167"/>
        <v>0</v>
      </c>
      <c r="S522" s="14">
        <f t="shared" si="168"/>
        <v>0</v>
      </c>
      <c r="T522" s="4" t="str">
        <f t="shared" si="177"/>
        <v>A+J=</v>
      </c>
      <c r="U522" s="29">
        <f t="shared" si="178"/>
        <v>45807</v>
      </c>
      <c r="V522" s="3"/>
      <c r="W522" s="3"/>
      <c r="X522" s="140">
        <f>[2]Plan1!$A592</f>
        <v>54106</v>
      </c>
      <c r="Y522" s="132" t="str">
        <f>[2]Plan1!$C592</f>
        <v>Carnaval</v>
      </c>
      <c r="Z522" s="12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69"/>
        <v>45198</v>
      </c>
      <c r="B523" s="116">
        <f t="shared" ca="1" si="179"/>
        <v>1104.2370856999999</v>
      </c>
      <c r="C523" s="14">
        <f t="shared" ca="1" si="170"/>
        <v>763.9107677799999</v>
      </c>
      <c r="D523" s="95">
        <f t="shared" si="171"/>
        <v>45197</v>
      </c>
      <c r="E523" s="93">
        <f ca="1">IF(D523&lt;$B$1,VLOOKUP(D523,[1]DI!$A$4:$B$15000,2,FALSE),0)</f>
        <v>0.1265</v>
      </c>
      <c r="F523" s="14">
        <f t="shared" ca="1" si="180"/>
        <v>1.0004727899999999</v>
      </c>
      <c r="G523" s="14">
        <f ca="1">(TRUNC(PRODUCT($F$12:$F522),16))</f>
        <v>1.2601897005867699</v>
      </c>
      <c r="H523" s="14">
        <f t="shared" si="181"/>
        <v>1</v>
      </c>
      <c r="I523" s="14">
        <f t="shared" ca="1" si="182"/>
        <v>1.2601897</v>
      </c>
      <c r="J523" s="13">
        <f t="shared" si="172"/>
        <v>7.0000000000000007E-2</v>
      </c>
      <c r="K523" s="29">
        <f t="shared" si="173"/>
        <v>44456</v>
      </c>
      <c r="L523" s="2">
        <f t="shared" si="174"/>
        <v>511</v>
      </c>
      <c r="M523" s="17">
        <f t="shared" si="175"/>
        <v>511</v>
      </c>
      <c r="N523" s="12">
        <f t="shared" si="164"/>
        <v>1.147053756</v>
      </c>
      <c r="O523" s="12">
        <f t="shared" ca="1" si="165"/>
        <v>1.4455053289999999</v>
      </c>
      <c r="P523" s="17">
        <f t="shared" si="176"/>
        <v>0</v>
      </c>
      <c r="Q523" s="14">
        <f t="shared" ca="1" si="166"/>
        <v>340.32631792000001</v>
      </c>
      <c r="R523" s="20">
        <f t="shared" si="167"/>
        <v>0</v>
      </c>
      <c r="S523" s="14">
        <f t="shared" si="168"/>
        <v>0</v>
      </c>
      <c r="T523" s="4" t="str">
        <f t="shared" si="177"/>
        <v>A+J=</v>
      </c>
      <c r="U523" s="29">
        <f t="shared" si="178"/>
        <v>45807</v>
      </c>
      <c r="V523" s="3"/>
      <c r="W523" s="3"/>
      <c r="X523" s="140">
        <f>[2]Plan1!$A593</f>
        <v>54151</v>
      </c>
      <c r="Y523" s="132" t="str">
        <f>[2]Plan1!$C593</f>
        <v>Paixão de Cristo</v>
      </c>
      <c r="Z523" s="12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69"/>
        <v>45201</v>
      </c>
      <c r="B524" s="116">
        <f t="shared" ca="1" si="179"/>
        <v>1105.0558147099998</v>
      </c>
      <c r="C524" s="14">
        <f t="shared" ca="1" si="170"/>
        <v>763.9107677799999</v>
      </c>
      <c r="D524" s="95">
        <f t="shared" si="171"/>
        <v>45198</v>
      </c>
      <c r="E524" s="93">
        <f ca="1">IF(D524&lt;$B$1,VLOOKUP(D524,[1]DI!$A$4:$B$15000,2,FALSE),0)</f>
        <v>0.1265</v>
      </c>
      <c r="F524" s="14">
        <f t="shared" ca="1" si="180"/>
        <v>1.0004727899999999</v>
      </c>
      <c r="G524" s="14">
        <f ca="1">(TRUNC(PRODUCT($F$12:$F523),16))</f>
        <v>1.2607855056753099</v>
      </c>
      <c r="H524" s="14">
        <f t="shared" si="181"/>
        <v>1</v>
      </c>
      <c r="I524" s="14">
        <f t="shared" ca="1" si="182"/>
        <v>1.2607855100000001</v>
      </c>
      <c r="J524" s="13">
        <f t="shared" si="172"/>
        <v>7.0000000000000007E-2</v>
      </c>
      <c r="K524" s="29">
        <f t="shared" si="173"/>
        <v>44456</v>
      </c>
      <c r="L524" s="2">
        <f t="shared" si="174"/>
        <v>512</v>
      </c>
      <c r="M524" s="17">
        <f t="shared" si="175"/>
        <v>512</v>
      </c>
      <c r="N524" s="12">
        <f t="shared" ref="N524:N587" si="198">ROUND((J524+1)^(M524/252),9)</f>
        <v>1.1473617659999999</v>
      </c>
      <c r="O524" s="12">
        <f t="shared" ref="O524:O587" ca="1" si="199">ROUND(I524*N524,9)</f>
        <v>1.446577089</v>
      </c>
      <c r="P524" s="17">
        <f t="shared" si="176"/>
        <v>0</v>
      </c>
      <c r="Q524" s="14">
        <f t="shared" ref="Q524:Q587" ca="1" si="200">TRUNC(((O524-1)*C524),8)</f>
        <v>341.14504692999998</v>
      </c>
      <c r="R524" s="20">
        <f t="shared" ref="R524:R587" si="201">IF($P524&gt;0,VLOOKUP($P524,$X$12:$AD$150,7),0)</f>
        <v>0</v>
      </c>
      <c r="S524" s="14">
        <f t="shared" ref="S524:S587" si="202">IF(R524&gt;0,TRUNC(R524*C524,8),0)</f>
        <v>0</v>
      </c>
      <c r="T524" s="4" t="str">
        <f t="shared" si="177"/>
        <v>A+J=</v>
      </c>
      <c r="U524" s="29">
        <f t="shared" si="178"/>
        <v>45807</v>
      </c>
      <c r="V524" s="3"/>
      <c r="W524" s="3"/>
      <c r="X524" s="140">
        <f>[2]Plan1!$A594</f>
        <v>54169</v>
      </c>
      <c r="Y524" s="132" t="str">
        <f>[2]Plan1!$C594</f>
        <v>Tiradentes</v>
      </c>
      <c r="Z524" s="12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203">WORKDAY($A524,1,$X$166:$X$544)</f>
        <v>45202</v>
      </c>
      <c r="B525" s="116">
        <f t="shared" ca="1" si="179"/>
        <v>1105.8751418499999</v>
      </c>
      <c r="C525" s="14">
        <f t="shared" ref="C525:C588" ca="1" si="204">(C524-S524)</f>
        <v>763.9107677799999</v>
      </c>
      <c r="D525" s="95">
        <f t="shared" ref="D525:D588" si="205">WORKDAY($A525,-1,$X$160:$X$544)</f>
        <v>45201</v>
      </c>
      <c r="E525" s="93">
        <f ca="1">IF(D525&lt;$B$1,VLOOKUP(D525,[1]DI!$A$4:$B$15000,2,FALSE),0)</f>
        <v>0.1265</v>
      </c>
      <c r="F525" s="14">
        <f t="shared" ca="1" si="180"/>
        <v>1.0004727899999999</v>
      </c>
      <c r="G525" s="14">
        <f ca="1">(TRUNC(PRODUCT($F$12:$F524),16))</f>
        <v>1.26138159245454</v>
      </c>
      <c r="H525" s="14">
        <f t="shared" si="181"/>
        <v>1</v>
      </c>
      <c r="I525" s="14">
        <f t="shared" ca="1" si="182"/>
        <v>1.2613815900000001</v>
      </c>
      <c r="J525" s="13">
        <f t="shared" ref="J525:J588" si="206">J524</f>
        <v>7.0000000000000007E-2</v>
      </c>
      <c r="K525" s="29">
        <f t="shared" ref="K525:K588" si="207">IF(P524&gt;0,VLOOKUP(P524,X$12:AH$150,2),K524)</f>
        <v>44456</v>
      </c>
      <c r="L525" s="2">
        <f t="shared" ref="L525:L588" si="208">IF(A525&gt;K525,IF(NETWORKDAYS(K525,A525,$X$160:$X$544)-1=0,1,NETWORKDAYS(K525,A525,$X$160:$X$544)-1),0)</f>
        <v>513</v>
      </c>
      <c r="M525" s="17">
        <f t="shared" ref="M525:M588" si="209">IF(AND(L525=1,L524=1),1,IF(L525&gt;0,IF(L525=L524,L525+1,L525),0))</f>
        <v>513</v>
      </c>
      <c r="N525" s="12">
        <f t="shared" si="198"/>
        <v>1.1476698590000001</v>
      </c>
      <c r="O525" s="12">
        <f t="shared" ca="1" si="199"/>
        <v>1.4476496320000001</v>
      </c>
      <c r="P525" s="17">
        <f t="shared" ref="P525:P588" si="210">IF(VLOOKUP(A525,Y$12:AF$150,8)=VLOOKUP(A524,Y$12:AF$150,8),0,VLOOKUP(A525,Y$12:AF$150,8))</f>
        <v>0</v>
      </c>
      <c r="Q525" s="14">
        <f t="shared" ca="1" si="200"/>
        <v>341.96437407000002</v>
      </c>
      <c r="R525" s="20">
        <f t="shared" si="201"/>
        <v>0</v>
      </c>
      <c r="S525" s="14">
        <f t="shared" si="202"/>
        <v>0</v>
      </c>
      <c r="T525" s="4" t="str">
        <f t="shared" ref="T525:T588" si="211">IF(P524&gt;0,VLOOKUP(P524,X$12:AH$150,10),T524)</f>
        <v>A+J=</v>
      </c>
      <c r="U525" s="29">
        <f t="shared" ref="U525:U588" si="212">IF(P524&gt;0,VLOOKUP(P524,X$12:AH$150,11),U524)</f>
        <v>45807</v>
      </c>
      <c r="V525" s="3"/>
      <c r="W525" s="3"/>
      <c r="X525" s="140">
        <f>[2]Plan1!$A595</f>
        <v>54179</v>
      </c>
      <c r="Y525" s="132" t="str">
        <f>[2]Plan1!$C595</f>
        <v>Dia do Trabalho</v>
      </c>
      <c r="Z525" s="12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203"/>
        <v>45203</v>
      </c>
      <c r="B526" s="116">
        <f t="shared" ref="B526:B589" ca="1" si="213">IF(D526&lt;=TODAY(),C526+Q526,IF(AND(D526&gt;TODAY(),A526&lt;=$B$1),IF(VLOOKUP(TODAY(),$A$10:$E$5000,4,FALSE)=0,"n.d",C526+Q526),"n.d"))</f>
        <v>1106.6950816599999</v>
      </c>
      <c r="C526" s="14">
        <f t="shared" ca="1" si="204"/>
        <v>763.9107677799999</v>
      </c>
      <c r="D526" s="95">
        <f t="shared" si="205"/>
        <v>45202</v>
      </c>
      <c r="E526" s="93">
        <f ca="1">IF(D526&lt;$B$1,VLOOKUP(D526,[1]DI!$A$4:$B$15000,2,FALSE),0)</f>
        <v>0.1265</v>
      </c>
      <c r="F526" s="14">
        <f t="shared" ref="F526:F589" ca="1" si="214">ROUND(((1+E526)^(1/252)),8)</f>
        <v>1.0004727899999999</v>
      </c>
      <c r="G526" s="14">
        <f ca="1">(TRUNC(PRODUCT($F$12:$F525),16))</f>
        <v>1.26197796105764</v>
      </c>
      <c r="H526" s="14">
        <f t="shared" ref="H526:H589" si="215">IF(P525&gt;0,G525,H525)</f>
        <v>1</v>
      </c>
      <c r="I526" s="14">
        <f t="shared" ref="I526:I589" ca="1" si="216">ROUND(G526/H526,8)</f>
        <v>1.2619779600000001</v>
      </c>
      <c r="J526" s="13">
        <f t="shared" si="206"/>
        <v>7.0000000000000007E-2</v>
      </c>
      <c r="K526" s="29">
        <f t="shared" si="207"/>
        <v>44456</v>
      </c>
      <c r="L526" s="2">
        <f t="shared" si="208"/>
        <v>514</v>
      </c>
      <c r="M526" s="17">
        <f t="shared" si="209"/>
        <v>514</v>
      </c>
      <c r="N526" s="12">
        <f t="shared" si="198"/>
        <v>1.1479780340000001</v>
      </c>
      <c r="O526" s="12">
        <f t="shared" ca="1" si="199"/>
        <v>1.4487229770000001</v>
      </c>
      <c r="P526" s="17">
        <f t="shared" si="210"/>
        <v>0</v>
      </c>
      <c r="Q526" s="14">
        <f t="shared" ca="1" si="200"/>
        <v>342.78431388000001</v>
      </c>
      <c r="R526" s="20">
        <f t="shared" si="201"/>
        <v>0</v>
      </c>
      <c r="S526" s="14">
        <f t="shared" si="202"/>
        <v>0</v>
      </c>
      <c r="T526" s="4" t="str">
        <f t="shared" si="211"/>
        <v>A+J=</v>
      </c>
      <c r="U526" s="29">
        <f t="shared" si="212"/>
        <v>45807</v>
      </c>
      <c r="V526" s="3"/>
      <c r="W526" s="3"/>
      <c r="X526" s="140">
        <f>[2]Plan1!$A596</f>
        <v>54213</v>
      </c>
      <c r="Y526" s="132" t="str">
        <f>[2]Plan1!$C596</f>
        <v>Corpus Christi</v>
      </c>
      <c r="Z526" s="12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203"/>
        <v>45204</v>
      </c>
      <c r="B527" s="116">
        <f t="shared" ca="1" si="213"/>
        <v>1107.5156302999999</v>
      </c>
      <c r="C527" s="14">
        <f t="shared" ca="1" si="204"/>
        <v>763.9107677799999</v>
      </c>
      <c r="D527" s="95">
        <f t="shared" si="205"/>
        <v>45203</v>
      </c>
      <c r="E527" s="93">
        <f ca="1">IF(D527&lt;$B$1,VLOOKUP(D527,[1]DI!$A$4:$B$15000,2,FALSE),0)</f>
        <v>0.1265</v>
      </c>
      <c r="F527" s="14">
        <f t="shared" ca="1" si="214"/>
        <v>1.0004727899999999</v>
      </c>
      <c r="G527" s="14">
        <f ca="1">(TRUNC(PRODUCT($F$12:$F526),16))</f>
        <v>1.26257461161785</v>
      </c>
      <c r="H527" s="14">
        <f t="shared" si="215"/>
        <v>1</v>
      </c>
      <c r="I527" s="14">
        <f t="shared" ca="1" si="216"/>
        <v>1.2625746099999999</v>
      </c>
      <c r="J527" s="13">
        <f t="shared" si="206"/>
        <v>7.0000000000000007E-2</v>
      </c>
      <c r="K527" s="29">
        <f t="shared" si="207"/>
        <v>44456</v>
      </c>
      <c r="L527" s="2">
        <f t="shared" si="208"/>
        <v>515</v>
      </c>
      <c r="M527" s="17">
        <f t="shared" si="209"/>
        <v>515</v>
      </c>
      <c r="N527" s="12">
        <f t="shared" si="198"/>
        <v>1.148286293</v>
      </c>
      <c r="O527" s="12">
        <f t="shared" ca="1" si="199"/>
        <v>1.4497971190000001</v>
      </c>
      <c r="P527" s="17">
        <f t="shared" si="210"/>
        <v>0</v>
      </c>
      <c r="Q527" s="14">
        <f t="shared" ca="1" si="200"/>
        <v>343.60486251999998</v>
      </c>
      <c r="R527" s="20">
        <f t="shared" si="201"/>
        <v>0</v>
      </c>
      <c r="S527" s="14">
        <f t="shared" si="202"/>
        <v>0</v>
      </c>
      <c r="T527" s="4" t="str">
        <f t="shared" si="211"/>
        <v>A+J=</v>
      </c>
      <c r="U527" s="29">
        <f t="shared" si="212"/>
        <v>45807</v>
      </c>
      <c r="V527" s="3"/>
      <c r="W527" s="3"/>
      <c r="X527" s="140">
        <f>[2]Plan1!$A597</f>
        <v>54308</v>
      </c>
      <c r="Y527" s="132" t="str">
        <f>[2]Plan1!$C597</f>
        <v>Independência do Brasil</v>
      </c>
      <c r="Z527" s="12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203"/>
        <v>45205</v>
      </c>
      <c r="B528" s="116">
        <f t="shared" ca="1" si="213"/>
        <v>1108.3367839499999</v>
      </c>
      <c r="C528" s="14">
        <f t="shared" ca="1" si="204"/>
        <v>763.9107677799999</v>
      </c>
      <c r="D528" s="95">
        <f t="shared" si="205"/>
        <v>45204</v>
      </c>
      <c r="E528" s="93">
        <f ca="1">IF(D528&lt;$B$1,VLOOKUP(D528,[1]DI!$A$4:$B$15000,2,FALSE),0)</f>
        <v>0.1265</v>
      </c>
      <c r="F528" s="14">
        <f t="shared" ca="1" si="214"/>
        <v>1.0004727899999999</v>
      </c>
      <c r="G528" s="14">
        <f ca="1">(TRUNC(PRODUCT($F$12:$F527),16))</f>
        <v>1.2631715442684699</v>
      </c>
      <c r="H528" s="14">
        <f t="shared" si="215"/>
        <v>1</v>
      </c>
      <c r="I528" s="14">
        <f t="shared" ca="1" si="216"/>
        <v>1.2631715400000001</v>
      </c>
      <c r="J528" s="13">
        <f t="shared" si="206"/>
        <v>7.0000000000000007E-2</v>
      </c>
      <c r="K528" s="29">
        <f t="shared" si="207"/>
        <v>44456</v>
      </c>
      <c r="L528" s="2">
        <f t="shared" si="208"/>
        <v>516</v>
      </c>
      <c r="M528" s="17">
        <f t="shared" si="209"/>
        <v>516</v>
      </c>
      <c r="N528" s="12">
        <f t="shared" si="198"/>
        <v>1.1485946339999999</v>
      </c>
      <c r="O528" s="12">
        <f t="shared" ca="1" si="199"/>
        <v>1.4508720530000001</v>
      </c>
      <c r="P528" s="17">
        <f t="shared" si="210"/>
        <v>0</v>
      </c>
      <c r="Q528" s="14">
        <f t="shared" ca="1" si="200"/>
        <v>344.42601617000003</v>
      </c>
      <c r="R528" s="20">
        <f t="shared" si="201"/>
        <v>0</v>
      </c>
      <c r="S528" s="14">
        <f t="shared" si="202"/>
        <v>0</v>
      </c>
      <c r="T528" s="4" t="str">
        <f t="shared" si="211"/>
        <v>A+J=</v>
      </c>
      <c r="U528" s="29">
        <f t="shared" si="212"/>
        <v>45807</v>
      </c>
      <c r="V528" s="3"/>
      <c r="W528" s="3"/>
      <c r="X528" s="140">
        <f>[2]Plan1!$A598</f>
        <v>54343</v>
      </c>
      <c r="Y528" s="132" t="str">
        <f>[2]Plan1!$C598</f>
        <v>Nossa Sr.a Aparecida - Padroeira do Brasil</v>
      </c>
      <c r="Z528" s="12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203"/>
        <v>45208</v>
      </c>
      <c r="B529" s="116">
        <f t="shared" ca="1" si="213"/>
        <v>1109.1585525599999</v>
      </c>
      <c r="C529" s="14">
        <f t="shared" ca="1" si="204"/>
        <v>763.9107677799999</v>
      </c>
      <c r="D529" s="95">
        <f t="shared" si="205"/>
        <v>45205</v>
      </c>
      <c r="E529" s="93">
        <f ca="1">IF(D529&lt;$B$1,VLOOKUP(D529,[1]DI!$A$4:$B$15000,2,FALSE),0)</f>
        <v>0.1265</v>
      </c>
      <c r="F529" s="14">
        <f t="shared" ca="1" si="214"/>
        <v>1.0004727899999999</v>
      </c>
      <c r="G529" s="14">
        <f ca="1">(TRUNC(PRODUCT($F$12:$F528),16))</f>
        <v>1.2637687591428901</v>
      </c>
      <c r="H529" s="14">
        <f t="shared" si="215"/>
        <v>1</v>
      </c>
      <c r="I529" s="14">
        <f t="shared" ca="1" si="216"/>
        <v>1.26376876</v>
      </c>
      <c r="J529" s="13">
        <f t="shared" si="206"/>
        <v>7.0000000000000007E-2</v>
      </c>
      <c r="K529" s="29">
        <f t="shared" si="207"/>
        <v>44456</v>
      </c>
      <c r="L529" s="2">
        <f t="shared" si="208"/>
        <v>517</v>
      </c>
      <c r="M529" s="17">
        <f t="shared" si="209"/>
        <v>517</v>
      </c>
      <c r="N529" s="12">
        <f t="shared" si="198"/>
        <v>1.1489030570000001</v>
      </c>
      <c r="O529" s="12">
        <f t="shared" ca="1" si="199"/>
        <v>1.4519477919999999</v>
      </c>
      <c r="P529" s="17">
        <f t="shared" si="210"/>
        <v>0</v>
      </c>
      <c r="Q529" s="14">
        <f t="shared" ca="1" si="200"/>
        <v>345.24778478000002</v>
      </c>
      <c r="R529" s="20">
        <f t="shared" si="201"/>
        <v>0</v>
      </c>
      <c r="S529" s="14">
        <f t="shared" si="202"/>
        <v>0</v>
      </c>
      <c r="T529" s="4" t="str">
        <f t="shared" si="211"/>
        <v>A+J=</v>
      </c>
      <c r="U529" s="29">
        <f t="shared" si="212"/>
        <v>45807</v>
      </c>
      <c r="V529" s="3"/>
      <c r="W529" s="3"/>
      <c r="X529" s="140">
        <f>[2]Plan1!$A599</f>
        <v>54364</v>
      </c>
      <c r="Y529" s="132" t="str">
        <f>[2]Plan1!$C599</f>
        <v>Finados</v>
      </c>
      <c r="Z529" s="12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203"/>
        <v>45209</v>
      </c>
      <c r="B530" s="116">
        <f t="shared" ca="1" si="213"/>
        <v>1109.98092924</v>
      </c>
      <c r="C530" s="14">
        <f t="shared" ca="1" si="204"/>
        <v>763.9107677799999</v>
      </c>
      <c r="D530" s="95">
        <f t="shared" si="205"/>
        <v>45208</v>
      </c>
      <c r="E530" s="93">
        <f ca="1">IF(D530&lt;$B$1,VLOOKUP(D530,[1]DI!$A$4:$B$15000,2,FALSE),0)</f>
        <v>0.1265</v>
      </c>
      <c r="F530" s="14">
        <f t="shared" ca="1" si="214"/>
        <v>1.0004727899999999</v>
      </c>
      <c r="G530" s="14">
        <f ca="1">(TRUNC(PRODUCT($F$12:$F529),16))</f>
        <v>1.2643662563745199</v>
      </c>
      <c r="H530" s="14">
        <f t="shared" si="215"/>
        <v>1</v>
      </c>
      <c r="I530" s="14">
        <f t="shared" ca="1" si="216"/>
        <v>1.2643662600000001</v>
      </c>
      <c r="J530" s="13">
        <f t="shared" si="206"/>
        <v>7.0000000000000007E-2</v>
      </c>
      <c r="K530" s="29">
        <f t="shared" si="207"/>
        <v>44456</v>
      </c>
      <c r="L530" s="2">
        <f t="shared" si="208"/>
        <v>518</v>
      </c>
      <c r="M530" s="17">
        <f t="shared" si="209"/>
        <v>518</v>
      </c>
      <c r="N530" s="12">
        <f t="shared" si="198"/>
        <v>1.149211564</v>
      </c>
      <c r="O530" s="12">
        <f t="shared" ca="1" si="199"/>
        <v>1.4530243270000001</v>
      </c>
      <c r="P530" s="17">
        <f t="shared" si="210"/>
        <v>0</v>
      </c>
      <c r="Q530" s="14">
        <f t="shared" ca="1" si="200"/>
        <v>346.07016146000001</v>
      </c>
      <c r="R530" s="20">
        <f t="shared" si="201"/>
        <v>0</v>
      </c>
      <c r="S530" s="14">
        <f t="shared" si="202"/>
        <v>0</v>
      </c>
      <c r="T530" s="4" t="str">
        <f t="shared" si="211"/>
        <v>A+J=</v>
      </c>
      <c r="U530" s="29">
        <f t="shared" si="212"/>
        <v>45807</v>
      </c>
      <c r="V530" s="3"/>
      <c r="W530" s="3"/>
      <c r="X530" s="140">
        <f>[2]Plan1!$A600</f>
        <v>54377</v>
      </c>
      <c r="Y530" s="132" t="str">
        <f>[2]Plan1!$C600</f>
        <v>Proclamação da República</v>
      </c>
      <c r="Z530" s="12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203"/>
        <v>45210</v>
      </c>
      <c r="B531" s="116">
        <f t="shared" ca="1" si="213"/>
        <v>1110.8039132199999</v>
      </c>
      <c r="C531" s="14">
        <f t="shared" ca="1" si="204"/>
        <v>763.9107677799999</v>
      </c>
      <c r="D531" s="95">
        <f t="shared" si="205"/>
        <v>45209</v>
      </c>
      <c r="E531" s="93">
        <f ca="1">IF(D531&lt;$B$1,VLOOKUP(D531,[1]DI!$A$4:$B$15000,2,FALSE),0)</f>
        <v>0.1265</v>
      </c>
      <c r="F531" s="14">
        <f t="shared" ca="1" si="214"/>
        <v>1.0004727899999999</v>
      </c>
      <c r="G531" s="14">
        <f ca="1">(TRUNC(PRODUCT($F$12:$F530),16))</f>
        <v>1.2649640360968799</v>
      </c>
      <c r="H531" s="14">
        <f t="shared" si="215"/>
        <v>1</v>
      </c>
      <c r="I531" s="14">
        <f t="shared" ca="1" si="216"/>
        <v>1.26496404</v>
      </c>
      <c r="J531" s="13">
        <f t="shared" si="206"/>
        <v>7.0000000000000007E-2</v>
      </c>
      <c r="K531" s="29">
        <f t="shared" si="207"/>
        <v>44456</v>
      </c>
      <c r="L531" s="2">
        <f t="shared" si="208"/>
        <v>519</v>
      </c>
      <c r="M531" s="17">
        <f t="shared" si="209"/>
        <v>519</v>
      </c>
      <c r="N531" s="12">
        <f t="shared" si="198"/>
        <v>1.1495201530000001</v>
      </c>
      <c r="O531" s="12">
        <f t="shared" ca="1" si="199"/>
        <v>1.454101657</v>
      </c>
      <c r="P531" s="17">
        <f t="shared" si="210"/>
        <v>0</v>
      </c>
      <c r="Q531" s="14">
        <f t="shared" ca="1" si="200"/>
        <v>346.89314544000001</v>
      </c>
      <c r="R531" s="20">
        <f t="shared" si="201"/>
        <v>0</v>
      </c>
      <c r="S531" s="14">
        <f t="shared" si="202"/>
        <v>0</v>
      </c>
      <c r="T531" s="4" t="str">
        <f t="shared" si="211"/>
        <v>A+J=</v>
      </c>
      <c r="U531" s="29">
        <f t="shared" si="212"/>
        <v>45807</v>
      </c>
      <c r="V531" s="3"/>
      <c r="W531" s="3"/>
      <c r="X531" s="140">
        <f>[2]Plan1!$A601</f>
        <v>54382</v>
      </c>
      <c r="Y531" s="132" t="str">
        <f>[2]Plan1!$C601</f>
        <v>Dia Nacional de Zumbi e da Consciência Negra</v>
      </c>
      <c r="Z531" s="12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203"/>
        <v>45212</v>
      </c>
      <c r="B532" s="116">
        <f t="shared" ca="1" si="213"/>
        <v>1111.62750605</v>
      </c>
      <c r="C532" s="14">
        <f t="shared" ca="1" si="204"/>
        <v>763.9107677799999</v>
      </c>
      <c r="D532" s="95">
        <f t="shared" si="205"/>
        <v>45210</v>
      </c>
      <c r="E532" s="93">
        <f ca="1">IF(D532&lt;$B$1,VLOOKUP(D532,[1]DI!$A$4:$B$15000,2,FALSE),0)</f>
        <v>0.1265</v>
      </c>
      <c r="F532" s="14">
        <f t="shared" ca="1" si="214"/>
        <v>1.0004727899999999</v>
      </c>
      <c r="G532" s="14">
        <f ca="1">(TRUNC(PRODUCT($F$12:$F531),16))</f>
        <v>1.2655620984435001</v>
      </c>
      <c r="H532" s="14">
        <f t="shared" si="215"/>
        <v>1</v>
      </c>
      <c r="I532" s="14">
        <f t="shared" ca="1" si="216"/>
        <v>1.2655620999999999</v>
      </c>
      <c r="J532" s="13">
        <f t="shared" si="206"/>
        <v>7.0000000000000007E-2</v>
      </c>
      <c r="K532" s="29">
        <f t="shared" si="207"/>
        <v>44456</v>
      </c>
      <c r="L532" s="2">
        <f t="shared" si="208"/>
        <v>520</v>
      </c>
      <c r="M532" s="17">
        <f t="shared" si="209"/>
        <v>520</v>
      </c>
      <c r="N532" s="12">
        <f t="shared" si="198"/>
        <v>1.149828826</v>
      </c>
      <c r="O532" s="12">
        <f t="shared" ca="1" si="199"/>
        <v>1.455179784</v>
      </c>
      <c r="P532" s="17">
        <f t="shared" si="210"/>
        <v>0</v>
      </c>
      <c r="Q532" s="14">
        <f t="shared" ca="1" si="200"/>
        <v>347.71673827000001</v>
      </c>
      <c r="R532" s="20">
        <f t="shared" si="201"/>
        <v>0</v>
      </c>
      <c r="S532" s="14">
        <f t="shared" si="202"/>
        <v>0</v>
      </c>
      <c r="T532" s="4" t="str">
        <f t="shared" si="211"/>
        <v>A+J=</v>
      </c>
      <c r="U532" s="29">
        <f t="shared" si="212"/>
        <v>45807</v>
      </c>
      <c r="V532" s="3"/>
      <c r="W532" s="3"/>
      <c r="X532" s="140">
        <f>[2]Plan1!$A602</f>
        <v>54417</v>
      </c>
      <c r="Y532" s="132" t="str">
        <f>[2]Plan1!$C602</f>
        <v>Natal</v>
      </c>
      <c r="Z532" s="12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203"/>
        <v>45215</v>
      </c>
      <c r="B533" s="116">
        <f t="shared" ca="1" si="213"/>
        <v>1112.45170618</v>
      </c>
      <c r="C533" s="14">
        <f t="shared" ca="1" si="204"/>
        <v>763.9107677799999</v>
      </c>
      <c r="D533" s="95">
        <f t="shared" si="205"/>
        <v>45212</v>
      </c>
      <c r="E533" s="93">
        <f ca="1">IF(D533&lt;$B$1,VLOOKUP(D533,[1]DI!$A$4:$B$15000,2,FALSE),0)</f>
        <v>0.1265</v>
      </c>
      <c r="F533" s="14">
        <f t="shared" ca="1" si="214"/>
        <v>1.0004727899999999</v>
      </c>
      <c r="G533" s="14">
        <f ca="1">(TRUNC(PRODUCT($F$12:$F532),16))</f>
        <v>1.26616044354802</v>
      </c>
      <c r="H533" s="14">
        <f t="shared" si="215"/>
        <v>1</v>
      </c>
      <c r="I533" s="14">
        <f t="shared" ca="1" si="216"/>
        <v>1.2661604399999999</v>
      </c>
      <c r="J533" s="13">
        <f t="shared" si="206"/>
        <v>7.0000000000000007E-2</v>
      </c>
      <c r="K533" s="29">
        <f t="shared" si="207"/>
        <v>44456</v>
      </c>
      <c r="L533" s="2">
        <f t="shared" si="208"/>
        <v>521</v>
      </c>
      <c r="M533" s="17">
        <f t="shared" si="209"/>
        <v>521</v>
      </c>
      <c r="N533" s="12">
        <f t="shared" si="198"/>
        <v>1.1501375810000001</v>
      </c>
      <c r="O533" s="12">
        <f t="shared" ca="1" si="199"/>
        <v>1.4562587060000001</v>
      </c>
      <c r="P533" s="17">
        <f t="shared" si="210"/>
        <v>0</v>
      </c>
      <c r="Q533" s="14">
        <f t="shared" ca="1" si="200"/>
        <v>348.54093840000002</v>
      </c>
      <c r="R533" s="20">
        <f t="shared" si="201"/>
        <v>0</v>
      </c>
      <c r="S533" s="14">
        <f t="shared" si="202"/>
        <v>0</v>
      </c>
      <c r="T533" s="4" t="str">
        <f t="shared" si="211"/>
        <v>A+J=</v>
      </c>
      <c r="U533" s="29">
        <f t="shared" si="212"/>
        <v>45807</v>
      </c>
      <c r="V533" s="3"/>
      <c r="W533" s="3"/>
      <c r="X533" s="140">
        <f>[2]Plan1!$A603</f>
        <v>54424</v>
      </c>
      <c r="Y533" s="132" t="str">
        <f>[2]Plan1!$C603</f>
        <v>Confraternização Universal</v>
      </c>
      <c r="Z533" s="12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203"/>
        <v>45216</v>
      </c>
      <c r="B534" s="116">
        <f t="shared" ca="1" si="213"/>
        <v>1113.27652356</v>
      </c>
      <c r="C534" s="14">
        <f t="shared" ca="1" si="204"/>
        <v>763.9107677799999</v>
      </c>
      <c r="D534" s="95">
        <f t="shared" si="205"/>
        <v>45215</v>
      </c>
      <c r="E534" s="93">
        <f ca="1">IF(D534&lt;$B$1,VLOOKUP(D534,[1]DI!$A$4:$B$15000,2,FALSE),0)</f>
        <v>0.1265</v>
      </c>
      <c r="F534" s="14">
        <f t="shared" ca="1" si="214"/>
        <v>1.0004727899999999</v>
      </c>
      <c r="G534" s="14">
        <f ca="1">(TRUNC(PRODUCT($F$12:$F533),16))</f>
        <v>1.2667590715441299</v>
      </c>
      <c r="H534" s="14">
        <f t="shared" si="215"/>
        <v>1</v>
      </c>
      <c r="I534" s="14">
        <f t="shared" ca="1" si="216"/>
        <v>1.26675907</v>
      </c>
      <c r="J534" s="13">
        <f t="shared" si="206"/>
        <v>7.0000000000000007E-2</v>
      </c>
      <c r="K534" s="29">
        <f t="shared" si="207"/>
        <v>44456</v>
      </c>
      <c r="L534" s="2">
        <f t="shared" si="208"/>
        <v>522</v>
      </c>
      <c r="M534" s="17">
        <f t="shared" si="209"/>
        <v>522</v>
      </c>
      <c r="N534" s="12">
        <f t="shared" si="198"/>
        <v>1.1504464190000001</v>
      </c>
      <c r="O534" s="12">
        <f t="shared" ca="1" si="199"/>
        <v>1.4573384359999999</v>
      </c>
      <c r="P534" s="17">
        <f t="shared" si="210"/>
        <v>0</v>
      </c>
      <c r="Q534" s="14">
        <f t="shared" ca="1" si="200"/>
        <v>349.36575577999997</v>
      </c>
      <c r="R534" s="20">
        <f t="shared" si="201"/>
        <v>0</v>
      </c>
      <c r="S534" s="14">
        <f t="shared" si="202"/>
        <v>0</v>
      </c>
      <c r="T534" s="4" t="str">
        <f t="shared" si="211"/>
        <v>A+J=</v>
      </c>
      <c r="U534" s="29">
        <f t="shared" si="212"/>
        <v>45807</v>
      </c>
      <c r="V534" s="3"/>
      <c r="W534" s="3"/>
      <c r="X534" s="140">
        <f>[2]Plan1!$A604</f>
        <v>54483</v>
      </c>
      <c r="Y534" s="132" t="str">
        <f>[2]Plan1!$C604</f>
        <v>Carnaval</v>
      </c>
      <c r="Z534" s="12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203"/>
        <v>45217</v>
      </c>
      <c r="B535" s="116">
        <f t="shared" ca="1" si="213"/>
        <v>1114.1019497699999</v>
      </c>
      <c r="C535" s="14">
        <f t="shared" ca="1" si="204"/>
        <v>763.9107677799999</v>
      </c>
      <c r="D535" s="95">
        <f t="shared" si="205"/>
        <v>45216</v>
      </c>
      <c r="E535" s="93">
        <f ca="1">IF(D535&lt;$B$1,VLOOKUP(D535,[1]DI!$A$4:$B$15000,2,FALSE),0)</f>
        <v>0.1265</v>
      </c>
      <c r="F535" s="14">
        <f t="shared" ca="1" si="214"/>
        <v>1.0004727899999999</v>
      </c>
      <c r="G535" s="14">
        <f ca="1">(TRUNC(PRODUCT($F$12:$F534),16))</f>
        <v>1.2673579825655601</v>
      </c>
      <c r="H535" s="14">
        <f t="shared" si="215"/>
        <v>1</v>
      </c>
      <c r="I535" s="14">
        <f t="shared" ca="1" si="216"/>
        <v>1.2673579800000001</v>
      </c>
      <c r="J535" s="13">
        <f t="shared" si="206"/>
        <v>7.0000000000000007E-2</v>
      </c>
      <c r="K535" s="29">
        <f t="shared" si="207"/>
        <v>44456</v>
      </c>
      <c r="L535" s="2">
        <f t="shared" si="208"/>
        <v>523</v>
      </c>
      <c r="M535" s="17">
        <f t="shared" si="209"/>
        <v>523</v>
      </c>
      <c r="N535" s="12">
        <f t="shared" si="198"/>
        <v>1.1507553399999999</v>
      </c>
      <c r="O535" s="12">
        <f t="shared" ca="1" si="199"/>
        <v>1.458418963</v>
      </c>
      <c r="P535" s="17">
        <f t="shared" si="210"/>
        <v>0</v>
      </c>
      <c r="Q535" s="14">
        <f t="shared" ca="1" si="200"/>
        <v>350.19118199000002</v>
      </c>
      <c r="R535" s="20">
        <f t="shared" si="201"/>
        <v>0</v>
      </c>
      <c r="S535" s="14">
        <f t="shared" si="202"/>
        <v>0</v>
      </c>
      <c r="T535" s="4" t="str">
        <f t="shared" si="211"/>
        <v>A+J=</v>
      </c>
      <c r="U535" s="29">
        <f t="shared" si="212"/>
        <v>45807</v>
      </c>
      <c r="V535" s="3"/>
      <c r="W535" s="3"/>
      <c r="X535" s="140">
        <f>[2]Plan1!$A605</f>
        <v>54484</v>
      </c>
      <c r="Y535" s="132" t="str">
        <f>[2]Plan1!$C605</f>
        <v>Carnaval</v>
      </c>
      <c r="Z535" s="12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203"/>
        <v>45218</v>
      </c>
      <c r="B536" s="116">
        <f t="shared" ca="1" si="213"/>
        <v>1114.92799474</v>
      </c>
      <c r="C536" s="14">
        <f t="shared" ca="1" si="204"/>
        <v>763.9107677799999</v>
      </c>
      <c r="D536" s="95">
        <f t="shared" si="205"/>
        <v>45217</v>
      </c>
      <c r="E536" s="93">
        <f ca="1">IF(D536&lt;$B$1,VLOOKUP(D536,[1]DI!$A$4:$B$15000,2,FALSE),0)</f>
        <v>0.1265</v>
      </c>
      <c r="F536" s="14">
        <f t="shared" ca="1" si="214"/>
        <v>1.0004727899999999</v>
      </c>
      <c r="G536" s="14">
        <f ca="1">(TRUNC(PRODUCT($F$12:$F535),16))</f>
        <v>1.2679571767461399</v>
      </c>
      <c r="H536" s="14">
        <f t="shared" si="215"/>
        <v>1</v>
      </c>
      <c r="I536" s="14">
        <f t="shared" ca="1" si="216"/>
        <v>1.26795718</v>
      </c>
      <c r="J536" s="13">
        <f t="shared" si="206"/>
        <v>7.0000000000000007E-2</v>
      </c>
      <c r="K536" s="29">
        <f t="shared" si="207"/>
        <v>44456</v>
      </c>
      <c r="L536" s="2">
        <f t="shared" si="208"/>
        <v>524</v>
      </c>
      <c r="M536" s="17">
        <f t="shared" si="209"/>
        <v>524</v>
      </c>
      <c r="N536" s="12">
        <f t="shared" si="198"/>
        <v>1.1510643439999999</v>
      </c>
      <c r="O536" s="12">
        <f t="shared" ca="1" si="199"/>
        <v>1.4595003</v>
      </c>
      <c r="P536" s="17">
        <f t="shared" si="210"/>
        <v>0</v>
      </c>
      <c r="Q536" s="14">
        <f t="shared" ca="1" si="200"/>
        <v>351.01722696000002</v>
      </c>
      <c r="R536" s="20">
        <f t="shared" si="201"/>
        <v>0</v>
      </c>
      <c r="S536" s="14">
        <f t="shared" si="202"/>
        <v>0</v>
      </c>
      <c r="T536" s="4" t="str">
        <f t="shared" si="211"/>
        <v>A+J=</v>
      </c>
      <c r="U536" s="29">
        <f t="shared" si="212"/>
        <v>45807</v>
      </c>
      <c r="V536" s="3"/>
      <c r="W536" s="3"/>
      <c r="X536" s="140">
        <f>[2]Plan1!$A606</f>
        <v>54529</v>
      </c>
      <c r="Y536" s="132" t="str">
        <f>[2]Plan1!$C606</f>
        <v>Paixão de Cristo</v>
      </c>
      <c r="Z536" s="12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203"/>
        <v>45219</v>
      </c>
      <c r="B537" s="116">
        <f t="shared" ca="1" si="213"/>
        <v>1115.7546401499999</v>
      </c>
      <c r="C537" s="14">
        <f t="shared" ca="1" si="204"/>
        <v>763.9107677799999</v>
      </c>
      <c r="D537" s="95">
        <f t="shared" si="205"/>
        <v>45218</v>
      </c>
      <c r="E537" s="93">
        <f ca="1">IF(D537&lt;$B$1,VLOOKUP(D537,[1]DI!$A$4:$B$15000,2,FALSE),0)</f>
        <v>0.1265</v>
      </c>
      <c r="F537" s="14">
        <f t="shared" ca="1" si="214"/>
        <v>1.0004727899999999</v>
      </c>
      <c r="G537" s="14">
        <f ca="1">(TRUNC(PRODUCT($F$12:$F536),16))</f>
        <v>1.26855665421974</v>
      </c>
      <c r="H537" s="14">
        <f t="shared" si="215"/>
        <v>1</v>
      </c>
      <c r="I537" s="14">
        <f t="shared" ca="1" si="216"/>
        <v>1.2685566500000001</v>
      </c>
      <c r="J537" s="13">
        <f t="shared" si="206"/>
        <v>7.0000000000000007E-2</v>
      </c>
      <c r="K537" s="29">
        <f t="shared" si="207"/>
        <v>44456</v>
      </c>
      <c r="L537" s="2">
        <f t="shared" si="208"/>
        <v>525</v>
      </c>
      <c r="M537" s="17">
        <f t="shared" si="209"/>
        <v>525</v>
      </c>
      <c r="N537" s="12">
        <f t="shared" si="198"/>
        <v>1.1513734309999999</v>
      </c>
      <c r="O537" s="12">
        <f t="shared" ca="1" si="199"/>
        <v>1.460582423</v>
      </c>
      <c r="P537" s="17">
        <f t="shared" si="210"/>
        <v>0</v>
      </c>
      <c r="Q537" s="14">
        <f t="shared" ca="1" si="200"/>
        <v>351.84387236999999</v>
      </c>
      <c r="R537" s="20">
        <f t="shared" si="201"/>
        <v>0</v>
      </c>
      <c r="S537" s="14">
        <f t="shared" si="202"/>
        <v>0</v>
      </c>
      <c r="T537" s="4" t="str">
        <f t="shared" si="211"/>
        <v>A+J=</v>
      </c>
      <c r="U537" s="29">
        <f t="shared" si="212"/>
        <v>45807</v>
      </c>
      <c r="V537" s="3"/>
      <c r="W537" s="3"/>
      <c r="X537" s="140">
        <f>[2]Plan1!$A607</f>
        <v>54534</v>
      </c>
      <c r="Y537" s="132" t="str">
        <f>[2]Plan1!$C607</f>
        <v>Tiradentes</v>
      </c>
      <c r="Z537" s="12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203"/>
        <v>45222</v>
      </c>
      <c r="B538" s="116">
        <f t="shared" ca="1" si="213"/>
        <v>1116.58191274</v>
      </c>
      <c r="C538" s="14">
        <f t="shared" ca="1" si="204"/>
        <v>763.9107677799999</v>
      </c>
      <c r="D538" s="95">
        <f t="shared" si="205"/>
        <v>45219</v>
      </c>
      <c r="E538" s="93">
        <f ca="1">IF(D538&lt;$B$1,VLOOKUP(D538,[1]DI!$A$4:$B$15000,2,FALSE),0)</f>
        <v>0.1265</v>
      </c>
      <c r="F538" s="14">
        <f t="shared" ca="1" si="214"/>
        <v>1.0004727899999999</v>
      </c>
      <c r="G538" s="14">
        <f ca="1">(TRUNC(PRODUCT($F$12:$F537),16))</f>
        <v>1.2691564151202801</v>
      </c>
      <c r="H538" s="14">
        <f t="shared" si="215"/>
        <v>1</v>
      </c>
      <c r="I538" s="14">
        <f t="shared" ca="1" si="216"/>
        <v>1.2691564200000001</v>
      </c>
      <c r="J538" s="13">
        <f t="shared" si="206"/>
        <v>7.0000000000000007E-2</v>
      </c>
      <c r="K538" s="29">
        <f t="shared" si="207"/>
        <v>44456</v>
      </c>
      <c r="L538" s="2">
        <f t="shared" si="208"/>
        <v>526</v>
      </c>
      <c r="M538" s="17">
        <f t="shared" si="209"/>
        <v>526</v>
      </c>
      <c r="N538" s="12">
        <f t="shared" si="198"/>
        <v>1.1516826010000001</v>
      </c>
      <c r="O538" s="12">
        <f t="shared" ca="1" si="199"/>
        <v>1.4616653669999999</v>
      </c>
      <c r="P538" s="17">
        <f t="shared" si="210"/>
        <v>0</v>
      </c>
      <c r="Q538" s="14">
        <f t="shared" ca="1" si="200"/>
        <v>352.67114495999999</v>
      </c>
      <c r="R538" s="20">
        <f t="shared" si="201"/>
        <v>0</v>
      </c>
      <c r="S538" s="14">
        <f t="shared" si="202"/>
        <v>0</v>
      </c>
      <c r="T538" s="4" t="str">
        <f t="shared" si="211"/>
        <v>A+J=</v>
      </c>
      <c r="U538" s="29">
        <f t="shared" si="212"/>
        <v>45807</v>
      </c>
      <c r="V538" s="3"/>
      <c r="W538" s="3"/>
      <c r="X538" s="140">
        <f>[2]Plan1!$A608</f>
        <v>54544</v>
      </c>
      <c r="Y538" s="132" t="str">
        <f>[2]Plan1!$C608</f>
        <v>Dia do Trabalho</v>
      </c>
      <c r="Z538" s="12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203"/>
        <v>45223</v>
      </c>
      <c r="B539" s="116">
        <f t="shared" ca="1" si="213"/>
        <v>1117.4097865199999</v>
      </c>
      <c r="C539" s="14">
        <f t="shared" ca="1" si="204"/>
        <v>763.9107677799999</v>
      </c>
      <c r="D539" s="95">
        <f t="shared" si="205"/>
        <v>45222</v>
      </c>
      <c r="E539" s="93">
        <f ca="1">IF(D539&lt;$B$1,VLOOKUP(D539,[1]DI!$A$4:$B$15000,2,FALSE),0)</f>
        <v>0.1265</v>
      </c>
      <c r="F539" s="14">
        <f t="shared" ca="1" si="214"/>
        <v>1.0004727899999999</v>
      </c>
      <c r="G539" s="14">
        <f ca="1">(TRUNC(PRODUCT($F$12:$F538),16))</f>
        <v>1.2697564595817901</v>
      </c>
      <c r="H539" s="14">
        <f t="shared" si="215"/>
        <v>1</v>
      </c>
      <c r="I539" s="14">
        <f t="shared" ca="1" si="216"/>
        <v>1.26975646</v>
      </c>
      <c r="J539" s="13">
        <f t="shared" si="206"/>
        <v>7.0000000000000007E-2</v>
      </c>
      <c r="K539" s="29">
        <f t="shared" si="207"/>
        <v>44456</v>
      </c>
      <c r="L539" s="2">
        <f t="shared" si="208"/>
        <v>527</v>
      </c>
      <c r="M539" s="17">
        <f t="shared" si="209"/>
        <v>527</v>
      </c>
      <c r="N539" s="12">
        <f t="shared" si="198"/>
        <v>1.151991854</v>
      </c>
      <c r="O539" s="12">
        <f t="shared" ca="1" si="199"/>
        <v>1.462749098</v>
      </c>
      <c r="P539" s="17">
        <f t="shared" si="210"/>
        <v>0</v>
      </c>
      <c r="Q539" s="14">
        <f t="shared" ca="1" si="200"/>
        <v>353.49901874</v>
      </c>
      <c r="R539" s="20">
        <f t="shared" si="201"/>
        <v>0</v>
      </c>
      <c r="S539" s="14">
        <f t="shared" si="202"/>
        <v>0</v>
      </c>
      <c r="T539" s="4" t="str">
        <f t="shared" si="211"/>
        <v>A+J=</v>
      </c>
      <c r="U539" s="29">
        <f t="shared" si="212"/>
        <v>45807</v>
      </c>
      <c r="V539" s="3"/>
      <c r="W539" s="3"/>
      <c r="X539" s="140">
        <f>[2]Plan1!$A609</f>
        <v>54591</v>
      </c>
      <c r="Y539" s="132" t="str">
        <f>[2]Plan1!$C609</f>
        <v>Corpus Christi</v>
      </c>
      <c r="Z539" s="12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203"/>
        <v>45224</v>
      </c>
      <c r="B540" s="116">
        <f t="shared" ca="1" si="213"/>
        <v>1118.2382805899999</v>
      </c>
      <c r="C540" s="14">
        <f t="shared" ca="1" si="204"/>
        <v>763.9107677799999</v>
      </c>
      <c r="D540" s="95">
        <f t="shared" si="205"/>
        <v>45223</v>
      </c>
      <c r="E540" s="93">
        <f ca="1">IF(D540&lt;$B$1,VLOOKUP(D540,[1]DI!$A$4:$B$15000,2,FALSE),0)</f>
        <v>0.1265</v>
      </c>
      <c r="F540" s="14">
        <f t="shared" ca="1" si="214"/>
        <v>1.0004727899999999</v>
      </c>
      <c r="G540" s="14">
        <f ca="1">(TRUNC(PRODUCT($F$12:$F539),16))</f>
        <v>1.27035678773831</v>
      </c>
      <c r="H540" s="14">
        <f t="shared" si="215"/>
        <v>1</v>
      </c>
      <c r="I540" s="14">
        <f t="shared" ca="1" si="216"/>
        <v>1.2703567899999999</v>
      </c>
      <c r="J540" s="13">
        <f t="shared" si="206"/>
        <v>7.0000000000000007E-2</v>
      </c>
      <c r="K540" s="29">
        <f t="shared" si="207"/>
        <v>44456</v>
      </c>
      <c r="L540" s="2">
        <f t="shared" si="208"/>
        <v>528</v>
      </c>
      <c r="M540" s="17">
        <f t="shared" si="209"/>
        <v>528</v>
      </c>
      <c r="N540" s="12">
        <f t="shared" si="198"/>
        <v>1.15230119</v>
      </c>
      <c r="O540" s="12">
        <f t="shared" ca="1" si="199"/>
        <v>1.4638336409999999</v>
      </c>
      <c r="P540" s="17">
        <f t="shared" si="210"/>
        <v>0</v>
      </c>
      <c r="Q540" s="14">
        <f t="shared" ca="1" si="200"/>
        <v>354.32751280999997</v>
      </c>
      <c r="R540" s="20">
        <f t="shared" si="201"/>
        <v>0</v>
      </c>
      <c r="S540" s="14">
        <f t="shared" si="202"/>
        <v>0</v>
      </c>
      <c r="T540" s="4" t="str">
        <f t="shared" si="211"/>
        <v>A+J=</v>
      </c>
      <c r="U540" s="29">
        <f t="shared" si="212"/>
        <v>45807</v>
      </c>
      <c r="V540" s="3"/>
      <c r="W540" s="3"/>
      <c r="X540" s="140">
        <f>[2]Plan1!$A610</f>
        <v>54673</v>
      </c>
      <c r="Y540" s="132" t="str">
        <f>[2]Plan1!$C610</f>
        <v>Independência do Brasil</v>
      </c>
      <c r="Z540" s="12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203"/>
        <v>45225</v>
      </c>
      <c r="B541" s="116">
        <f t="shared" ca="1" si="213"/>
        <v>1119.06738503</v>
      </c>
      <c r="C541" s="14">
        <f t="shared" ca="1" si="204"/>
        <v>763.9107677799999</v>
      </c>
      <c r="D541" s="95">
        <f t="shared" si="205"/>
        <v>45224</v>
      </c>
      <c r="E541" s="93">
        <f ca="1">IF(D541&lt;$B$1,VLOOKUP(D541,[1]DI!$A$4:$B$15000,2,FALSE),0)</f>
        <v>0.1265</v>
      </c>
      <c r="F541" s="14">
        <f t="shared" ca="1" si="214"/>
        <v>1.0004727899999999</v>
      </c>
      <c r="G541" s="14">
        <f ca="1">(TRUNC(PRODUCT($F$12:$F540),16))</f>
        <v>1.27095739972399</v>
      </c>
      <c r="H541" s="14">
        <f t="shared" si="215"/>
        <v>1</v>
      </c>
      <c r="I541" s="14">
        <f t="shared" ca="1" si="216"/>
        <v>1.2709573999999999</v>
      </c>
      <c r="J541" s="13">
        <f t="shared" si="206"/>
        <v>7.0000000000000007E-2</v>
      </c>
      <c r="K541" s="29">
        <f t="shared" si="207"/>
        <v>44456</v>
      </c>
      <c r="L541" s="2">
        <f t="shared" si="208"/>
        <v>529</v>
      </c>
      <c r="M541" s="17">
        <f t="shared" si="209"/>
        <v>529</v>
      </c>
      <c r="N541" s="12">
        <f t="shared" si="198"/>
        <v>1.1526106089999999</v>
      </c>
      <c r="O541" s="12">
        <f t="shared" ca="1" si="199"/>
        <v>1.464918983</v>
      </c>
      <c r="P541" s="17">
        <f t="shared" si="210"/>
        <v>0</v>
      </c>
      <c r="Q541" s="14">
        <f t="shared" ca="1" si="200"/>
        <v>355.15661725000001</v>
      </c>
      <c r="R541" s="20">
        <f t="shared" si="201"/>
        <v>0</v>
      </c>
      <c r="S541" s="14">
        <f t="shared" si="202"/>
        <v>0</v>
      </c>
      <c r="T541" s="4" t="str">
        <f t="shared" si="211"/>
        <v>A+J=</v>
      </c>
      <c r="U541" s="29">
        <f t="shared" si="212"/>
        <v>45807</v>
      </c>
      <c r="V541" s="3"/>
      <c r="W541" s="3"/>
      <c r="X541" s="140">
        <f>[2]Plan1!$A611</f>
        <v>54708</v>
      </c>
      <c r="Y541" s="132" t="str">
        <f>[2]Plan1!$C611</f>
        <v>Nossa Sr.a Aparecida - Padroeira do Brasil</v>
      </c>
      <c r="Z541" s="12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203"/>
        <v>45226</v>
      </c>
      <c r="B542" s="116">
        <f t="shared" ca="1" si="213"/>
        <v>1119.8971090099999</v>
      </c>
      <c r="C542" s="14">
        <f t="shared" ca="1" si="204"/>
        <v>763.9107677799999</v>
      </c>
      <c r="D542" s="95">
        <f t="shared" si="205"/>
        <v>45225</v>
      </c>
      <c r="E542" s="93">
        <f ca="1">IF(D542&lt;$B$1,VLOOKUP(D542,[1]DI!$A$4:$B$15000,2,FALSE),0)</f>
        <v>0.1265</v>
      </c>
      <c r="F542" s="14">
        <f t="shared" ca="1" si="214"/>
        <v>1.0004727899999999</v>
      </c>
      <c r="G542" s="14">
        <f ca="1">(TRUNC(PRODUCT($F$12:$F541),16))</f>
        <v>1.271558295673</v>
      </c>
      <c r="H542" s="14">
        <f t="shared" si="215"/>
        <v>1</v>
      </c>
      <c r="I542" s="14">
        <f t="shared" ca="1" si="216"/>
        <v>1.2715582999999999</v>
      </c>
      <c r="J542" s="13">
        <f t="shared" si="206"/>
        <v>7.0000000000000007E-2</v>
      </c>
      <c r="K542" s="29">
        <f t="shared" si="207"/>
        <v>44456</v>
      </c>
      <c r="L542" s="2">
        <f t="shared" si="208"/>
        <v>530</v>
      </c>
      <c r="M542" s="17">
        <f t="shared" si="209"/>
        <v>530</v>
      </c>
      <c r="N542" s="12">
        <f t="shared" si="198"/>
        <v>1.152920111</v>
      </c>
      <c r="O542" s="12">
        <f t="shared" ca="1" si="199"/>
        <v>1.4660051359999999</v>
      </c>
      <c r="P542" s="17">
        <f t="shared" si="210"/>
        <v>0</v>
      </c>
      <c r="Q542" s="14">
        <f t="shared" ca="1" si="200"/>
        <v>355.98634122999999</v>
      </c>
      <c r="R542" s="20">
        <f t="shared" si="201"/>
        <v>0</v>
      </c>
      <c r="S542" s="14">
        <f t="shared" si="202"/>
        <v>0</v>
      </c>
      <c r="T542" s="4" t="str">
        <f t="shared" si="211"/>
        <v>A+J=</v>
      </c>
      <c r="U542" s="29">
        <f t="shared" si="212"/>
        <v>45807</v>
      </c>
      <c r="V542" s="3"/>
      <c r="W542" s="3"/>
      <c r="X542" s="140">
        <f>[2]Plan1!$A612</f>
        <v>54729</v>
      </c>
      <c r="Y542" s="132" t="str">
        <f>[2]Plan1!$C612</f>
        <v>Finados</v>
      </c>
      <c r="Z542" s="12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203"/>
        <v>45229</v>
      </c>
      <c r="B543" s="116">
        <f t="shared" ca="1" si="213"/>
        <v>1120.7274464</v>
      </c>
      <c r="C543" s="14">
        <f t="shared" ca="1" si="204"/>
        <v>763.9107677799999</v>
      </c>
      <c r="D543" s="95">
        <f t="shared" si="205"/>
        <v>45226</v>
      </c>
      <c r="E543" s="93">
        <f ca="1">IF(D543&lt;$B$1,VLOOKUP(D543,[1]DI!$A$4:$B$15000,2,FALSE),0)</f>
        <v>0.1265</v>
      </c>
      <c r="F543" s="14">
        <f t="shared" ca="1" si="214"/>
        <v>1.0004727899999999</v>
      </c>
      <c r="G543" s="14">
        <f ca="1">(TRUNC(PRODUCT($F$12:$F542),16))</f>
        <v>1.27215947571961</v>
      </c>
      <c r="H543" s="14">
        <f t="shared" si="215"/>
        <v>1</v>
      </c>
      <c r="I543" s="14">
        <f t="shared" ca="1" si="216"/>
        <v>1.27215948</v>
      </c>
      <c r="J543" s="13">
        <f t="shared" si="206"/>
        <v>7.0000000000000007E-2</v>
      </c>
      <c r="K543" s="29">
        <f t="shared" si="207"/>
        <v>44456</v>
      </c>
      <c r="L543" s="2">
        <f t="shared" si="208"/>
        <v>531</v>
      </c>
      <c r="M543" s="17">
        <f t="shared" si="209"/>
        <v>531</v>
      </c>
      <c r="N543" s="12">
        <f t="shared" si="198"/>
        <v>1.153229697</v>
      </c>
      <c r="O543" s="12">
        <f t="shared" ca="1" si="199"/>
        <v>1.4670920919999999</v>
      </c>
      <c r="P543" s="17">
        <f t="shared" si="210"/>
        <v>0</v>
      </c>
      <c r="Q543" s="14">
        <f t="shared" ca="1" si="200"/>
        <v>356.81667862</v>
      </c>
      <c r="R543" s="20">
        <f t="shared" si="201"/>
        <v>0</v>
      </c>
      <c r="S543" s="14">
        <f t="shared" si="202"/>
        <v>0</v>
      </c>
      <c r="T543" s="4" t="str">
        <f t="shared" si="211"/>
        <v>A+J=</v>
      </c>
      <c r="U543" s="29">
        <f t="shared" si="212"/>
        <v>45807</v>
      </c>
      <c r="V543" s="3"/>
      <c r="W543" s="3"/>
      <c r="X543" s="140">
        <f>[2]Plan1!$A613</f>
        <v>54742</v>
      </c>
      <c r="Y543" s="132" t="str">
        <f>[2]Plan1!$C613</f>
        <v>Proclamação da República</v>
      </c>
      <c r="Z543" s="12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203"/>
        <v>45230</v>
      </c>
      <c r="B544" s="116">
        <f t="shared" ca="1" si="213"/>
        <v>1121.5583941599998</v>
      </c>
      <c r="C544" s="14">
        <f t="shared" ca="1" si="204"/>
        <v>763.9107677799999</v>
      </c>
      <c r="D544" s="95">
        <f t="shared" si="205"/>
        <v>45229</v>
      </c>
      <c r="E544" s="93">
        <f ca="1">IF(D544&lt;$B$1,VLOOKUP(D544,[1]DI!$A$4:$B$15000,2,FALSE),0)</f>
        <v>0.1265</v>
      </c>
      <c r="F544" s="14">
        <f t="shared" ca="1" si="214"/>
        <v>1.0004727899999999</v>
      </c>
      <c r="G544" s="14">
        <f ca="1">(TRUNC(PRODUCT($F$12:$F543),16))</f>
        <v>1.2727609399981401</v>
      </c>
      <c r="H544" s="14">
        <f t="shared" si="215"/>
        <v>1</v>
      </c>
      <c r="I544" s="14">
        <f t="shared" ca="1" si="216"/>
        <v>1.27276094</v>
      </c>
      <c r="J544" s="13">
        <f t="shared" si="206"/>
        <v>7.0000000000000007E-2</v>
      </c>
      <c r="K544" s="29">
        <f t="shared" si="207"/>
        <v>44456</v>
      </c>
      <c r="L544" s="2">
        <f t="shared" si="208"/>
        <v>532</v>
      </c>
      <c r="M544" s="17">
        <f t="shared" si="209"/>
        <v>532</v>
      </c>
      <c r="N544" s="12">
        <f t="shared" si="198"/>
        <v>1.1535393650000001</v>
      </c>
      <c r="O544" s="12">
        <f t="shared" ca="1" si="199"/>
        <v>1.468179847</v>
      </c>
      <c r="P544" s="17">
        <f t="shared" si="210"/>
        <v>0</v>
      </c>
      <c r="Q544" s="14">
        <f t="shared" ca="1" si="200"/>
        <v>357.64762638000002</v>
      </c>
      <c r="R544" s="20">
        <f t="shared" si="201"/>
        <v>0</v>
      </c>
      <c r="S544" s="14">
        <f t="shared" si="202"/>
        <v>0</v>
      </c>
      <c r="T544" s="4" t="str">
        <f t="shared" si="211"/>
        <v>A+J=</v>
      </c>
      <c r="U544" s="29">
        <f t="shared" si="212"/>
        <v>45807</v>
      </c>
      <c r="V544" s="3"/>
      <c r="W544" s="3"/>
      <c r="X544" s="140">
        <f>[2]Plan1!$A614</f>
        <v>54747</v>
      </c>
      <c r="Y544" s="132" t="str">
        <f>[2]Plan1!$C614</f>
        <v>Dia Nacional de Zumbi e da Consciência Negra</v>
      </c>
      <c r="Z544" s="12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203"/>
        <v>45231</v>
      </c>
      <c r="B545" s="116">
        <f t="shared" ca="1" si="213"/>
        <v>1122.3899622099998</v>
      </c>
      <c r="C545" s="14">
        <f t="shared" ca="1" si="204"/>
        <v>763.9107677799999</v>
      </c>
      <c r="D545" s="95">
        <f t="shared" si="205"/>
        <v>45230</v>
      </c>
      <c r="E545" s="93">
        <f ca="1">IF(D545&lt;$B$1,VLOOKUP(D545,[1]DI!$A$4:$B$15000,2,FALSE),0)</f>
        <v>0.1265</v>
      </c>
      <c r="F545" s="14">
        <f t="shared" ca="1" si="214"/>
        <v>1.0004727899999999</v>
      </c>
      <c r="G545" s="14">
        <f ca="1">(TRUNC(PRODUCT($F$12:$F544),16))</f>
        <v>1.2733626886429601</v>
      </c>
      <c r="H545" s="14">
        <f t="shared" si="215"/>
        <v>1</v>
      </c>
      <c r="I545" s="14">
        <f t="shared" ca="1" si="216"/>
        <v>1.2733626899999999</v>
      </c>
      <c r="J545" s="13">
        <f t="shared" si="206"/>
        <v>7.0000000000000007E-2</v>
      </c>
      <c r="K545" s="29">
        <f t="shared" si="207"/>
        <v>44456</v>
      </c>
      <c r="L545" s="2">
        <f t="shared" si="208"/>
        <v>533</v>
      </c>
      <c r="M545" s="17">
        <f t="shared" si="209"/>
        <v>533</v>
      </c>
      <c r="N545" s="12">
        <f t="shared" si="198"/>
        <v>1.153849116</v>
      </c>
      <c r="O545" s="12">
        <f t="shared" ca="1" si="199"/>
        <v>1.4692684140000001</v>
      </c>
      <c r="P545" s="17">
        <f t="shared" si="210"/>
        <v>0</v>
      </c>
      <c r="Q545" s="14">
        <f t="shared" ca="1" si="200"/>
        <v>358.47919443000001</v>
      </c>
      <c r="R545" s="20">
        <f t="shared" si="201"/>
        <v>0</v>
      </c>
      <c r="S545" s="14">
        <f t="shared" si="202"/>
        <v>0</v>
      </c>
      <c r="T545" s="4" t="str">
        <f t="shared" si="211"/>
        <v>A+J=</v>
      </c>
      <c r="U545" s="29">
        <f t="shared" si="212"/>
        <v>45807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203"/>
        <v>45233</v>
      </c>
      <c r="B546" s="116">
        <f t="shared" ca="1" si="213"/>
        <v>1123.2221444499999</v>
      </c>
      <c r="C546" s="14">
        <f t="shared" ca="1" si="204"/>
        <v>763.9107677799999</v>
      </c>
      <c r="D546" s="95">
        <f t="shared" si="205"/>
        <v>45231</v>
      </c>
      <c r="E546" s="93">
        <f ca="1">IF(D546&lt;$B$1,VLOOKUP(D546,[1]DI!$A$4:$B$15000,2,FALSE),0)</f>
        <v>0.1265</v>
      </c>
      <c r="F546" s="14">
        <f t="shared" ca="1" si="214"/>
        <v>1.0004727899999999</v>
      </c>
      <c r="G546" s="14">
        <f ca="1">(TRUNC(PRODUCT($F$12:$F545),16))</f>
        <v>1.2739647217885299</v>
      </c>
      <c r="H546" s="14">
        <f t="shared" si="215"/>
        <v>1</v>
      </c>
      <c r="I546" s="14">
        <f t="shared" ca="1" si="216"/>
        <v>1.2739647199999999</v>
      </c>
      <c r="J546" s="13">
        <f t="shared" si="206"/>
        <v>7.0000000000000007E-2</v>
      </c>
      <c r="K546" s="29">
        <f t="shared" si="207"/>
        <v>44456</v>
      </c>
      <c r="L546" s="2">
        <f t="shared" si="208"/>
        <v>534</v>
      </c>
      <c r="M546" s="17">
        <f t="shared" si="209"/>
        <v>534</v>
      </c>
      <c r="N546" s="12">
        <f t="shared" si="198"/>
        <v>1.1541589510000001</v>
      </c>
      <c r="O546" s="12">
        <f t="shared" ca="1" si="199"/>
        <v>1.470357785</v>
      </c>
      <c r="P546" s="17">
        <f t="shared" si="210"/>
        <v>0</v>
      </c>
      <c r="Q546" s="14">
        <f t="shared" ca="1" si="200"/>
        <v>359.31137667000002</v>
      </c>
      <c r="R546" s="20">
        <f t="shared" si="201"/>
        <v>0</v>
      </c>
      <c r="S546" s="14">
        <f t="shared" si="202"/>
        <v>0</v>
      </c>
      <c r="T546" s="4" t="str">
        <f t="shared" si="211"/>
        <v>A+J=</v>
      </c>
      <c r="U546" s="29">
        <f t="shared" si="212"/>
        <v>45807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203"/>
        <v>45236</v>
      </c>
      <c r="B547" s="116">
        <f t="shared" ca="1" si="213"/>
        <v>1124.05494774</v>
      </c>
      <c r="C547" s="14">
        <f t="shared" ca="1" si="204"/>
        <v>763.9107677799999</v>
      </c>
      <c r="D547" s="95">
        <f t="shared" si="205"/>
        <v>45233</v>
      </c>
      <c r="E547" s="93">
        <f ca="1">IF(D547&lt;$B$1,VLOOKUP(D547,[1]DI!$A$4:$B$15000,2,FALSE),0)</f>
        <v>0.1215</v>
      </c>
      <c r="F547" s="14">
        <f t="shared" ca="1" si="214"/>
        <v>1.00045513</v>
      </c>
      <c r="G547" s="14">
        <f ca="1">(TRUNC(PRODUCT($F$12:$F546),16))</f>
        <v>1.27456703956934</v>
      </c>
      <c r="H547" s="14">
        <f t="shared" si="215"/>
        <v>1</v>
      </c>
      <c r="I547" s="14">
        <f t="shared" ca="1" si="216"/>
        <v>1.27456704</v>
      </c>
      <c r="J547" s="13">
        <f t="shared" si="206"/>
        <v>7.0000000000000007E-2</v>
      </c>
      <c r="K547" s="29">
        <f t="shared" si="207"/>
        <v>44456</v>
      </c>
      <c r="L547" s="2">
        <f t="shared" si="208"/>
        <v>535</v>
      </c>
      <c r="M547" s="17">
        <f t="shared" si="209"/>
        <v>535</v>
      </c>
      <c r="N547" s="12">
        <f t="shared" si="198"/>
        <v>1.154468869</v>
      </c>
      <c r="O547" s="12">
        <f t="shared" ca="1" si="199"/>
        <v>1.471447969</v>
      </c>
      <c r="P547" s="17">
        <f t="shared" si="210"/>
        <v>0</v>
      </c>
      <c r="Q547" s="14">
        <f t="shared" ca="1" si="200"/>
        <v>360.14417995999997</v>
      </c>
      <c r="R547" s="20">
        <f t="shared" si="201"/>
        <v>0</v>
      </c>
      <c r="S547" s="14">
        <f t="shared" si="202"/>
        <v>0</v>
      </c>
      <c r="T547" s="4" t="str">
        <f t="shared" si="211"/>
        <v>A+J=</v>
      </c>
      <c r="U547" s="29">
        <f t="shared" si="212"/>
        <v>45807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203"/>
        <v>45237</v>
      </c>
      <c r="B548" s="116">
        <f t="shared" ca="1" si="213"/>
        <v>1124.86850736</v>
      </c>
      <c r="C548" s="14">
        <f t="shared" ca="1" si="204"/>
        <v>763.9107677799999</v>
      </c>
      <c r="D548" s="95">
        <f t="shared" si="205"/>
        <v>45236</v>
      </c>
      <c r="E548" s="93">
        <f ca="1">IF(D548&lt;$B$1,VLOOKUP(D548,[1]DI!$A$4:$B$15000,2,FALSE),0)</f>
        <v>0.1215</v>
      </c>
      <c r="F548" s="14">
        <f t="shared" ca="1" si="214"/>
        <v>1.00045513</v>
      </c>
      <c r="G548" s="14">
        <f ca="1">(TRUNC(PRODUCT($F$12:$F547),16))</f>
        <v>1.27514713326606</v>
      </c>
      <c r="H548" s="14">
        <f t="shared" si="215"/>
        <v>1</v>
      </c>
      <c r="I548" s="14">
        <f t="shared" ca="1" si="216"/>
        <v>1.2751471299999999</v>
      </c>
      <c r="J548" s="13">
        <f t="shared" si="206"/>
        <v>7.0000000000000007E-2</v>
      </c>
      <c r="K548" s="29">
        <f t="shared" si="207"/>
        <v>44456</v>
      </c>
      <c r="L548" s="2">
        <f t="shared" si="208"/>
        <v>536</v>
      </c>
      <c r="M548" s="17">
        <f t="shared" si="209"/>
        <v>536</v>
      </c>
      <c r="N548" s="12">
        <f t="shared" si="198"/>
        <v>1.1547788699999999</v>
      </c>
      <c r="O548" s="12">
        <f t="shared" ca="1" si="199"/>
        <v>1.4725129619999999</v>
      </c>
      <c r="P548" s="17">
        <f t="shared" si="210"/>
        <v>0</v>
      </c>
      <c r="Q548" s="14">
        <f t="shared" ca="1" si="200"/>
        <v>360.95773958000001</v>
      </c>
      <c r="R548" s="20">
        <f t="shared" si="201"/>
        <v>0</v>
      </c>
      <c r="S548" s="14">
        <f t="shared" si="202"/>
        <v>0</v>
      </c>
      <c r="T548" s="4" t="str">
        <f t="shared" si="211"/>
        <v>A+J=</v>
      </c>
      <c r="U548" s="29">
        <f t="shared" si="212"/>
        <v>45807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203"/>
        <v>45238</v>
      </c>
      <c r="B549" s="116">
        <f t="shared" ca="1" si="213"/>
        <v>1125.68266131</v>
      </c>
      <c r="C549" s="14">
        <f t="shared" ca="1" si="204"/>
        <v>763.9107677799999</v>
      </c>
      <c r="D549" s="95">
        <f t="shared" si="205"/>
        <v>45237</v>
      </c>
      <c r="E549" s="93">
        <f ca="1">IF(D549&lt;$B$1,VLOOKUP(D549,[1]DI!$A$4:$B$15000,2,FALSE),0)</f>
        <v>0.1215</v>
      </c>
      <c r="F549" s="14">
        <f t="shared" ca="1" si="214"/>
        <v>1.00045513</v>
      </c>
      <c r="G549" s="14">
        <f ca="1">(TRUNC(PRODUCT($F$12:$F548),16))</f>
        <v>1.2757274909808201</v>
      </c>
      <c r="H549" s="14">
        <f t="shared" si="215"/>
        <v>1</v>
      </c>
      <c r="I549" s="14">
        <f t="shared" ca="1" si="216"/>
        <v>1.27572749</v>
      </c>
      <c r="J549" s="13">
        <f t="shared" si="206"/>
        <v>7.0000000000000007E-2</v>
      </c>
      <c r="K549" s="29">
        <f t="shared" si="207"/>
        <v>44456</v>
      </c>
      <c r="L549" s="2">
        <f t="shared" si="208"/>
        <v>537</v>
      </c>
      <c r="M549" s="17">
        <f t="shared" si="209"/>
        <v>537</v>
      </c>
      <c r="N549" s="12">
        <f t="shared" si="198"/>
        <v>1.1550889550000001</v>
      </c>
      <c r="O549" s="12">
        <f t="shared" ca="1" si="199"/>
        <v>1.4735787330000001</v>
      </c>
      <c r="P549" s="17">
        <f t="shared" si="210"/>
        <v>0</v>
      </c>
      <c r="Q549" s="14">
        <f t="shared" ca="1" si="200"/>
        <v>361.77189353</v>
      </c>
      <c r="R549" s="20">
        <f t="shared" si="201"/>
        <v>0</v>
      </c>
      <c r="S549" s="14">
        <f t="shared" si="202"/>
        <v>0</v>
      </c>
      <c r="T549" s="4" t="str">
        <f t="shared" si="211"/>
        <v>A+J=</v>
      </c>
      <c r="U549" s="29">
        <f t="shared" si="212"/>
        <v>45807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203"/>
        <v>45239</v>
      </c>
      <c r="B550" s="116">
        <f t="shared" ca="1" si="213"/>
        <v>1126.4974003999998</v>
      </c>
      <c r="C550" s="14">
        <f t="shared" ca="1" si="204"/>
        <v>763.9107677799999</v>
      </c>
      <c r="D550" s="95">
        <f t="shared" si="205"/>
        <v>45238</v>
      </c>
      <c r="E550" s="93">
        <f ca="1">IF(D550&lt;$B$1,VLOOKUP(D550,[1]DI!$A$4:$B$15000,2,FALSE),0)</f>
        <v>0.1215</v>
      </c>
      <c r="F550" s="14">
        <f t="shared" ca="1" si="214"/>
        <v>1.00045513</v>
      </c>
      <c r="G550" s="14">
        <f ca="1">(TRUNC(PRODUCT($F$12:$F549),16))</f>
        <v>1.2763081128337901</v>
      </c>
      <c r="H550" s="14">
        <f t="shared" si="215"/>
        <v>1</v>
      </c>
      <c r="I550" s="14">
        <f t="shared" ca="1" si="216"/>
        <v>1.27630811</v>
      </c>
      <c r="J550" s="13">
        <f t="shared" si="206"/>
        <v>7.0000000000000007E-2</v>
      </c>
      <c r="K550" s="29">
        <f t="shared" si="207"/>
        <v>44456</v>
      </c>
      <c r="L550" s="2">
        <f t="shared" si="208"/>
        <v>538</v>
      </c>
      <c r="M550" s="17">
        <f t="shared" si="209"/>
        <v>538</v>
      </c>
      <c r="N550" s="12">
        <f t="shared" si="198"/>
        <v>1.1553991219999999</v>
      </c>
      <c r="O550" s="12">
        <f t="shared" ca="1" si="199"/>
        <v>1.4746452699999999</v>
      </c>
      <c r="P550" s="17">
        <f t="shared" si="210"/>
        <v>0</v>
      </c>
      <c r="Q550" s="14">
        <f t="shared" ca="1" si="200"/>
        <v>362.58663261999999</v>
      </c>
      <c r="R550" s="20">
        <f t="shared" si="201"/>
        <v>0</v>
      </c>
      <c r="S550" s="14">
        <f t="shared" si="202"/>
        <v>0</v>
      </c>
      <c r="T550" s="4" t="str">
        <f t="shared" si="211"/>
        <v>A+J=</v>
      </c>
      <c r="U550" s="29">
        <f t="shared" si="212"/>
        <v>45807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203"/>
        <v>45240</v>
      </c>
      <c r="B551" s="116">
        <f t="shared" ca="1" si="213"/>
        <v>1127.3127345899998</v>
      </c>
      <c r="C551" s="14">
        <f t="shared" ca="1" si="204"/>
        <v>763.9107677799999</v>
      </c>
      <c r="D551" s="95">
        <f t="shared" si="205"/>
        <v>45239</v>
      </c>
      <c r="E551" s="93">
        <f ca="1">IF(D551&lt;$B$1,VLOOKUP(D551,[1]DI!$A$4:$B$15000,2,FALSE),0)</f>
        <v>0.1215</v>
      </c>
      <c r="F551" s="14">
        <f t="shared" ca="1" si="214"/>
        <v>1.00045513</v>
      </c>
      <c r="G551" s="14">
        <f ca="1">(TRUNC(PRODUCT($F$12:$F550),16))</f>
        <v>1.2768889989451899</v>
      </c>
      <c r="H551" s="14">
        <f t="shared" si="215"/>
        <v>1</v>
      </c>
      <c r="I551" s="14">
        <f t="shared" ca="1" si="216"/>
        <v>1.2768889999999999</v>
      </c>
      <c r="J551" s="13">
        <f t="shared" si="206"/>
        <v>7.0000000000000007E-2</v>
      </c>
      <c r="K551" s="29">
        <f t="shared" si="207"/>
        <v>44456</v>
      </c>
      <c r="L551" s="2">
        <f t="shared" si="208"/>
        <v>539</v>
      </c>
      <c r="M551" s="17">
        <f t="shared" si="209"/>
        <v>539</v>
      </c>
      <c r="N551" s="12">
        <f t="shared" si="198"/>
        <v>1.1557093730000001</v>
      </c>
      <c r="O551" s="12">
        <f t="shared" ca="1" si="199"/>
        <v>1.475712586</v>
      </c>
      <c r="P551" s="17">
        <f t="shared" si="210"/>
        <v>0</v>
      </c>
      <c r="Q551" s="14">
        <f t="shared" ca="1" si="200"/>
        <v>363.40196680999998</v>
      </c>
      <c r="R551" s="20">
        <f t="shared" si="201"/>
        <v>0</v>
      </c>
      <c r="S551" s="14">
        <f t="shared" si="202"/>
        <v>0</v>
      </c>
      <c r="T551" s="4" t="str">
        <f t="shared" si="211"/>
        <v>A+J=</v>
      </c>
      <c r="U551" s="29">
        <f t="shared" si="212"/>
        <v>45807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203"/>
        <v>45243</v>
      </c>
      <c r="B552" s="116">
        <f t="shared" ca="1" si="213"/>
        <v>1128.1286554599999</v>
      </c>
      <c r="C552" s="14">
        <f t="shared" ca="1" si="204"/>
        <v>763.9107677799999</v>
      </c>
      <c r="D552" s="95">
        <f t="shared" si="205"/>
        <v>45240</v>
      </c>
      <c r="E552" s="93">
        <f ca="1">IF(D552&lt;$B$1,VLOOKUP(D552,[1]DI!$A$4:$B$15000,2,FALSE),0)</f>
        <v>0.1215</v>
      </c>
      <c r="F552" s="14">
        <f t="shared" ca="1" si="214"/>
        <v>1.00045513</v>
      </c>
      <c r="G552" s="14">
        <f ca="1">(TRUNC(PRODUCT($F$12:$F551),16))</f>
        <v>1.27747014943528</v>
      </c>
      <c r="H552" s="14">
        <f t="shared" si="215"/>
        <v>1</v>
      </c>
      <c r="I552" s="14">
        <f t="shared" ca="1" si="216"/>
        <v>1.2774701500000001</v>
      </c>
      <c r="J552" s="13">
        <f t="shared" si="206"/>
        <v>7.0000000000000007E-2</v>
      </c>
      <c r="K552" s="29">
        <f t="shared" si="207"/>
        <v>44456</v>
      </c>
      <c r="L552" s="2">
        <f t="shared" si="208"/>
        <v>540</v>
      </c>
      <c r="M552" s="17">
        <f t="shared" si="209"/>
        <v>540</v>
      </c>
      <c r="N552" s="12">
        <f t="shared" si="198"/>
        <v>1.1560197080000001</v>
      </c>
      <c r="O552" s="12">
        <f t="shared" ca="1" si="199"/>
        <v>1.4767806699999999</v>
      </c>
      <c r="P552" s="17">
        <f t="shared" si="210"/>
        <v>0</v>
      </c>
      <c r="Q552" s="14">
        <f t="shared" ca="1" si="200"/>
        <v>364.21788767999999</v>
      </c>
      <c r="R552" s="20">
        <f t="shared" si="201"/>
        <v>0</v>
      </c>
      <c r="S552" s="14">
        <f t="shared" si="202"/>
        <v>0</v>
      </c>
      <c r="T552" s="4" t="str">
        <f t="shared" si="211"/>
        <v>A+J=</v>
      </c>
      <c r="U552" s="29">
        <f t="shared" si="212"/>
        <v>45807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203"/>
        <v>45244</v>
      </c>
      <c r="B553" s="116">
        <f t="shared" ca="1" si="213"/>
        <v>1128.94516148</v>
      </c>
      <c r="C553" s="14">
        <f t="shared" ca="1" si="204"/>
        <v>763.9107677799999</v>
      </c>
      <c r="D553" s="95">
        <f t="shared" si="205"/>
        <v>45243</v>
      </c>
      <c r="E553" s="93">
        <f ca="1">IF(D553&lt;$B$1,VLOOKUP(D553,[1]DI!$A$4:$B$15000,2,FALSE),0)</f>
        <v>0.1215</v>
      </c>
      <c r="F553" s="14">
        <f t="shared" ca="1" si="214"/>
        <v>1.00045513</v>
      </c>
      <c r="G553" s="14">
        <f ca="1">(TRUNC(PRODUCT($F$12:$F552),16))</f>
        <v>1.2780515644243899</v>
      </c>
      <c r="H553" s="14">
        <f t="shared" si="215"/>
        <v>1</v>
      </c>
      <c r="I553" s="14">
        <f t="shared" ca="1" si="216"/>
        <v>1.27805156</v>
      </c>
      <c r="J553" s="13">
        <f t="shared" si="206"/>
        <v>7.0000000000000007E-2</v>
      </c>
      <c r="K553" s="29">
        <f t="shared" si="207"/>
        <v>44456</v>
      </c>
      <c r="L553" s="2">
        <f t="shared" si="208"/>
        <v>541</v>
      </c>
      <c r="M553" s="17">
        <f t="shared" si="209"/>
        <v>541</v>
      </c>
      <c r="N553" s="12">
        <f t="shared" si="198"/>
        <v>1.156330125</v>
      </c>
      <c r="O553" s="12">
        <f t="shared" ca="1" si="199"/>
        <v>1.4778495199999999</v>
      </c>
      <c r="P553" s="17">
        <f t="shared" si="210"/>
        <v>0</v>
      </c>
      <c r="Q553" s="14">
        <f t="shared" ca="1" si="200"/>
        <v>365.03439370000001</v>
      </c>
      <c r="R553" s="20">
        <f t="shared" si="201"/>
        <v>0</v>
      </c>
      <c r="S553" s="14">
        <f t="shared" si="202"/>
        <v>0</v>
      </c>
      <c r="T553" s="4" t="str">
        <f t="shared" si="211"/>
        <v>A+J=</v>
      </c>
      <c r="U553" s="29">
        <f t="shared" si="212"/>
        <v>45807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203"/>
        <v>45246</v>
      </c>
      <c r="B554" s="116">
        <f t="shared" ca="1" si="213"/>
        <v>1129.7622641199998</v>
      </c>
      <c r="C554" s="14">
        <f t="shared" ca="1" si="204"/>
        <v>763.9107677799999</v>
      </c>
      <c r="D554" s="95">
        <f t="shared" si="205"/>
        <v>45244</v>
      </c>
      <c r="E554" s="93">
        <f ca="1">IF(D554&lt;$B$1,VLOOKUP(D554,[1]DI!$A$4:$B$15000,2,FALSE),0)</f>
        <v>0.1215</v>
      </c>
      <c r="F554" s="14">
        <f t="shared" ca="1" si="214"/>
        <v>1.00045513</v>
      </c>
      <c r="G554" s="14">
        <f ca="1">(TRUNC(PRODUCT($F$12:$F553),16))</f>
        <v>1.2786332440329</v>
      </c>
      <c r="H554" s="14">
        <f t="shared" si="215"/>
        <v>1</v>
      </c>
      <c r="I554" s="14">
        <f t="shared" ca="1" si="216"/>
        <v>1.27863324</v>
      </c>
      <c r="J554" s="13">
        <f t="shared" si="206"/>
        <v>7.0000000000000007E-2</v>
      </c>
      <c r="K554" s="29">
        <f t="shared" si="207"/>
        <v>44456</v>
      </c>
      <c r="L554" s="2">
        <f t="shared" si="208"/>
        <v>542</v>
      </c>
      <c r="M554" s="17">
        <f t="shared" si="209"/>
        <v>542</v>
      </c>
      <c r="N554" s="12">
        <f t="shared" si="198"/>
        <v>1.1566406259999999</v>
      </c>
      <c r="O554" s="12">
        <f t="shared" ca="1" si="199"/>
        <v>1.4789191509999999</v>
      </c>
      <c r="P554" s="17">
        <f t="shared" si="210"/>
        <v>0</v>
      </c>
      <c r="Q554" s="14">
        <f t="shared" ca="1" si="200"/>
        <v>365.85149633999998</v>
      </c>
      <c r="R554" s="20">
        <f t="shared" si="201"/>
        <v>0</v>
      </c>
      <c r="S554" s="14">
        <f t="shared" si="202"/>
        <v>0</v>
      </c>
      <c r="T554" s="4" t="str">
        <f t="shared" si="211"/>
        <v>A+J=</v>
      </c>
      <c r="U554" s="29">
        <f t="shared" si="212"/>
        <v>45807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203"/>
        <v>45247</v>
      </c>
      <c r="B555" s="116">
        <f t="shared" ca="1" si="213"/>
        <v>1130.5799626099999</v>
      </c>
      <c r="C555" s="14">
        <f t="shared" ca="1" si="204"/>
        <v>763.9107677799999</v>
      </c>
      <c r="D555" s="95">
        <f t="shared" si="205"/>
        <v>45246</v>
      </c>
      <c r="E555" s="93">
        <f ca="1">IF(D555&lt;$B$1,VLOOKUP(D555,[1]DI!$A$4:$B$15000,2,FALSE),0)</f>
        <v>0.1215</v>
      </c>
      <c r="F555" s="14">
        <f t="shared" ca="1" si="214"/>
        <v>1.00045513</v>
      </c>
      <c r="G555" s="14">
        <f ca="1">(TRUNC(PRODUCT($F$12:$F554),16))</f>
        <v>1.2792151883812599</v>
      </c>
      <c r="H555" s="14">
        <f t="shared" si="215"/>
        <v>1</v>
      </c>
      <c r="I555" s="14">
        <f t="shared" ca="1" si="216"/>
        <v>1.2792151899999999</v>
      </c>
      <c r="J555" s="13">
        <f t="shared" si="206"/>
        <v>7.0000000000000007E-2</v>
      </c>
      <c r="K555" s="29">
        <f t="shared" si="207"/>
        <v>44456</v>
      </c>
      <c r="L555" s="2">
        <f t="shared" si="208"/>
        <v>543</v>
      </c>
      <c r="M555" s="17">
        <f t="shared" si="209"/>
        <v>543</v>
      </c>
      <c r="N555" s="12">
        <f t="shared" si="198"/>
        <v>1.1569512099999999</v>
      </c>
      <c r="O555" s="12">
        <f t="shared" ca="1" si="199"/>
        <v>1.4799895620000001</v>
      </c>
      <c r="P555" s="17">
        <f t="shared" si="210"/>
        <v>0</v>
      </c>
      <c r="Q555" s="14">
        <f t="shared" ca="1" si="200"/>
        <v>366.66919482999998</v>
      </c>
      <c r="R555" s="20">
        <f t="shared" si="201"/>
        <v>0</v>
      </c>
      <c r="S555" s="14">
        <f t="shared" si="202"/>
        <v>0</v>
      </c>
      <c r="T555" s="4" t="str">
        <f t="shared" si="211"/>
        <v>A+J=</v>
      </c>
      <c r="U555" s="29">
        <f t="shared" si="212"/>
        <v>45807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203"/>
        <v>45250</v>
      </c>
      <c r="B556" s="116">
        <f t="shared" ca="1" si="213"/>
        <v>1131.39824931</v>
      </c>
      <c r="C556" s="14">
        <f t="shared" ca="1" si="204"/>
        <v>763.9107677799999</v>
      </c>
      <c r="D556" s="95">
        <f t="shared" si="205"/>
        <v>45247</v>
      </c>
      <c r="E556" s="93">
        <f ca="1">IF(D556&lt;$B$1,VLOOKUP(D556,[1]DI!$A$4:$B$15000,2,FALSE),0)</f>
        <v>0.1215</v>
      </c>
      <c r="F556" s="14">
        <f t="shared" ca="1" si="214"/>
        <v>1.00045513</v>
      </c>
      <c r="G556" s="14">
        <f ca="1">(TRUNC(PRODUCT($F$12:$F555),16))</f>
        <v>1.2797973975899499</v>
      </c>
      <c r="H556" s="14">
        <f t="shared" si="215"/>
        <v>1</v>
      </c>
      <c r="I556" s="14">
        <f t="shared" ca="1" si="216"/>
        <v>1.2797974000000001</v>
      </c>
      <c r="J556" s="13">
        <f t="shared" si="206"/>
        <v>7.0000000000000007E-2</v>
      </c>
      <c r="K556" s="29">
        <f t="shared" si="207"/>
        <v>44456</v>
      </c>
      <c r="L556" s="2">
        <f t="shared" si="208"/>
        <v>544</v>
      </c>
      <c r="M556" s="17">
        <f t="shared" si="209"/>
        <v>544</v>
      </c>
      <c r="N556" s="12">
        <f t="shared" si="198"/>
        <v>1.1572618779999999</v>
      </c>
      <c r="O556" s="12">
        <f t="shared" ca="1" si="199"/>
        <v>1.481060743</v>
      </c>
      <c r="P556" s="17">
        <f t="shared" si="210"/>
        <v>0</v>
      </c>
      <c r="Q556" s="14">
        <f t="shared" ca="1" si="200"/>
        <v>367.48748153000003</v>
      </c>
      <c r="R556" s="20">
        <f t="shared" si="201"/>
        <v>0</v>
      </c>
      <c r="S556" s="14">
        <f t="shared" si="202"/>
        <v>0</v>
      </c>
      <c r="T556" s="4" t="str">
        <f t="shared" si="211"/>
        <v>A+J=</v>
      </c>
      <c r="U556" s="29">
        <f t="shared" si="212"/>
        <v>45807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203"/>
        <v>45251</v>
      </c>
      <c r="B557" s="116">
        <f t="shared" ca="1" si="213"/>
        <v>1132.21712269</v>
      </c>
      <c r="C557" s="14">
        <f t="shared" ca="1" si="204"/>
        <v>763.9107677799999</v>
      </c>
      <c r="D557" s="95">
        <f t="shared" si="205"/>
        <v>45250</v>
      </c>
      <c r="E557" s="93">
        <f ca="1">IF(D557&lt;$B$1,VLOOKUP(D557,[1]DI!$A$4:$B$15000,2,FALSE),0)</f>
        <v>0.1215</v>
      </c>
      <c r="F557" s="14">
        <f t="shared" ca="1" si="214"/>
        <v>1.00045513</v>
      </c>
      <c r="G557" s="14">
        <f ca="1">(TRUNC(PRODUCT($F$12:$F556),16))</f>
        <v>1.2803798717795101</v>
      </c>
      <c r="H557" s="14">
        <f t="shared" si="215"/>
        <v>1</v>
      </c>
      <c r="I557" s="14">
        <f t="shared" ca="1" si="216"/>
        <v>1.28037987</v>
      </c>
      <c r="J557" s="13">
        <f t="shared" si="206"/>
        <v>7.0000000000000007E-2</v>
      </c>
      <c r="K557" s="29">
        <f t="shared" si="207"/>
        <v>44456</v>
      </c>
      <c r="L557" s="2">
        <f t="shared" si="208"/>
        <v>545</v>
      </c>
      <c r="M557" s="17">
        <f t="shared" si="209"/>
        <v>545</v>
      </c>
      <c r="N557" s="12">
        <f t="shared" si="198"/>
        <v>1.1575726289999999</v>
      </c>
      <c r="O557" s="12">
        <f t="shared" ca="1" si="199"/>
        <v>1.482132692</v>
      </c>
      <c r="P557" s="17">
        <f t="shared" si="210"/>
        <v>0</v>
      </c>
      <c r="Q557" s="14">
        <f t="shared" ca="1" si="200"/>
        <v>368.30635490999998</v>
      </c>
      <c r="R557" s="20">
        <f t="shared" si="201"/>
        <v>0</v>
      </c>
      <c r="S557" s="14">
        <f t="shared" si="202"/>
        <v>0</v>
      </c>
      <c r="T557" s="4" t="str">
        <f t="shared" si="211"/>
        <v>A+J=</v>
      </c>
      <c r="U557" s="29">
        <f t="shared" si="212"/>
        <v>45807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203"/>
        <v>45252</v>
      </c>
      <c r="B558" s="116">
        <f t="shared" ca="1" si="213"/>
        <v>1133.0365942199999</v>
      </c>
      <c r="C558" s="14">
        <f t="shared" ca="1" si="204"/>
        <v>763.9107677799999</v>
      </c>
      <c r="D558" s="95">
        <f t="shared" si="205"/>
        <v>45251</v>
      </c>
      <c r="E558" s="93">
        <f ca="1">IF(D558&lt;$B$1,VLOOKUP(D558,[1]DI!$A$4:$B$15000,2,FALSE),0)</f>
        <v>0.1215</v>
      </c>
      <c r="F558" s="14">
        <f t="shared" ca="1" si="214"/>
        <v>1.00045513</v>
      </c>
      <c r="G558" s="14">
        <f ca="1">(TRUNC(PRODUCT($F$12:$F557),16))</f>
        <v>1.2809626110705601</v>
      </c>
      <c r="H558" s="14">
        <f t="shared" si="215"/>
        <v>1</v>
      </c>
      <c r="I558" s="14">
        <f t="shared" ca="1" si="216"/>
        <v>1.28096261</v>
      </c>
      <c r="J558" s="13">
        <f t="shared" si="206"/>
        <v>7.0000000000000007E-2</v>
      </c>
      <c r="K558" s="29">
        <f t="shared" si="207"/>
        <v>44456</v>
      </c>
      <c r="L558" s="2">
        <f t="shared" si="208"/>
        <v>546</v>
      </c>
      <c r="M558" s="17">
        <f t="shared" si="209"/>
        <v>546</v>
      </c>
      <c r="N558" s="12">
        <f t="shared" si="198"/>
        <v>1.157883464</v>
      </c>
      <c r="O558" s="12">
        <f t="shared" ca="1" si="199"/>
        <v>1.4832054240000001</v>
      </c>
      <c r="P558" s="17">
        <f t="shared" si="210"/>
        <v>0</v>
      </c>
      <c r="Q558" s="14">
        <f t="shared" ca="1" si="200"/>
        <v>369.12582644000003</v>
      </c>
      <c r="R558" s="20">
        <f t="shared" si="201"/>
        <v>0</v>
      </c>
      <c r="S558" s="14">
        <f t="shared" si="202"/>
        <v>0</v>
      </c>
      <c r="T558" s="4" t="str">
        <f t="shared" si="211"/>
        <v>A+J=</v>
      </c>
      <c r="U558" s="29">
        <f t="shared" si="212"/>
        <v>45807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203"/>
        <v>45253</v>
      </c>
      <c r="B559" s="116">
        <f t="shared" ca="1" si="213"/>
        <v>1133.85666236</v>
      </c>
      <c r="C559" s="14">
        <f t="shared" ca="1" si="204"/>
        <v>763.9107677799999</v>
      </c>
      <c r="D559" s="95">
        <f t="shared" si="205"/>
        <v>45252</v>
      </c>
      <c r="E559" s="93">
        <f ca="1">IF(D559&lt;$B$1,VLOOKUP(D559,[1]DI!$A$4:$B$15000,2,FALSE),0)</f>
        <v>0.1215</v>
      </c>
      <c r="F559" s="14">
        <f t="shared" ca="1" si="214"/>
        <v>1.00045513</v>
      </c>
      <c r="G559" s="14">
        <f ca="1">(TRUNC(PRODUCT($F$12:$F558),16))</f>
        <v>1.2815456155837299</v>
      </c>
      <c r="H559" s="14">
        <f t="shared" si="215"/>
        <v>1</v>
      </c>
      <c r="I559" s="14">
        <f t="shared" ca="1" si="216"/>
        <v>1.2815456199999999</v>
      </c>
      <c r="J559" s="13">
        <f t="shared" si="206"/>
        <v>7.0000000000000007E-2</v>
      </c>
      <c r="K559" s="29">
        <f t="shared" si="207"/>
        <v>44456</v>
      </c>
      <c r="L559" s="2">
        <f t="shared" si="208"/>
        <v>547</v>
      </c>
      <c r="M559" s="17">
        <f t="shared" si="209"/>
        <v>547</v>
      </c>
      <c r="N559" s="12">
        <f t="shared" si="198"/>
        <v>1.158194382</v>
      </c>
      <c r="O559" s="12">
        <f t="shared" ca="1" si="199"/>
        <v>1.484278937</v>
      </c>
      <c r="P559" s="17">
        <f t="shared" si="210"/>
        <v>0</v>
      </c>
      <c r="Q559" s="14">
        <f t="shared" ca="1" si="200"/>
        <v>369.94589458000002</v>
      </c>
      <c r="R559" s="20">
        <f t="shared" si="201"/>
        <v>0</v>
      </c>
      <c r="S559" s="14">
        <f t="shared" si="202"/>
        <v>0</v>
      </c>
      <c r="T559" s="4" t="str">
        <f t="shared" si="211"/>
        <v>A+J=</v>
      </c>
      <c r="U559" s="29">
        <f t="shared" si="212"/>
        <v>45807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203"/>
        <v>45254</v>
      </c>
      <c r="B560" s="116">
        <f t="shared" ca="1" si="213"/>
        <v>1134.6773194699999</v>
      </c>
      <c r="C560" s="14">
        <f t="shared" ca="1" si="204"/>
        <v>763.9107677799999</v>
      </c>
      <c r="D560" s="95">
        <f t="shared" si="205"/>
        <v>45253</v>
      </c>
      <c r="E560" s="93">
        <f ca="1">IF(D560&lt;$B$1,VLOOKUP(D560,[1]DI!$A$4:$B$15000,2,FALSE),0)</f>
        <v>0.1215</v>
      </c>
      <c r="F560" s="14">
        <f t="shared" ca="1" si="214"/>
        <v>1.00045513</v>
      </c>
      <c r="G560" s="14">
        <f ca="1">(TRUNC(PRODUCT($F$12:$F559),16))</f>
        <v>1.2821288854397499</v>
      </c>
      <c r="H560" s="14">
        <f t="shared" si="215"/>
        <v>1</v>
      </c>
      <c r="I560" s="14">
        <f t="shared" ca="1" si="216"/>
        <v>1.2821288900000001</v>
      </c>
      <c r="J560" s="13">
        <f t="shared" si="206"/>
        <v>7.0000000000000007E-2</v>
      </c>
      <c r="K560" s="29">
        <f t="shared" si="207"/>
        <v>44456</v>
      </c>
      <c r="L560" s="2">
        <f t="shared" si="208"/>
        <v>548</v>
      </c>
      <c r="M560" s="17">
        <f t="shared" si="209"/>
        <v>548</v>
      </c>
      <c r="N560" s="12">
        <f t="shared" si="198"/>
        <v>1.1585053830000001</v>
      </c>
      <c r="O560" s="12">
        <f t="shared" ca="1" si="199"/>
        <v>1.485353221</v>
      </c>
      <c r="P560" s="17">
        <f t="shared" si="210"/>
        <v>0</v>
      </c>
      <c r="Q560" s="14">
        <f t="shared" ca="1" si="200"/>
        <v>370.76655169000003</v>
      </c>
      <c r="R560" s="20">
        <f t="shared" si="201"/>
        <v>0</v>
      </c>
      <c r="S560" s="14">
        <f t="shared" si="202"/>
        <v>0</v>
      </c>
      <c r="T560" s="4" t="str">
        <f t="shared" si="211"/>
        <v>A+J=</v>
      </c>
      <c r="U560" s="29">
        <f t="shared" si="212"/>
        <v>45807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203"/>
        <v>45257</v>
      </c>
      <c r="B561" s="116">
        <f t="shared" ca="1" si="213"/>
        <v>1135.4985655599999</v>
      </c>
      <c r="C561" s="14">
        <f t="shared" ca="1" si="204"/>
        <v>763.9107677799999</v>
      </c>
      <c r="D561" s="95">
        <f t="shared" si="205"/>
        <v>45254</v>
      </c>
      <c r="E561" s="93">
        <f ca="1">IF(D561&lt;$B$1,VLOOKUP(D561,[1]DI!$A$4:$B$15000,2,FALSE),0)</f>
        <v>0.1215</v>
      </c>
      <c r="F561" s="14">
        <f t="shared" ca="1" si="214"/>
        <v>1.00045513</v>
      </c>
      <c r="G561" s="14">
        <f ca="1">(TRUNC(PRODUCT($F$12:$F560),16))</f>
        <v>1.2827124207593801</v>
      </c>
      <c r="H561" s="14">
        <f t="shared" si="215"/>
        <v>1</v>
      </c>
      <c r="I561" s="14">
        <f t="shared" ca="1" si="216"/>
        <v>1.28271242</v>
      </c>
      <c r="J561" s="13">
        <f t="shared" si="206"/>
        <v>7.0000000000000007E-2</v>
      </c>
      <c r="K561" s="29">
        <f t="shared" si="207"/>
        <v>44456</v>
      </c>
      <c r="L561" s="2">
        <f t="shared" si="208"/>
        <v>549</v>
      </c>
      <c r="M561" s="17">
        <f t="shared" si="209"/>
        <v>549</v>
      </c>
      <c r="N561" s="12">
        <f t="shared" si="198"/>
        <v>1.1588164679999999</v>
      </c>
      <c r="O561" s="12">
        <f t="shared" ca="1" si="199"/>
        <v>1.486428276</v>
      </c>
      <c r="P561" s="17">
        <f t="shared" si="210"/>
        <v>0</v>
      </c>
      <c r="Q561" s="14">
        <f t="shared" ca="1" si="200"/>
        <v>371.58779778000002</v>
      </c>
      <c r="R561" s="20">
        <f t="shared" si="201"/>
        <v>0</v>
      </c>
      <c r="S561" s="14">
        <f t="shared" si="202"/>
        <v>0</v>
      </c>
      <c r="T561" s="4" t="str">
        <f t="shared" si="211"/>
        <v>A+J=</v>
      </c>
      <c r="U561" s="29">
        <f t="shared" si="212"/>
        <v>45807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203"/>
        <v>45258</v>
      </c>
      <c r="B562" s="116">
        <f t="shared" ca="1" si="213"/>
        <v>1136.3204105599998</v>
      </c>
      <c r="C562" s="14">
        <f t="shared" ca="1" si="204"/>
        <v>763.9107677799999</v>
      </c>
      <c r="D562" s="95">
        <f t="shared" si="205"/>
        <v>45257</v>
      </c>
      <c r="E562" s="93">
        <f ca="1">IF(D562&lt;$B$1,VLOOKUP(D562,[1]DI!$A$4:$B$15000,2,FALSE),0)</f>
        <v>0.1215</v>
      </c>
      <c r="F562" s="14">
        <f t="shared" ca="1" si="214"/>
        <v>1.00045513</v>
      </c>
      <c r="G562" s="14">
        <f ca="1">(TRUNC(PRODUCT($F$12:$F561),16))</f>
        <v>1.28329622166344</v>
      </c>
      <c r="H562" s="14">
        <f t="shared" si="215"/>
        <v>1</v>
      </c>
      <c r="I562" s="14">
        <f t="shared" ca="1" si="216"/>
        <v>1.28329622</v>
      </c>
      <c r="J562" s="13">
        <f t="shared" si="206"/>
        <v>7.0000000000000007E-2</v>
      </c>
      <c r="K562" s="29">
        <f t="shared" si="207"/>
        <v>44456</v>
      </c>
      <c r="L562" s="2">
        <f t="shared" si="208"/>
        <v>550</v>
      </c>
      <c r="M562" s="17">
        <f t="shared" si="209"/>
        <v>550</v>
      </c>
      <c r="N562" s="12">
        <f t="shared" si="198"/>
        <v>1.1591276370000001</v>
      </c>
      <c r="O562" s="12">
        <f t="shared" ca="1" si="199"/>
        <v>1.4875041149999999</v>
      </c>
      <c r="P562" s="17">
        <f t="shared" si="210"/>
        <v>0</v>
      </c>
      <c r="Q562" s="14">
        <f t="shared" ca="1" si="200"/>
        <v>372.40964278000001</v>
      </c>
      <c r="R562" s="20">
        <f t="shared" si="201"/>
        <v>0</v>
      </c>
      <c r="S562" s="14">
        <f t="shared" si="202"/>
        <v>0</v>
      </c>
      <c r="T562" s="4" t="str">
        <f t="shared" si="211"/>
        <v>A+J=</v>
      </c>
      <c r="U562" s="29">
        <f t="shared" si="212"/>
        <v>45807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203"/>
        <v>45259</v>
      </c>
      <c r="B563" s="116">
        <f t="shared" ca="1" si="213"/>
        <v>1137.1428536999999</v>
      </c>
      <c r="C563" s="14">
        <f t="shared" ca="1" si="204"/>
        <v>763.9107677799999</v>
      </c>
      <c r="D563" s="95">
        <f t="shared" si="205"/>
        <v>45258</v>
      </c>
      <c r="E563" s="93">
        <f ca="1">IF(D563&lt;$B$1,VLOOKUP(D563,[1]DI!$A$4:$B$15000,2,FALSE),0)</f>
        <v>0.1215</v>
      </c>
      <c r="F563" s="14">
        <f t="shared" ca="1" si="214"/>
        <v>1.00045513</v>
      </c>
      <c r="G563" s="14">
        <f ca="1">(TRUNC(PRODUCT($F$12:$F562),16))</f>
        <v>1.28388028827281</v>
      </c>
      <c r="H563" s="14">
        <f t="shared" si="215"/>
        <v>1</v>
      </c>
      <c r="I563" s="14">
        <f t="shared" ca="1" si="216"/>
        <v>1.2838802899999999</v>
      </c>
      <c r="J563" s="13">
        <f t="shared" si="206"/>
        <v>7.0000000000000007E-2</v>
      </c>
      <c r="K563" s="29">
        <f t="shared" si="207"/>
        <v>44456</v>
      </c>
      <c r="L563" s="2">
        <f t="shared" si="208"/>
        <v>551</v>
      </c>
      <c r="M563" s="17">
        <f t="shared" si="209"/>
        <v>551</v>
      </c>
      <c r="N563" s="12">
        <f t="shared" si="198"/>
        <v>1.159438889</v>
      </c>
      <c r="O563" s="12">
        <f t="shared" ca="1" si="199"/>
        <v>1.4885807369999999</v>
      </c>
      <c r="P563" s="17">
        <f t="shared" si="210"/>
        <v>0</v>
      </c>
      <c r="Q563" s="14">
        <f t="shared" ca="1" si="200"/>
        <v>373.23208591999997</v>
      </c>
      <c r="R563" s="20">
        <f t="shared" si="201"/>
        <v>0</v>
      </c>
      <c r="S563" s="14">
        <f t="shared" si="202"/>
        <v>0</v>
      </c>
      <c r="T563" s="4" t="str">
        <f t="shared" si="211"/>
        <v>A+J=</v>
      </c>
      <c r="U563" s="29">
        <f t="shared" si="212"/>
        <v>45807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203"/>
        <v>45260</v>
      </c>
      <c r="B564" s="116">
        <f t="shared" ca="1" si="213"/>
        <v>1137.9658873399999</v>
      </c>
      <c r="C564" s="14">
        <f t="shared" ca="1" si="204"/>
        <v>763.9107677799999</v>
      </c>
      <c r="D564" s="95">
        <f t="shared" si="205"/>
        <v>45259</v>
      </c>
      <c r="E564" s="93">
        <f ca="1">IF(D564&lt;$B$1,VLOOKUP(D564,[1]DI!$A$4:$B$15000,2,FALSE),0)</f>
        <v>0.1215</v>
      </c>
      <c r="F564" s="14">
        <f t="shared" ca="1" si="214"/>
        <v>1.00045513</v>
      </c>
      <c r="G564" s="14">
        <f ca="1">(TRUNC(PRODUCT($F$12:$F563),16))</f>
        <v>1.2844646207084101</v>
      </c>
      <c r="H564" s="14">
        <f t="shared" si="215"/>
        <v>1</v>
      </c>
      <c r="I564" s="14">
        <f t="shared" ca="1" si="216"/>
        <v>1.2844646200000001</v>
      </c>
      <c r="J564" s="13">
        <f t="shared" si="206"/>
        <v>7.0000000000000007E-2</v>
      </c>
      <c r="K564" s="29">
        <f t="shared" si="207"/>
        <v>44456</v>
      </c>
      <c r="L564" s="2">
        <f t="shared" si="208"/>
        <v>552</v>
      </c>
      <c r="M564" s="17">
        <f t="shared" si="209"/>
        <v>552</v>
      </c>
      <c r="N564" s="12">
        <f t="shared" si="198"/>
        <v>1.159750225</v>
      </c>
      <c r="O564" s="12">
        <f t="shared" ca="1" si="199"/>
        <v>1.489658132</v>
      </c>
      <c r="P564" s="17">
        <f t="shared" si="210"/>
        <v>0</v>
      </c>
      <c r="Q564" s="14">
        <f t="shared" ca="1" si="200"/>
        <v>374.05511955999998</v>
      </c>
      <c r="R564" s="20">
        <f t="shared" si="201"/>
        <v>0</v>
      </c>
      <c r="S564" s="14">
        <f t="shared" si="202"/>
        <v>0</v>
      </c>
      <c r="T564" s="4" t="str">
        <f t="shared" si="211"/>
        <v>A+J=</v>
      </c>
      <c r="U564" s="29">
        <f t="shared" si="212"/>
        <v>45807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203"/>
        <v>45261</v>
      </c>
      <c r="B565" s="116">
        <f t="shared" ca="1" si="213"/>
        <v>1138.7895198899998</v>
      </c>
      <c r="C565" s="14">
        <f t="shared" ca="1" si="204"/>
        <v>763.9107677799999</v>
      </c>
      <c r="D565" s="95">
        <f t="shared" si="205"/>
        <v>45260</v>
      </c>
      <c r="E565" s="93">
        <f ca="1">IF(D565&lt;$B$1,VLOOKUP(D565,[1]DI!$A$4:$B$15000,2,FALSE),0)</f>
        <v>0.1215</v>
      </c>
      <c r="F565" s="14">
        <f t="shared" ca="1" si="214"/>
        <v>1.00045513</v>
      </c>
      <c r="G565" s="14">
        <f ca="1">(TRUNC(PRODUCT($F$12:$F564),16))</f>
        <v>1.2850492190912399</v>
      </c>
      <c r="H565" s="14">
        <f t="shared" si="215"/>
        <v>1</v>
      </c>
      <c r="I565" s="14">
        <f t="shared" ca="1" si="216"/>
        <v>1.2850492200000001</v>
      </c>
      <c r="J565" s="13">
        <f t="shared" si="206"/>
        <v>7.0000000000000007E-2</v>
      </c>
      <c r="K565" s="29">
        <f t="shared" si="207"/>
        <v>44456</v>
      </c>
      <c r="L565" s="2">
        <f t="shared" si="208"/>
        <v>553</v>
      </c>
      <c r="M565" s="17">
        <f t="shared" si="209"/>
        <v>553</v>
      </c>
      <c r="N565" s="12">
        <f t="shared" si="198"/>
        <v>1.160061644</v>
      </c>
      <c r="O565" s="12">
        <f t="shared" ca="1" si="199"/>
        <v>1.490736311</v>
      </c>
      <c r="P565" s="17">
        <f t="shared" si="210"/>
        <v>0</v>
      </c>
      <c r="Q565" s="14">
        <f t="shared" ca="1" si="200"/>
        <v>374.87875210999999</v>
      </c>
      <c r="R565" s="20">
        <f t="shared" si="201"/>
        <v>0</v>
      </c>
      <c r="S565" s="14">
        <f t="shared" si="202"/>
        <v>0</v>
      </c>
      <c r="T565" s="4" t="str">
        <f t="shared" si="211"/>
        <v>A+J=</v>
      </c>
      <c r="U565" s="29">
        <f t="shared" si="212"/>
        <v>45807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203"/>
        <v>45264</v>
      </c>
      <c r="B566" s="116">
        <f t="shared" ca="1" si="213"/>
        <v>1139.6137429399998</v>
      </c>
      <c r="C566" s="14">
        <f t="shared" ca="1" si="204"/>
        <v>763.9107677799999</v>
      </c>
      <c r="D566" s="95">
        <f t="shared" si="205"/>
        <v>45261</v>
      </c>
      <c r="E566" s="93">
        <f ca="1">IF(D566&lt;$B$1,VLOOKUP(D566,[1]DI!$A$4:$B$15000,2,FALSE),0)</f>
        <v>0.1215</v>
      </c>
      <c r="F566" s="14">
        <f t="shared" ca="1" si="214"/>
        <v>1.00045513</v>
      </c>
      <c r="G566" s="14">
        <f ca="1">(TRUNC(PRODUCT($F$12:$F565),16))</f>
        <v>1.2856340835423199</v>
      </c>
      <c r="H566" s="14">
        <f t="shared" si="215"/>
        <v>1</v>
      </c>
      <c r="I566" s="14">
        <f t="shared" ca="1" si="216"/>
        <v>1.2856340799999999</v>
      </c>
      <c r="J566" s="13">
        <f t="shared" si="206"/>
        <v>7.0000000000000007E-2</v>
      </c>
      <c r="K566" s="29">
        <f t="shared" si="207"/>
        <v>44456</v>
      </c>
      <c r="L566" s="2">
        <f t="shared" si="208"/>
        <v>554</v>
      </c>
      <c r="M566" s="17">
        <f t="shared" si="209"/>
        <v>554</v>
      </c>
      <c r="N566" s="12">
        <f t="shared" si="198"/>
        <v>1.160373147</v>
      </c>
      <c r="O566" s="12">
        <f t="shared" ca="1" si="199"/>
        <v>1.4918152629999999</v>
      </c>
      <c r="P566" s="17">
        <f t="shared" si="210"/>
        <v>0</v>
      </c>
      <c r="Q566" s="14">
        <f t="shared" ca="1" si="200"/>
        <v>375.70297515999999</v>
      </c>
      <c r="R566" s="20">
        <f t="shared" si="201"/>
        <v>0</v>
      </c>
      <c r="S566" s="14">
        <f t="shared" si="202"/>
        <v>0</v>
      </c>
      <c r="T566" s="4" t="str">
        <f t="shared" si="211"/>
        <v>A+J=</v>
      </c>
      <c r="U566" s="29">
        <f t="shared" si="212"/>
        <v>45807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203"/>
        <v>45265</v>
      </c>
      <c r="B567" s="116">
        <f t="shared" ca="1" si="213"/>
        <v>1140.43856719</v>
      </c>
      <c r="C567" s="14">
        <f t="shared" ca="1" si="204"/>
        <v>763.9107677799999</v>
      </c>
      <c r="D567" s="95">
        <f t="shared" si="205"/>
        <v>45264</v>
      </c>
      <c r="E567" s="93">
        <f ca="1">IF(D567&lt;$B$1,VLOOKUP(D567,[1]DI!$A$4:$B$15000,2,FALSE),0)</f>
        <v>0.1215</v>
      </c>
      <c r="F567" s="14">
        <f t="shared" ca="1" si="214"/>
        <v>1.00045513</v>
      </c>
      <c r="G567" s="14">
        <f ca="1">(TRUNC(PRODUCT($F$12:$F566),16))</f>
        <v>1.28621921418276</v>
      </c>
      <c r="H567" s="14">
        <f t="shared" si="215"/>
        <v>1</v>
      </c>
      <c r="I567" s="14">
        <f t="shared" ca="1" si="216"/>
        <v>1.2862192100000001</v>
      </c>
      <c r="J567" s="13">
        <f t="shared" si="206"/>
        <v>7.0000000000000007E-2</v>
      </c>
      <c r="K567" s="29">
        <f t="shared" si="207"/>
        <v>44456</v>
      </c>
      <c r="L567" s="2">
        <f t="shared" si="208"/>
        <v>555</v>
      </c>
      <c r="M567" s="17">
        <f t="shared" si="209"/>
        <v>555</v>
      </c>
      <c r="N567" s="12">
        <f t="shared" si="198"/>
        <v>1.1606847339999999</v>
      </c>
      <c r="O567" s="12">
        <f t="shared" ca="1" si="199"/>
        <v>1.492895002</v>
      </c>
      <c r="P567" s="17">
        <f t="shared" si="210"/>
        <v>0</v>
      </c>
      <c r="Q567" s="14">
        <f t="shared" ca="1" si="200"/>
        <v>376.52779941</v>
      </c>
      <c r="R567" s="20">
        <f t="shared" si="201"/>
        <v>0</v>
      </c>
      <c r="S567" s="14">
        <f t="shared" si="202"/>
        <v>0</v>
      </c>
      <c r="T567" s="4" t="str">
        <f t="shared" si="211"/>
        <v>A+J=</v>
      </c>
      <c r="U567" s="29">
        <f t="shared" si="212"/>
        <v>45807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203"/>
        <v>45266</v>
      </c>
      <c r="B568" s="116">
        <f t="shared" ca="1" si="213"/>
        <v>1141.26399034</v>
      </c>
      <c r="C568" s="14">
        <f t="shared" ca="1" si="204"/>
        <v>763.9107677799999</v>
      </c>
      <c r="D568" s="95">
        <f t="shared" si="205"/>
        <v>45265</v>
      </c>
      <c r="E568" s="93">
        <f ca="1">IF(D568&lt;$B$1,VLOOKUP(D568,[1]DI!$A$4:$B$15000,2,FALSE),0)</f>
        <v>0.1215</v>
      </c>
      <c r="F568" s="14">
        <f t="shared" ca="1" si="214"/>
        <v>1.00045513</v>
      </c>
      <c r="G568" s="14">
        <f ca="1">(TRUNC(PRODUCT($F$12:$F567),16))</f>
        <v>1.2868046111337099</v>
      </c>
      <c r="H568" s="14">
        <f t="shared" si="215"/>
        <v>1</v>
      </c>
      <c r="I568" s="14">
        <f t="shared" ca="1" si="216"/>
        <v>1.2868046099999999</v>
      </c>
      <c r="J568" s="13">
        <f t="shared" si="206"/>
        <v>7.0000000000000007E-2</v>
      </c>
      <c r="K568" s="29">
        <f t="shared" si="207"/>
        <v>44456</v>
      </c>
      <c r="L568" s="2">
        <f t="shared" si="208"/>
        <v>556</v>
      </c>
      <c r="M568" s="17">
        <f t="shared" si="209"/>
        <v>556</v>
      </c>
      <c r="N568" s="12">
        <f t="shared" si="198"/>
        <v>1.160996404</v>
      </c>
      <c r="O568" s="12">
        <f t="shared" ca="1" si="199"/>
        <v>1.493975525</v>
      </c>
      <c r="P568" s="17">
        <f t="shared" si="210"/>
        <v>0</v>
      </c>
      <c r="Q568" s="14">
        <f t="shared" ca="1" si="200"/>
        <v>377.35322256000001</v>
      </c>
      <c r="R568" s="20">
        <f t="shared" si="201"/>
        <v>0</v>
      </c>
      <c r="S568" s="14">
        <f t="shared" si="202"/>
        <v>0</v>
      </c>
      <c r="T568" s="4" t="str">
        <f t="shared" si="211"/>
        <v>A+J=</v>
      </c>
      <c r="U568" s="29">
        <f t="shared" si="212"/>
        <v>45807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203"/>
        <v>45267</v>
      </c>
      <c r="B569" s="116">
        <f t="shared" ca="1" si="213"/>
        <v>1142.0900055299999</v>
      </c>
      <c r="C569" s="14">
        <f t="shared" ca="1" si="204"/>
        <v>763.9107677799999</v>
      </c>
      <c r="D569" s="95">
        <f t="shared" si="205"/>
        <v>45266</v>
      </c>
      <c r="E569" s="93">
        <f ca="1">IF(D569&lt;$B$1,VLOOKUP(D569,[1]DI!$A$4:$B$15000,2,FALSE),0)</f>
        <v>0.1215</v>
      </c>
      <c r="F569" s="14">
        <f t="shared" ca="1" si="214"/>
        <v>1.00045513</v>
      </c>
      <c r="G569" s="14">
        <f ca="1">(TRUNC(PRODUCT($F$12:$F568),16))</f>
        <v>1.2873902745163801</v>
      </c>
      <c r="H569" s="14">
        <f t="shared" si="215"/>
        <v>1</v>
      </c>
      <c r="I569" s="14">
        <f t="shared" ca="1" si="216"/>
        <v>1.2873902699999999</v>
      </c>
      <c r="J569" s="13">
        <f t="shared" si="206"/>
        <v>7.0000000000000007E-2</v>
      </c>
      <c r="K569" s="29">
        <f t="shared" si="207"/>
        <v>44456</v>
      </c>
      <c r="L569" s="2">
        <f t="shared" si="208"/>
        <v>557</v>
      </c>
      <c r="M569" s="17">
        <f t="shared" si="209"/>
        <v>557</v>
      </c>
      <c r="N569" s="12">
        <f t="shared" si="198"/>
        <v>1.161308158</v>
      </c>
      <c r="O569" s="12">
        <f t="shared" ca="1" si="199"/>
        <v>1.4950568230000001</v>
      </c>
      <c r="P569" s="17">
        <f t="shared" si="210"/>
        <v>0</v>
      </c>
      <c r="Q569" s="14">
        <f t="shared" ca="1" si="200"/>
        <v>378.17923775000003</v>
      </c>
      <c r="R569" s="20">
        <f t="shared" si="201"/>
        <v>0</v>
      </c>
      <c r="S569" s="14">
        <f t="shared" si="202"/>
        <v>0</v>
      </c>
      <c r="T569" s="4" t="str">
        <f t="shared" si="211"/>
        <v>A+J=</v>
      </c>
      <c r="U569" s="29">
        <f t="shared" si="212"/>
        <v>45807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203"/>
        <v>45268</v>
      </c>
      <c r="B570" s="116">
        <f t="shared" ca="1" si="213"/>
        <v>1142.9166219099998</v>
      </c>
      <c r="C570" s="14">
        <f t="shared" ca="1" si="204"/>
        <v>763.9107677799999</v>
      </c>
      <c r="D570" s="95">
        <f t="shared" si="205"/>
        <v>45267</v>
      </c>
      <c r="E570" s="93">
        <f ca="1">IF(D570&lt;$B$1,VLOOKUP(D570,[1]DI!$A$4:$B$15000,2,FALSE),0)</f>
        <v>0.1215</v>
      </c>
      <c r="F570" s="14">
        <f t="shared" ca="1" si="214"/>
        <v>1.00045513</v>
      </c>
      <c r="G570" s="14">
        <f ca="1">(TRUNC(PRODUCT($F$12:$F569),16))</f>
        <v>1.28797620445202</v>
      </c>
      <c r="H570" s="14">
        <f t="shared" si="215"/>
        <v>1</v>
      </c>
      <c r="I570" s="14">
        <f t="shared" ca="1" si="216"/>
        <v>1.2879761999999999</v>
      </c>
      <c r="J570" s="13">
        <f t="shared" si="206"/>
        <v>7.0000000000000007E-2</v>
      </c>
      <c r="K570" s="29">
        <f t="shared" si="207"/>
        <v>44456</v>
      </c>
      <c r="L570" s="2">
        <f t="shared" si="208"/>
        <v>558</v>
      </c>
      <c r="M570" s="17">
        <f t="shared" si="209"/>
        <v>558</v>
      </c>
      <c r="N570" s="12">
        <f t="shared" si="198"/>
        <v>1.161619996</v>
      </c>
      <c r="O570" s="12">
        <f t="shared" ca="1" si="199"/>
        <v>1.496138908</v>
      </c>
      <c r="P570" s="17">
        <f t="shared" si="210"/>
        <v>0</v>
      </c>
      <c r="Q570" s="14">
        <f t="shared" ca="1" si="200"/>
        <v>379.00585412999999</v>
      </c>
      <c r="R570" s="20">
        <f t="shared" si="201"/>
        <v>0</v>
      </c>
      <c r="S570" s="14">
        <f t="shared" si="202"/>
        <v>0</v>
      </c>
      <c r="T570" s="4" t="str">
        <f t="shared" si="211"/>
        <v>A+J=</v>
      </c>
      <c r="U570" s="29">
        <f t="shared" si="212"/>
        <v>45807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203"/>
        <v>45271</v>
      </c>
      <c r="B571" s="116">
        <f t="shared" ca="1" si="213"/>
        <v>1143.74383949</v>
      </c>
      <c r="C571" s="14">
        <f t="shared" ca="1" si="204"/>
        <v>763.9107677799999</v>
      </c>
      <c r="D571" s="95">
        <f t="shared" si="205"/>
        <v>45268</v>
      </c>
      <c r="E571" s="93">
        <f ca="1">IF(D571&lt;$B$1,VLOOKUP(D571,[1]DI!$A$4:$B$15000,2,FALSE),0)</f>
        <v>0.1215</v>
      </c>
      <c r="F571" s="14">
        <f t="shared" ca="1" si="214"/>
        <v>1.00045513</v>
      </c>
      <c r="G571" s="14">
        <f ca="1">(TRUNC(PRODUCT($F$12:$F570),16))</f>
        <v>1.2885624010619501</v>
      </c>
      <c r="H571" s="14">
        <f t="shared" si="215"/>
        <v>1</v>
      </c>
      <c r="I571" s="14">
        <f t="shared" ca="1" si="216"/>
        <v>1.2885624</v>
      </c>
      <c r="J571" s="13">
        <f t="shared" si="206"/>
        <v>7.0000000000000007E-2</v>
      </c>
      <c r="K571" s="29">
        <f t="shared" si="207"/>
        <v>44456</v>
      </c>
      <c r="L571" s="2">
        <f t="shared" si="208"/>
        <v>559</v>
      </c>
      <c r="M571" s="17">
        <f t="shared" si="209"/>
        <v>559</v>
      </c>
      <c r="N571" s="12">
        <f t="shared" si="198"/>
        <v>1.161931917</v>
      </c>
      <c r="O571" s="12">
        <f t="shared" ca="1" si="199"/>
        <v>1.4972217800000001</v>
      </c>
      <c r="P571" s="17">
        <f t="shared" si="210"/>
        <v>0</v>
      </c>
      <c r="Q571" s="14">
        <f t="shared" ca="1" si="200"/>
        <v>379.83307171000001</v>
      </c>
      <c r="R571" s="20">
        <f t="shared" si="201"/>
        <v>0</v>
      </c>
      <c r="S571" s="14">
        <f t="shared" si="202"/>
        <v>0</v>
      </c>
      <c r="T571" s="4" t="str">
        <f t="shared" si="211"/>
        <v>A+J=</v>
      </c>
      <c r="U571" s="29">
        <f t="shared" si="212"/>
        <v>45807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203"/>
        <v>45272</v>
      </c>
      <c r="B572" s="116">
        <f t="shared" ca="1" si="213"/>
        <v>1144.5716490999998</v>
      </c>
      <c r="C572" s="14">
        <f t="shared" ca="1" si="204"/>
        <v>763.9107677799999</v>
      </c>
      <c r="D572" s="95">
        <f t="shared" si="205"/>
        <v>45271</v>
      </c>
      <c r="E572" s="93">
        <f ca="1">IF(D572&lt;$B$1,VLOOKUP(D572,[1]DI!$A$4:$B$15000,2,FALSE),0)</f>
        <v>0.1215</v>
      </c>
      <c r="F572" s="14">
        <f t="shared" ca="1" si="214"/>
        <v>1.00045513</v>
      </c>
      <c r="G572" s="14">
        <f ca="1">(TRUNC(PRODUCT($F$12:$F571),16))</f>
        <v>1.2891488644675499</v>
      </c>
      <c r="H572" s="14">
        <f t="shared" si="215"/>
        <v>1</v>
      </c>
      <c r="I572" s="14">
        <f t="shared" ca="1" si="216"/>
        <v>1.2891488600000001</v>
      </c>
      <c r="J572" s="13">
        <f t="shared" si="206"/>
        <v>7.0000000000000007E-2</v>
      </c>
      <c r="K572" s="29">
        <f t="shared" si="207"/>
        <v>44456</v>
      </c>
      <c r="L572" s="2">
        <f t="shared" si="208"/>
        <v>560</v>
      </c>
      <c r="M572" s="17">
        <f t="shared" si="209"/>
        <v>560</v>
      </c>
      <c r="N572" s="12">
        <f t="shared" si="198"/>
        <v>1.162243922</v>
      </c>
      <c r="O572" s="12">
        <f t="shared" ca="1" si="199"/>
        <v>1.498305427</v>
      </c>
      <c r="P572" s="17">
        <f t="shared" si="210"/>
        <v>0</v>
      </c>
      <c r="Q572" s="14">
        <f t="shared" ca="1" si="200"/>
        <v>380.66088131999999</v>
      </c>
      <c r="R572" s="20">
        <f t="shared" si="201"/>
        <v>0</v>
      </c>
      <c r="S572" s="14">
        <f t="shared" si="202"/>
        <v>0</v>
      </c>
      <c r="T572" s="4" t="str">
        <f t="shared" si="211"/>
        <v>A+J=</v>
      </c>
      <c r="U572" s="29">
        <f t="shared" si="212"/>
        <v>45807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203"/>
        <v>45273</v>
      </c>
      <c r="B573" s="116">
        <f t="shared" ca="1" si="213"/>
        <v>1145.4000614399999</v>
      </c>
      <c r="C573" s="14">
        <f t="shared" ca="1" si="204"/>
        <v>763.9107677799999</v>
      </c>
      <c r="D573" s="95">
        <f t="shared" si="205"/>
        <v>45272</v>
      </c>
      <c r="E573" s="93">
        <f ca="1">IF(D573&lt;$B$1,VLOOKUP(D573,[1]DI!$A$4:$B$15000,2,FALSE),0)</f>
        <v>0.1215</v>
      </c>
      <c r="F573" s="14">
        <f t="shared" ca="1" si="214"/>
        <v>1.00045513</v>
      </c>
      <c r="G573" s="14">
        <f ca="1">(TRUNC(PRODUCT($F$12:$F572),16))</f>
        <v>1.28973559479023</v>
      </c>
      <c r="H573" s="14">
        <f t="shared" si="215"/>
        <v>1</v>
      </c>
      <c r="I573" s="14">
        <f t="shared" ca="1" si="216"/>
        <v>1.28973559</v>
      </c>
      <c r="J573" s="13">
        <f t="shared" si="206"/>
        <v>7.0000000000000007E-2</v>
      </c>
      <c r="K573" s="29">
        <f t="shared" si="207"/>
        <v>44456</v>
      </c>
      <c r="L573" s="2">
        <f t="shared" si="208"/>
        <v>561</v>
      </c>
      <c r="M573" s="17">
        <f t="shared" si="209"/>
        <v>561</v>
      </c>
      <c r="N573" s="12">
        <f t="shared" si="198"/>
        <v>1.1625560109999999</v>
      </c>
      <c r="O573" s="12">
        <f t="shared" ca="1" si="199"/>
        <v>1.499389863</v>
      </c>
      <c r="P573" s="17">
        <f t="shared" si="210"/>
        <v>0</v>
      </c>
      <c r="Q573" s="14">
        <f t="shared" ca="1" si="200"/>
        <v>381.48929365999999</v>
      </c>
      <c r="R573" s="20">
        <f t="shared" si="201"/>
        <v>0</v>
      </c>
      <c r="S573" s="14">
        <f t="shared" si="202"/>
        <v>0</v>
      </c>
      <c r="T573" s="4" t="str">
        <f t="shared" si="211"/>
        <v>A+J=</v>
      </c>
      <c r="U573" s="29">
        <f t="shared" si="212"/>
        <v>45807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203"/>
        <v>45274</v>
      </c>
      <c r="B574" s="116">
        <f t="shared" ca="1" si="213"/>
        <v>1146.2290757399999</v>
      </c>
      <c r="C574" s="14">
        <f t="shared" ca="1" si="204"/>
        <v>763.9107677799999</v>
      </c>
      <c r="D574" s="95">
        <f t="shared" si="205"/>
        <v>45273</v>
      </c>
      <c r="E574" s="93">
        <f ca="1">IF(D574&lt;$B$1,VLOOKUP(D574,[1]DI!$A$4:$B$15000,2,FALSE),0)</f>
        <v>0.1215</v>
      </c>
      <c r="F574" s="14">
        <f t="shared" ca="1" si="214"/>
        <v>1.00045513</v>
      </c>
      <c r="G574" s="14">
        <f ca="1">(TRUNC(PRODUCT($F$12:$F573),16))</f>
        <v>1.29032259215149</v>
      </c>
      <c r="H574" s="14">
        <f t="shared" si="215"/>
        <v>1</v>
      </c>
      <c r="I574" s="14">
        <f t="shared" ca="1" si="216"/>
        <v>1.2903225899999999</v>
      </c>
      <c r="J574" s="13">
        <f t="shared" si="206"/>
        <v>7.0000000000000007E-2</v>
      </c>
      <c r="K574" s="29">
        <f t="shared" si="207"/>
        <v>44456</v>
      </c>
      <c r="L574" s="2">
        <f t="shared" si="208"/>
        <v>562</v>
      </c>
      <c r="M574" s="17">
        <f t="shared" si="209"/>
        <v>562</v>
      </c>
      <c r="N574" s="12">
        <f t="shared" si="198"/>
        <v>1.1628681839999999</v>
      </c>
      <c r="O574" s="12">
        <f t="shared" ca="1" si="199"/>
        <v>1.5004750870000001</v>
      </c>
      <c r="P574" s="17">
        <f t="shared" si="210"/>
        <v>0</v>
      </c>
      <c r="Q574" s="14">
        <f t="shared" ca="1" si="200"/>
        <v>382.31830796000003</v>
      </c>
      <c r="R574" s="20">
        <f t="shared" si="201"/>
        <v>0</v>
      </c>
      <c r="S574" s="14">
        <f t="shared" si="202"/>
        <v>0</v>
      </c>
      <c r="T574" s="4" t="str">
        <f t="shared" si="211"/>
        <v>A+J=</v>
      </c>
      <c r="U574" s="29">
        <f t="shared" si="212"/>
        <v>45807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203"/>
        <v>45275</v>
      </c>
      <c r="B575" s="116">
        <f t="shared" ca="1" si="213"/>
        <v>1147.0586919999998</v>
      </c>
      <c r="C575" s="14">
        <f t="shared" ca="1" si="204"/>
        <v>763.9107677799999</v>
      </c>
      <c r="D575" s="95">
        <f t="shared" si="205"/>
        <v>45274</v>
      </c>
      <c r="E575" s="93">
        <f ca="1">IF(D575&lt;$B$1,VLOOKUP(D575,[1]DI!$A$4:$B$15000,2,FALSE),0)</f>
        <v>0.11650000000000001</v>
      </c>
      <c r="F575" s="14">
        <f t="shared" ca="1" si="214"/>
        <v>1.0004373900000001</v>
      </c>
      <c r="G575" s="14">
        <f ca="1">(TRUNC(PRODUCT($F$12:$F574),16))</f>
        <v>1.2909098566728501</v>
      </c>
      <c r="H575" s="14">
        <f t="shared" si="215"/>
        <v>1</v>
      </c>
      <c r="I575" s="14">
        <f t="shared" ca="1" si="216"/>
        <v>1.29090986</v>
      </c>
      <c r="J575" s="13">
        <f t="shared" si="206"/>
        <v>7.0000000000000007E-2</v>
      </c>
      <c r="K575" s="29">
        <f t="shared" si="207"/>
        <v>44456</v>
      </c>
      <c r="L575" s="2">
        <f t="shared" si="208"/>
        <v>563</v>
      </c>
      <c r="M575" s="17">
        <f t="shared" si="209"/>
        <v>563</v>
      </c>
      <c r="N575" s="12">
        <f t="shared" si="198"/>
        <v>1.1631804400000001</v>
      </c>
      <c r="O575" s="12">
        <f t="shared" ca="1" si="199"/>
        <v>1.5015610989999999</v>
      </c>
      <c r="P575" s="17">
        <f t="shared" si="210"/>
        <v>0</v>
      </c>
      <c r="Q575" s="14">
        <f t="shared" ca="1" si="200"/>
        <v>383.14792421999999</v>
      </c>
      <c r="R575" s="20">
        <f t="shared" si="201"/>
        <v>0</v>
      </c>
      <c r="S575" s="14">
        <f t="shared" si="202"/>
        <v>0</v>
      </c>
      <c r="T575" s="4" t="str">
        <f t="shared" si="211"/>
        <v>A+J=</v>
      </c>
      <c r="U575" s="29">
        <f t="shared" si="212"/>
        <v>45807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203"/>
        <v>45278</v>
      </c>
      <c r="B576" s="116">
        <f t="shared" ca="1" si="213"/>
        <v>1147.86854971</v>
      </c>
      <c r="C576" s="14">
        <f t="shared" ca="1" si="204"/>
        <v>763.9107677799999</v>
      </c>
      <c r="D576" s="95">
        <f t="shared" si="205"/>
        <v>45275</v>
      </c>
      <c r="E576" s="93">
        <f ca="1">IF(D576&lt;$B$1,VLOOKUP(D576,[1]DI!$A$4:$B$15000,2,FALSE),0)</f>
        <v>0.11650000000000001</v>
      </c>
      <c r="F576" s="14">
        <f t="shared" ca="1" si="214"/>
        <v>1.0004373900000001</v>
      </c>
      <c r="G576" s="14">
        <f ca="1">(TRUNC(PRODUCT($F$12:$F575),16))</f>
        <v>1.2914744877350599</v>
      </c>
      <c r="H576" s="14">
        <f t="shared" si="215"/>
        <v>1</v>
      </c>
      <c r="I576" s="14">
        <f t="shared" ca="1" si="216"/>
        <v>1.2914744899999999</v>
      </c>
      <c r="J576" s="13">
        <f t="shared" si="206"/>
        <v>7.0000000000000007E-2</v>
      </c>
      <c r="K576" s="29">
        <f t="shared" si="207"/>
        <v>44456</v>
      </c>
      <c r="L576" s="2">
        <f t="shared" si="208"/>
        <v>564</v>
      </c>
      <c r="M576" s="17">
        <f t="shared" si="209"/>
        <v>564</v>
      </c>
      <c r="N576" s="12">
        <f t="shared" si="198"/>
        <v>1.163492781</v>
      </c>
      <c r="O576" s="12">
        <f t="shared" ca="1" si="199"/>
        <v>1.5026212459999999</v>
      </c>
      <c r="P576" s="17">
        <f t="shared" si="210"/>
        <v>0</v>
      </c>
      <c r="Q576" s="14">
        <f t="shared" ca="1" si="200"/>
        <v>383.95778193000001</v>
      </c>
      <c r="R576" s="20">
        <f t="shared" si="201"/>
        <v>0</v>
      </c>
      <c r="S576" s="14">
        <f t="shared" si="202"/>
        <v>0</v>
      </c>
      <c r="T576" s="4" t="str">
        <f t="shared" si="211"/>
        <v>A+J=</v>
      </c>
      <c r="U576" s="29">
        <f t="shared" si="212"/>
        <v>45807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203"/>
        <v>45279</v>
      </c>
      <c r="B577" s="116">
        <f t="shared" ca="1" si="213"/>
        <v>1148.6789811199999</v>
      </c>
      <c r="C577" s="14">
        <f t="shared" ca="1" si="204"/>
        <v>763.9107677799999</v>
      </c>
      <c r="D577" s="95">
        <f t="shared" si="205"/>
        <v>45278</v>
      </c>
      <c r="E577" s="93">
        <f ca="1">IF(D577&lt;$B$1,VLOOKUP(D577,[1]DI!$A$4:$B$15000,2,FALSE),0)</f>
        <v>0.11650000000000001</v>
      </c>
      <c r="F577" s="14">
        <f t="shared" ca="1" si="214"/>
        <v>1.0004373900000001</v>
      </c>
      <c r="G577" s="14">
        <f ca="1">(TRUNC(PRODUCT($F$12:$F576),16))</f>
        <v>1.2920393657612601</v>
      </c>
      <c r="H577" s="14">
        <f t="shared" si="215"/>
        <v>1</v>
      </c>
      <c r="I577" s="14">
        <f t="shared" ca="1" si="216"/>
        <v>1.2920393699999999</v>
      </c>
      <c r="J577" s="13">
        <f t="shared" si="206"/>
        <v>7.0000000000000007E-2</v>
      </c>
      <c r="K577" s="29">
        <f t="shared" si="207"/>
        <v>44456</v>
      </c>
      <c r="L577" s="2">
        <f t="shared" si="208"/>
        <v>565</v>
      </c>
      <c r="M577" s="17">
        <f t="shared" si="209"/>
        <v>565</v>
      </c>
      <c r="N577" s="12">
        <f t="shared" si="198"/>
        <v>1.1638052050000001</v>
      </c>
      <c r="O577" s="12">
        <f t="shared" ca="1" si="199"/>
        <v>1.5036821440000001</v>
      </c>
      <c r="P577" s="17">
        <f t="shared" si="210"/>
        <v>0</v>
      </c>
      <c r="Q577" s="14">
        <f t="shared" ca="1" si="200"/>
        <v>384.76821333999999</v>
      </c>
      <c r="R577" s="20">
        <f t="shared" si="201"/>
        <v>0</v>
      </c>
      <c r="S577" s="14">
        <f t="shared" si="202"/>
        <v>0</v>
      </c>
      <c r="T577" s="4" t="str">
        <f t="shared" si="211"/>
        <v>A+J=</v>
      </c>
      <c r="U577" s="29">
        <f t="shared" si="212"/>
        <v>45807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203"/>
        <v>45280</v>
      </c>
      <c r="B578" s="116">
        <f t="shared" ca="1" si="213"/>
        <v>1149.4899785799998</v>
      </c>
      <c r="C578" s="14">
        <f t="shared" ca="1" si="204"/>
        <v>763.9107677799999</v>
      </c>
      <c r="D578" s="95">
        <f t="shared" si="205"/>
        <v>45279</v>
      </c>
      <c r="E578" s="93">
        <f ca="1">IF(D578&lt;$B$1,VLOOKUP(D578,[1]DI!$A$4:$B$15000,2,FALSE),0)</f>
        <v>0.11650000000000001</v>
      </c>
      <c r="F578" s="14">
        <f t="shared" ca="1" si="214"/>
        <v>1.0004373900000001</v>
      </c>
      <c r="G578" s="14">
        <f ca="1">(TRUNC(PRODUCT($F$12:$F577),16))</f>
        <v>1.2926044908594501</v>
      </c>
      <c r="H578" s="14">
        <f t="shared" si="215"/>
        <v>1</v>
      </c>
      <c r="I578" s="14">
        <f t="shared" ca="1" si="216"/>
        <v>1.29260449</v>
      </c>
      <c r="J578" s="13">
        <f t="shared" si="206"/>
        <v>7.0000000000000007E-2</v>
      </c>
      <c r="K578" s="29">
        <f t="shared" si="207"/>
        <v>44456</v>
      </c>
      <c r="L578" s="2">
        <f t="shared" si="208"/>
        <v>566</v>
      </c>
      <c r="M578" s="17">
        <f t="shared" si="209"/>
        <v>566</v>
      </c>
      <c r="N578" s="12">
        <f t="shared" si="198"/>
        <v>1.164117713</v>
      </c>
      <c r="O578" s="12">
        <f t="shared" ca="1" si="199"/>
        <v>1.5047437829999999</v>
      </c>
      <c r="P578" s="17">
        <f t="shared" si="210"/>
        <v>0</v>
      </c>
      <c r="Q578" s="14">
        <f t="shared" ca="1" si="200"/>
        <v>385.5792108</v>
      </c>
      <c r="R578" s="20">
        <f t="shared" si="201"/>
        <v>0</v>
      </c>
      <c r="S578" s="14">
        <f t="shared" si="202"/>
        <v>0</v>
      </c>
      <c r="T578" s="4" t="str">
        <f t="shared" si="211"/>
        <v>A+J=</v>
      </c>
      <c r="U578" s="29">
        <f t="shared" si="212"/>
        <v>45807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203"/>
        <v>45281</v>
      </c>
      <c r="B579" s="116">
        <f t="shared" ca="1" si="213"/>
        <v>1150.3015504999998</v>
      </c>
      <c r="C579" s="14">
        <f t="shared" ca="1" si="204"/>
        <v>763.9107677799999</v>
      </c>
      <c r="D579" s="95">
        <f t="shared" si="205"/>
        <v>45280</v>
      </c>
      <c r="E579" s="93">
        <f ca="1">IF(D579&lt;$B$1,VLOOKUP(D579,[1]DI!$A$4:$B$15000,2,FALSE),0)</f>
        <v>0.11650000000000001</v>
      </c>
      <c r="F579" s="14">
        <f t="shared" ca="1" si="214"/>
        <v>1.0004373900000001</v>
      </c>
      <c r="G579" s="14">
        <f ca="1">(TRUNC(PRODUCT($F$12:$F578),16))</f>
        <v>1.2931698631377</v>
      </c>
      <c r="H579" s="14">
        <f t="shared" si="215"/>
        <v>1</v>
      </c>
      <c r="I579" s="14">
        <f t="shared" ca="1" si="216"/>
        <v>1.2931698599999999</v>
      </c>
      <c r="J579" s="13">
        <f t="shared" si="206"/>
        <v>7.0000000000000007E-2</v>
      </c>
      <c r="K579" s="29">
        <f t="shared" si="207"/>
        <v>44456</v>
      </c>
      <c r="L579" s="2">
        <f t="shared" si="208"/>
        <v>567</v>
      </c>
      <c r="M579" s="17">
        <f t="shared" si="209"/>
        <v>567</v>
      </c>
      <c r="N579" s="12">
        <f t="shared" si="198"/>
        <v>1.164430305</v>
      </c>
      <c r="O579" s="12">
        <f t="shared" ca="1" si="199"/>
        <v>1.5058061739999999</v>
      </c>
      <c r="P579" s="17">
        <f t="shared" si="210"/>
        <v>0</v>
      </c>
      <c r="Q579" s="14">
        <f t="shared" ca="1" si="200"/>
        <v>386.39078272</v>
      </c>
      <c r="R579" s="20">
        <f t="shared" si="201"/>
        <v>0</v>
      </c>
      <c r="S579" s="14">
        <f t="shared" si="202"/>
        <v>0</v>
      </c>
      <c r="T579" s="4" t="str">
        <f t="shared" si="211"/>
        <v>A+J=</v>
      </c>
      <c r="U579" s="29">
        <f t="shared" si="212"/>
        <v>45807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203"/>
        <v>45282</v>
      </c>
      <c r="B580" s="116">
        <f t="shared" ca="1" si="213"/>
        <v>1151.1136991799999</v>
      </c>
      <c r="C580" s="14">
        <f t="shared" ca="1" si="204"/>
        <v>763.9107677799999</v>
      </c>
      <c r="D580" s="95">
        <f t="shared" si="205"/>
        <v>45281</v>
      </c>
      <c r="E580" s="93">
        <f ca="1">IF(D580&lt;$B$1,VLOOKUP(D580,[1]DI!$A$4:$B$15000,2,FALSE),0)</f>
        <v>0.11650000000000001</v>
      </c>
      <c r="F580" s="14">
        <f t="shared" ca="1" si="214"/>
        <v>1.0004373900000001</v>
      </c>
      <c r="G580" s="14">
        <f ca="1">(TRUNC(PRODUCT($F$12:$F579),16))</f>
        <v>1.2937354827041401</v>
      </c>
      <c r="H580" s="14">
        <f t="shared" si="215"/>
        <v>1</v>
      </c>
      <c r="I580" s="14">
        <f t="shared" ca="1" si="216"/>
        <v>1.29373548</v>
      </c>
      <c r="J580" s="13">
        <f t="shared" si="206"/>
        <v>7.0000000000000007E-2</v>
      </c>
      <c r="K580" s="29">
        <f t="shared" si="207"/>
        <v>44456</v>
      </c>
      <c r="L580" s="2">
        <f t="shared" si="208"/>
        <v>568</v>
      </c>
      <c r="M580" s="17">
        <f t="shared" si="209"/>
        <v>568</v>
      </c>
      <c r="N580" s="12">
        <f t="shared" si="198"/>
        <v>1.1647429810000001</v>
      </c>
      <c r="O580" s="12">
        <f t="shared" ca="1" si="199"/>
        <v>1.5068693200000001</v>
      </c>
      <c r="P580" s="17">
        <f t="shared" si="210"/>
        <v>0</v>
      </c>
      <c r="Q580" s="14">
        <f t="shared" ca="1" si="200"/>
        <v>387.20293140000001</v>
      </c>
      <c r="R580" s="20">
        <f t="shared" si="201"/>
        <v>0</v>
      </c>
      <c r="S580" s="14">
        <f t="shared" si="202"/>
        <v>0</v>
      </c>
      <c r="T580" s="4" t="str">
        <f t="shared" si="211"/>
        <v>A+J=</v>
      </c>
      <c r="U580" s="29">
        <f t="shared" si="212"/>
        <v>45807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203"/>
        <v>45286</v>
      </c>
      <c r="B581" s="116">
        <f t="shared" ca="1" si="213"/>
        <v>1151.9264223199998</v>
      </c>
      <c r="C581" s="14">
        <f t="shared" ca="1" si="204"/>
        <v>763.9107677799999</v>
      </c>
      <c r="D581" s="95">
        <f t="shared" si="205"/>
        <v>45282</v>
      </c>
      <c r="E581" s="93">
        <f ca="1">IF(D581&lt;$B$1,VLOOKUP(D581,[1]DI!$A$4:$B$15000,2,FALSE),0)</f>
        <v>0.11650000000000001</v>
      </c>
      <c r="F581" s="14">
        <f t="shared" ca="1" si="214"/>
        <v>1.0004373900000001</v>
      </c>
      <c r="G581" s="14">
        <f ca="1">(TRUNC(PRODUCT($F$12:$F580),16))</f>
        <v>1.29430134966692</v>
      </c>
      <c r="H581" s="14">
        <f t="shared" si="215"/>
        <v>1</v>
      </c>
      <c r="I581" s="14">
        <f t="shared" ca="1" si="216"/>
        <v>1.29430135</v>
      </c>
      <c r="J581" s="13">
        <f t="shared" si="206"/>
        <v>7.0000000000000007E-2</v>
      </c>
      <c r="K581" s="29">
        <f t="shared" si="207"/>
        <v>44456</v>
      </c>
      <c r="L581" s="2">
        <f t="shared" si="208"/>
        <v>569</v>
      </c>
      <c r="M581" s="17">
        <f t="shared" si="209"/>
        <v>569</v>
      </c>
      <c r="N581" s="12">
        <f t="shared" si="198"/>
        <v>1.165055741</v>
      </c>
      <c r="O581" s="12">
        <f t="shared" ca="1" si="199"/>
        <v>1.507933218</v>
      </c>
      <c r="P581" s="17">
        <f t="shared" si="210"/>
        <v>0</v>
      </c>
      <c r="Q581" s="14">
        <f t="shared" ca="1" si="200"/>
        <v>388.01565454000001</v>
      </c>
      <c r="R581" s="20">
        <f t="shared" si="201"/>
        <v>0</v>
      </c>
      <c r="S581" s="14">
        <f t="shared" si="202"/>
        <v>0</v>
      </c>
      <c r="T581" s="4" t="str">
        <f t="shared" si="211"/>
        <v>A+J=</v>
      </c>
      <c r="U581" s="29">
        <f t="shared" si="212"/>
        <v>45807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203"/>
        <v>45287</v>
      </c>
      <c r="B582" s="116">
        <f t="shared" ca="1" si="213"/>
        <v>1152.73971381</v>
      </c>
      <c r="C582" s="14">
        <f t="shared" ca="1" si="204"/>
        <v>763.9107677799999</v>
      </c>
      <c r="D582" s="95">
        <f t="shared" si="205"/>
        <v>45286</v>
      </c>
      <c r="E582" s="93">
        <f ca="1">IF(D582&lt;$B$1,VLOOKUP(D582,[1]DI!$A$4:$B$15000,2,FALSE),0)</f>
        <v>0.11650000000000001</v>
      </c>
      <c r="F582" s="14">
        <f t="shared" ca="1" si="214"/>
        <v>1.0004373900000001</v>
      </c>
      <c r="G582" s="14">
        <f ca="1">(TRUNC(PRODUCT($F$12:$F581),16))</f>
        <v>1.2948674641342499</v>
      </c>
      <c r="H582" s="14">
        <f t="shared" si="215"/>
        <v>1</v>
      </c>
      <c r="I582" s="14">
        <f t="shared" ca="1" si="216"/>
        <v>1.2948674600000001</v>
      </c>
      <c r="J582" s="13">
        <f t="shared" si="206"/>
        <v>7.0000000000000007E-2</v>
      </c>
      <c r="K582" s="29">
        <f t="shared" si="207"/>
        <v>44456</v>
      </c>
      <c r="L582" s="2">
        <f t="shared" si="208"/>
        <v>570</v>
      </c>
      <c r="M582" s="17">
        <f t="shared" si="209"/>
        <v>570</v>
      </c>
      <c r="N582" s="12">
        <f t="shared" si="198"/>
        <v>1.165368585</v>
      </c>
      <c r="O582" s="12">
        <f t="shared" ca="1" si="199"/>
        <v>1.50899786</v>
      </c>
      <c r="P582" s="17">
        <f t="shared" si="210"/>
        <v>0</v>
      </c>
      <c r="Q582" s="14">
        <f t="shared" ca="1" si="200"/>
        <v>388.82894603</v>
      </c>
      <c r="R582" s="20">
        <f t="shared" si="201"/>
        <v>0</v>
      </c>
      <c r="S582" s="14">
        <f t="shared" si="202"/>
        <v>0</v>
      </c>
      <c r="T582" s="4" t="str">
        <f t="shared" si="211"/>
        <v>A+J=</v>
      </c>
      <c r="U582" s="29">
        <f t="shared" si="212"/>
        <v>45807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203"/>
        <v>45288</v>
      </c>
      <c r="B583" s="116">
        <f t="shared" ca="1" si="213"/>
        <v>1153.5535896899999</v>
      </c>
      <c r="C583" s="14">
        <f t="shared" ca="1" si="204"/>
        <v>763.9107677799999</v>
      </c>
      <c r="D583" s="95">
        <f t="shared" si="205"/>
        <v>45287</v>
      </c>
      <c r="E583" s="93">
        <f ca="1">IF(D583&lt;$B$1,VLOOKUP(D583,[1]DI!$A$4:$B$15000,2,FALSE),0)</f>
        <v>0.11650000000000001</v>
      </c>
      <c r="F583" s="14">
        <f t="shared" ca="1" si="214"/>
        <v>1.0004373900000001</v>
      </c>
      <c r="G583" s="14">
        <f ca="1">(TRUNC(PRODUCT($F$12:$F582),16))</f>
        <v>1.2954338262143901</v>
      </c>
      <c r="H583" s="14">
        <f t="shared" si="215"/>
        <v>1</v>
      </c>
      <c r="I583" s="14">
        <f t="shared" ca="1" si="216"/>
        <v>1.2954338299999999</v>
      </c>
      <c r="J583" s="13">
        <f t="shared" si="206"/>
        <v>7.0000000000000007E-2</v>
      </c>
      <c r="K583" s="29">
        <f t="shared" si="207"/>
        <v>44456</v>
      </c>
      <c r="L583" s="2">
        <f t="shared" si="208"/>
        <v>571</v>
      </c>
      <c r="M583" s="17">
        <f t="shared" si="209"/>
        <v>571</v>
      </c>
      <c r="N583" s="12">
        <f t="shared" si="198"/>
        <v>1.165681513</v>
      </c>
      <c r="O583" s="12">
        <f t="shared" ca="1" si="199"/>
        <v>1.510063267</v>
      </c>
      <c r="P583" s="17">
        <f t="shared" si="210"/>
        <v>0</v>
      </c>
      <c r="Q583" s="14">
        <f t="shared" ca="1" si="200"/>
        <v>389.64282191000001</v>
      </c>
      <c r="R583" s="20">
        <f t="shared" si="201"/>
        <v>0</v>
      </c>
      <c r="S583" s="14">
        <f t="shared" si="202"/>
        <v>0</v>
      </c>
      <c r="T583" s="4" t="str">
        <f t="shared" si="211"/>
        <v>A+J=</v>
      </c>
      <c r="U583" s="29">
        <f t="shared" si="212"/>
        <v>45807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203"/>
        <v>45289</v>
      </c>
      <c r="B584" s="116">
        <f t="shared" ca="1" si="213"/>
        <v>1154.36803315</v>
      </c>
      <c r="C584" s="14">
        <f t="shared" ca="1" si="204"/>
        <v>763.9107677799999</v>
      </c>
      <c r="D584" s="95">
        <f t="shared" si="205"/>
        <v>45288</v>
      </c>
      <c r="E584" s="93">
        <f ca="1">IF(D584&lt;$B$1,VLOOKUP(D584,[1]DI!$A$4:$B$15000,2,FALSE),0)</f>
        <v>0.11650000000000001</v>
      </c>
      <c r="F584" s="14">
        <f t="shared" ca="1" si="214"/>
        <v>1.0004373900000001</v>
      </c>
      <c r="G584" s="14">
        <f ca="1">(TRUNC(PRODUCT($F$12:$F583),16))</f>
        <v>1.2960004360156401</v>
      </c>
      <c r="H584" s="14">
        <f t="shared" si="215"/>
        <v>1</v>
      </c>
      <c r="I584" s="14">
        <f t="shared" ca="1" si="216"/>
        <v>1.29600044</v>
      </c>
      <c r="J584" s="13">
        <f t="shared" si="206"/>
        <v>7.0000000000000007E-2</v>
      </c>
      <c r="K584" s="29">
        <f t="shared" si="207"/>
        <v>44456</v>
      </c>
      <c r="L584" s="2">
        <f t="shared" si="208"/>
        <v>572</v>
      </c>
      <c r="M584" s="17">
        <f t="shared" si="209"/>
        <v>572</v>
      </c>
      <c r="N584" s="12">
        <f t="shared" si="198"/>
        <v>1.1659945249999999</v>
      </c>
      <c r="O584" s="12">
        <f t="shared" ca="1" si="199"/>
        <v>1.511129417</v>
      </c>
      <c r="P584" s="17">
        <f t="shared" si="210"/>
        <v>0</v>
      </c>
      <c r="Q584" s="14">
        <f t="shared" ca="1" si="200"/>
        <v>390.45726537000002</v>
      </c>
      <c r="R584" s="20">
        <f t="shared" si="201"/>
        <v>0</v>
      </c>
      <c r="S584" s="14">
        <f t="shared" si="202"/>
        <v>0</v>
      </c>
      <c r="T584" s="4" t="str">
        <f t="shared" si="211"/>
        <v>A+J=</v>
      </c>
      <c r="U584" s="29">
        <f t="shared" si="212"/>
        <v>45807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203"/>
        <v>45293</v>
      </c>
      <c r="B585" s="116">
        <f t="shared" ca="1" si="213"/>
        <v>1155.1830449699999</v>
      </c>
      <c r="C585" s="14">
        <f t="shared" ca="1" si="204"/>
        <v>763.9107677799999</v>
      </c>
      <c r="D585" s="95">
        <f t="shared" si="205"/>
        <v>45289</v>
      </c>
      <c r="E585" s="93">
        <f ca="1">IF(D585&lt;$B$1,VLOOKUP(D585,[1]DI!$A$4:$B$15000,2,FALSE),0)</f>
        <v>0.11650000000000001</v>
      </c>
      <c r="F585" s="14">
        <f t="shared" ca="1" si="214"/>
        <v>1.0004373900000001</v>
      </c>
      <c r="G585" s="14">
        <f ca="1">(TRUNC(PRODUCT($F$12:$F584),16))</f>
        <v>1.2965672936463499</v>
      </c>
      <c r="H585" s="14">
        <f t="shared" si="215"/>
        <v>1</v>
      </c>
      <c r="I585" s="14">
        <f t="shared" ca="1" si="216"/>
        <v>1.29656729</v>
      </c>
      <c r="J585" s="13">
        <f t="shared" si="206"/>
        <v>7.0000000000000007E-2</v>
      </c>
      <c r="K585" s="29">
        <f t="shared" si="207"/>
        <v>44456</v>
      </c>
      <c r="L585" s="2">
        <f t="shared" si="208"/>
        <v>573</v>
      </c>
      <c r="M585" s="17">
        <f t="shared" si="209"/>
        <v>573</v>
      </c>
      <c r="N585" s="12">
        <f t="shared" si="198"/>
        <v>1.1663076210000001</v>
      </c>
      <c r="O585" s="12">
        <f t="shared" ca="1" si="199"/>
        <v>1.5121963110000001</v>
      </c>
      <c r="P585" s="17">
        <f t="shared" si="210"/>
        <v>0</v>
      </c>
      <c r="Q585" s="14">
        <f t="shared" ca="1" si="200"/>
        <v>391.27227719000001</v>
      </c>
      <c r="R585" s="20">
        <f t="shared" si="201"/>
        <v>0</v>
      </c>
      <c r="S585" s="14">
        <f t="shared" si="202"/>
        <v>0</v>
      </c>
      <c r="T585" s="4" t="str">
        <f t="shared" si="211"/>
        <v>A+J=</v>
      </c>
      <c r="U585" s="29">
        <f t="shared" si="212"/>
        <v>45807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203"/>
        <v>45294</v>
      </c>
      <c r="B586" s="116">
        <f t="shared" ca="1" si="213"/>
        <v>1155.99864346</v>
      </c>
      <c r="C586" s="14">
        <f t="shared" ca="1" si="204"/>
        <v>763.9107677799999</v>
      </c>
      <c r="D586" s="95">
        <f t="shared" si="205"/>
        <v>45293</v>
      </c>
      <c r="E586" s="93">
        <f ca="1">IF(D586&lt;$B$1,VLOOKUP(D586,[1]DI!$A$4:$B$15000,2,FALSE),0)</f>
        <v>0.11650000000000001</v>
      </c>
      <c r="F586" s="14">
        <f t="shared" ca="1" si="214"/>
        <v>1.0004373900000001</v>
      </c>
      <c r="G586" s="14">
        <f ca="1">(TRUNC(PRODUCT($F$12:$F585),16))</f>
        <v>1.29713439921491</v>
      </c>
      <c r="H586" s="14">
        <f t="shared" si="215"/>
        <v>1</v>
      </c>
      <c r="I586" s="14">
        <f t="shared" ca="1" si="216"/>
        <v>1.2971344</v>
      </c>
      <c r="J586" s="13">
        <f t="shared" si="206"/>
        <v>7.0000000000000007E-2</v>
      </c>
      <c r="K586" s="29">
        <f t="shared" si="207"/>
        <v>44456</v>
      </c>
      <c r="L586" s="2">
        <f t="shared" si="208"/>
        <v>574</v>
      </c>
      <c r="M586" s="17">
        <f t="shared" si="209"/>
        <v>574</v>
      </c>
      <c r="N586" s="12">
        <f t="shared" si="198"/>
        <v>1.1666208010000001</v>
      </c>
      <c r="O586" s="12">
        <f t="shared" ca="1" si="199"/>
        <v>1.5132639729999999</v>
      </c>
      <c r="P586" s="17">
        <f t="shared" si="210"/>
        <v>0</v>
      </c>
      <c r="Q586" s="14">
        <f t="shared" ca="1" si="200"/>
        <v>392.08787568000002</v>
      </c>
      <c r="R586" s="20">
        <f t="shared" si="201"/>
        <v>0</v>
      </c>
      <c r="S586" s="14">
        <f t="shared" si="202"/>
        <v>0</v>
      </c>
      <c r="T586" s="4" t="str">
        <f t="shared" si="211"/>
        <v>A+J=</v>
      </c>
      <c r="U586" s="29">
        <f t="shared" si="212"/>
        <v>45807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203"/>
        <v>45295</v>
      </c>
      <c r="B587" s="116">
        <f t="shared" ca="1" si="213"/>
        <v>1156.8148110699999</v>
      </c>
      <c r="C587" s="14">
        <f t="shared" ca="1" si="204"/>
        <v>763.9107677799999</v>
      </c>
      <c r="D587" s="95">
        <f t="shared" si="205"/>
        <v>45294</v>
      </c>
      <c r="E587" s="93">
        <f ca="1">IF(D587&lt;$B$1,VLOOKUP(D587,[1]DI!$A$4:$B$15000,2,FALSE),0)</f>
        <v>0.11650000000000001</v>
      </c>
      <c r="F587" s="14">
        <f t="shared" ca="1" si="214"/>
        <v>1.0004373900000001</v>
      </c>
      <c r="G587" s="14">
        <f ca="1">(TRUNC(PRODUCT($F$12:$F586),16))</f>
        <v>1.2977017528297901</v>
      </c>
      <c r="H587" s="14">
        <f t="shared" si="215"/>
        <v>1</v>
      </c>
      <c r="I587" s="14">
        <f t="shared" ca="1" si="216"/>
        <v>1.2977017500000001</v>
      </c>
      <c r="J587" s="13">
        <f t="shared" si="206"/>
        <v>7.0000000000000007E-2</v>
      </c>
      <c r="K587" s="29">
        <f t="shared" si="207"/>
        <v>44456</v>
      </c>
      <c r="L587" s="2">
        <f t="shared" si="208"/>
        <v>575</v>
      </c>
      <c r="M587" s="17">
        <f t="shared" si="209"/>
        <v>575</v>
      </c>
      <c r="N587" s="12">
        <f t="shared" si="198"/>
        <v>1.166934066</v>
      </c>
      <c r="O587" s="12">
        <f t="shared" ca="1" si="199"/>
        <v>1.5143323799999999</v>
      </c>
      <c r="P587" s="17">
        <f t="shared" si="210"/>
        <v>0</v>
      </c>
      <c r="Q587" s="14">
        <f t="shared" ca="1" si="200"/>
        <v>392.90404329</v>
      </c>
      <c r="R587" s="20">
        <f t="shared" si="201"/>
        <v>0</v>
      </c>
      <c r="S587" s="14">
        <f t="shared" si="202"/>
        <v>0</v>
      </c>
      <c r="T587" s="4" t="str">
        <f t="shared" si="211"/>
        <v>A+J=</v>
      </c>
      <c r="U587" s="29">
        <f t="shared" si="212"/>
        <v>45807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203"/>
        <v>45296</v>
      </c>
      <c r="B588" s="116">
        <f t="shared" ca="1" si="213"/>
        <v>1157.6315546799999</v>
      </c>
      <c r="C588" s="14">
        <f t="shared" ca="1" si="204"/>
        <v>763.9107677799999</v>
      </c>
      <c r="D588" s="95">
        <f t="shared" si="205"/>
        <v>45295</v>
      </c>
      <c r="E588" s="93">
        <f ca="1">IF(D588&lt;$B$1,VLOOKUP(D588,[1]DI!$A$4:$B$15000,2,FALSE),0)</f>
        <v>0.11650000000000001</v>
      </c>
      <c r="F588" s="14">
        <f t="shared" ca="1" si="214"/>
        <v>1.0004373900000001</v>
      </c>
      <c r="G588" s="14">
        <f ca="1">(TRUNC(PRODUCT($F$12:$F587),16))</f>
        <v>1.2982693545994599</v>
      </c>
      <c r="H588" s="14">
        <f t="shared" si="215"/>
        <v>1</v>
      </c>
      <c r="I588" s="14">
        <f t="shared" ca="1" si="216"/>
        <v>1.29826935</v>
      </c>
      <c r="J588" s="13">
        <f t="shared" si="206"/>
        <v>7.0000000000000007E-2</v>
      </c>
      <c r="K588" s="29">
        <f t="shared" si="207"/>
        <v>44456</v>
      </c>
      <c r="L588" s="2">
        <f t="shared" si="208"/>
        <v>576</v>
      </c>
      <c r="M588" s="17">
        <f t="shared" si="209"/>
        <v>576</v>
      </c>
      <c r="N588" s="12">
        <f t="shared" ref="N588:N651" si="217">ROUND((J588+1)^(M588/252),9)</f>
        <v>1.167247414</v>
      </c>
      <c r="O588" s="12">
        <f t="shared" ref="O588:O651" ca="1" si="218">ROUND(I588*N588,9)</f>
        <v>1.5154015409999999</v>
      </c>
      <c r="P588" s="17">
        <f t="shared" si="210"/>
        <v>0</v>
      </c>
      <c r="Q588" s="14">
        <f t="shared" ref="Q588:Q651" ca="1" si="219">TRUNC(((O588-1)*C588),8)</f>
        <v>393.72078690000001</v>
      </c>
      <c r="R588" s="20">
        <f t="shared" ref="R588:R651" si="220">IF($P588&gt;0,VLOOKUP($P588,$X$12:$AD$150,7),0)</f>
        <v>0</v>
      </c>
      <c r="S588" s="14">
        <f t="shared" ref="S588:S651" si="221">IF(R588&gt;0,TRUNC(R588*C588,8),0)</f>
        <v>0</v>
      </c>
      <c r="T588" s="4" t="str">
        <f t="shared" si="211"/>
        <v>A+J=</v>
      </c>
      <c r="U588" s="29">
        <f t="shared" si="212"/>
        <v>45807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22">WORKDAY($A588,1,$X$166:$X$544)</f>
        <v>45299</v>
      </c>
      <c r="B589" s="116">
        <f t="shared" ca="1" si="213"/>
        <v>1158.4488773199998</v>
      </c>
      <c r="C589" s="14">
        <f t="shared" ref="C589:C652" ca="1" si="223">(C588-S588)</f>
        <v>763.9107677799999</v>
      </c>
      <c r="D589" s="95">
        <f t="shared" ref="D589:D652" si="224">WORKDAY($A589,-1,$X$160:$X$544)</f>
        <v>45296</v>
      </c>
      <c r="E589" s="93">
        <f ca="1">IF(D589&lt;$B$1,VLOOKUP(D589,[1]DI!$A$4:$B$15000,2,FALSE),0)</f>
        <v>0.11650000000000001</v>
      </c>
      <c r="F589" s="14">
        <f t="shared" ca="1" si="214"/>
        <v>1.0004373900000001</v>
      </c>
      <c r="G589" s="14">
        <f ca="1">(TRUNC(PRODUCT($F$12:$F588),16))</f>
        <v>1.2988372046324701</v>
      </c>
      <c r="H589" s="14">
        <f t="shared" si="215"/>
        <v>1</v>
      </c>
      <c r="I589" s="14">
        <f t="shared" ca="1" si="216"/>
        <v>1.2988371999999999</v>
      </c>
      <c r="J589" s="13">
        <f t="shared" ref="J589:J652" si="225">J588</f>
        <v>7.0000000000000007E-2</v>
      </c>
      <c r="K589" s="29">
        <f t="shared" ref="K589:K652" si="226">IF(P588&gt;0,VLOOKUP(P588,X$12:AH$150,2),K588)</f>
        <v>44456</v>
      </c>
      <c r="L589" s="2">
        <f t="shared" ref="L589:L652" si="227">IF(A589&gt;K589,IF(NETWORKDAYS(K589,A589,$X$160:$X$544)-1=0,1,NETWORKDAYS(K589,A589,$X$160:$X$544)-1),0)</f>
        <v>577</v>
      </c>
      <c r="M589" s="17">
        <f t="shared" ref="M589:M652" si="228">IF(AND(L589=1,L588=1),1,IF(L589&gt;0,IF(L589=L588,L589+1,L589),0))</f>
        <v>577</v>
      </c>
      <c r="N589" s="12">
        <f t="shared" si="217"/>
        <v>1.167560846</v>
      </c>
      <c r="O589" s="12">
        <f t="shared" ca="1" si="218"/>
        <v>1.51647146</v>
      </c>
      <c r="P589" s="17">
        <f t="shared" ref="P589:P652" si="229">IF(VLOOKUP(A589,Y$12:AF$150,8)=VLOOKUP(A588,Y$12:AF$150,8),0,VLOOKUP(A589,Y$12:AF$150,8))</f>
        <v>0</v>
      </c>
      <c r="Q589" s="14">
        <f t="shared" ca="1" si="219"/>
        <v>394.53810953999999</v>
      </c>
      <c r="R589" s="20">
        <f t="shared" si="220"/>
        <v>0</v>
      </c>
      <c r="S589" s="14">
        <f t="shared" si="221"/>
        <v>0</v>
      </c>
      <c r="T589" s="4" t="str">
        <f t="shared" ref="T589:T652" si="230">IF(P588&gt;0,VLOOKUP(P588,X$12:AH$150,10),T588)</f>
        <v>A+J=</v>
      </c>
      <c r="U589" s="29">
        <f t="shared" ref="U589:U652" si="231">IF(P588&gt;0,VLOOKUP(P588,X$12:AH$150,11),U588)</f>
        <v>45807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22"/>
        <v>45300</v>
      </c>
      <c r="B590" s="116">
        <f t="shared" ref="B590:B653" ca="1" si="232">IF(D590&lt;=TODAY(),C590+Q590,IF(AND(D590&gt;TODAY(),A590&lt;=$B$1),IF(VLOOKUP(TODAY(),$A$10:$E$5000,4,FALSE)=0,"n.d",C590+Q590),"n.d"))</f>
        <v>1159.2667790099999</v>
      </c>
      <c r="C590" s="14">
        <f t="shared" ca="1" si="223"/>
        <v>763.9107677799999</v>
      </c>
      <c r="D590" s="95">
        <f t="shared" si="224"/>
        <v>45299</v>
      </c>
      <c r="E590" s="93">
        <f ca="1">IF(D590&lt;$B$1,VLOOKUP(D590,[1]DI!$A$4:$B$15000,2,FALSE),0)</f>
        <v>0.11650000000000001</v>
      </c>
      <c r="F590" s="14">
        <f t="shared" ref="F590:F653" ca="1" si="233">ROUND(((1+E590)^(1/252)),8)</f>
        <v>1.0004373900000001</v>
      </c>
      <c r="G590" s="14">
        <f ca="1">(TRUNC(PRODUCT($F$12:$F589),16))</f>
        <v>1.2994053030374</v>
      </c>
      <c r="H590" s="14">
        <f t="shared" ref="H590:H653" si="234">IF(P589&gt;0,G589,H589)</f>
        <v>1</v>
      </c>
      <c r="I590" s="14">
        <f t="shared" ref="I590:I653" ca="1" si="235">ROUND(G590/H590,8)</f>
        <v>1.2994053000000001</v>
      </c>
      <c r="J590" s="13">
        <f t="shared" si="225"/>
        <v>7.0000000000000007E-2</v>
      </c>
      <c r="K590" s="29">
        <f t="shared" si="226"/>
        <v>44456</v>
      </c>
      <c r="L590" s="2">
        <f t="shared" si="227"/>
        <v>578</v>
      </c>
      <c r="M590" s="17">
        <f t="shared" si="228"/>
        <v>578</v>
      </c>
      <c r="N590" s="12">
        <f t="shared" si="217"/>
        <v>1.1678743629999999</v>
      </c>
      <c r="O590" s="12">
        <f t="shared" ca="1" si="218"/>
        <v>1.517542137</v>
      </c>
      <c r="P590" s="17">
        <f t="shared" si="229"/>
        <v>0</v>
      </c>
      <c r="Q590" s="14">
        <f t="shared" ca="1" si="219"/>
        <v>395.35601122999998</v>
      </c>
      <c r="R590" s="20">
        <f t="shared" si="220"/>
        <v>0</v>
      </c>
      <c r="S590" s="14">
        <f t="shared" si="221"/>
        <v>0</v>
      </c>
      <c r="T590" s="4" t="str">
        <f t="shared" si="230"/>
        <v>A+J=</v>
      </c>
      <c r="U590" s="29">
        <f t="shared" si="231"/>
        <v>45807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22"/>
        <v>45301</v>
      </c>
      <c r="B591" s="116">
        <f t="shared" ca="1" si="232"/>
        <v>1160.0852589799999</v>
      </c>
      <c r="C591" s="14">
        <f t="shared" ca="1" si="223"/>
        <v>763.9107677799999</v>
      </c>
      <c r="D591" s="95">
        <f t="shared" si="224"/>
        <v>45300</v>
      </c>
      <c r="E591" s="93">
        <f ca="1">IF(D591&lt;$B$1,VLOOKUP(D591,[1]DI!$A$4:$B$15000,2,FALSE),0)</f>
        <v>0.11650000000000001</v>
      </c>
      <c r="F591" s="14">
        <f t="shared" ca="1" si="233"/>
        <v>1.0004373900000001</v>
      </c>
      <c r="G591" s="14">
        <f ca="1">(TRUNC(PRODUCT($F$12:$F590),16))</f>
        <v>1.2999736499229</v>
      </c>
      <c r="H591" s="14">
        <f t="shared" si="234"/>
        <v>1</v>
      </c>
      <c r="I591" s="14">
        <f t="shared" ca="1" si="235"/>
        <v>1.2999736500000001</v>
      </c>
      <c r="J591" s="13">
        <f t="shared" si="225"/>
        <v>7.0000000000000007E-2</v>
      </c>
      <c r="K591" s="29">
        <f t="shared" si="226"/>
        <v>44456</v>
      </c>
      <c r="L591" s="2">
        <f t="shared" si="227"/>
        <v>579</v>
      </c>
      <c r="M591" s="17">
        <f t="shared" si="228"/>
        <v>579</v>
      </c>
      <c r="N591" s="12">
        <f t="shared" si="217"/>
        <v>1.1681879639999999</v>
      </c>
      <c r="O591" s="12">
        <f t="shared" ca="1" si="218"/>
        <v>1.5186135709999999</v>
      </c>
      <c r="P591" s="17">
        <f t="shared" si="229"/>
        <v>0</v>
      </c>
      <c r="Q591" s="14">
        <f t="shared" ca="1" si="219"/>
        <v>396.17449119999998</v>
      </c>
      <c r="R591" s="20">
        <f t="shared" si="220"/>
        <v>0</v>
      </c>
      <c r="S591" s="14">
        <f t="shared" si="221"/>
        <v>0</v>
      </c>
      <c r="T591" s="4" t="str">
        <f t="shared" si="230"/>
        <v>A+J=</v>
      </c>
      <c r="U591" s="29">
        <f t="shared" si="231"/>
        <v>45807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22"/>
        <v>45302</v>
      </c>
      <c r="B592" s="116">
        <f t="shared" ca="1" si="232"/>
        <v>1160.90431876</v>
      </c>
      <c r="C592" s="14">
        <f t="shared" ca="1" si="223"/>
        <v>763.9107677799999</v>
      </c>
      <c r="D592" s="95">
        <f t="shared" si="224"/>
        <v>45301</v>
      </c>
      <c r="E592" s="93">
        <f ca="1">IF(D592&lt;$B$1,VLOOKUP(D592,[1]DI!$A$4:$B$15000,2,FALSE),0)</f>
        <v>0.11650000000000001</v>
      </c>
      <c r="F592" s="14">
        <f t="shared" ca="1" si="233"/>
        <v>1.0004373900000001</v>
      </c>
      <c r="G592" s="14">
        <f ca="1">(TRUNC(PRODUCT($F$12:$F591),16))</f>
        <v>1.3005422453976401</v>
      </c>
      <c r="H592" s="14">
        <f t="shared" si="234"/>
        <v>1</v>
      </c>
      <c r="I592" s="14">
        <f t="shared" ca="1" si="235"/>
        <v>1.3005422499999999</v>
      </c>
      <c r="J592" s="13">
        <f t="shared" si="225"/>
        <v>7.0000000000000007E-2</v>
      </c>
      <c r="K592" s="29">
        <f t="shared" si="226"/>
        <v>44456</v>
      </c>
      <c r="L592" s="2">
        <f t="shared" si="227"/>
        <v>580</v>
      </c>
      <c r="M592" s="17">
        <f t="shared" si="228"/>
        <v>580</v>
      </c>
      <c r="N592" s="12">
        <f t="shared" si="217"/>
        <v>1.168501649</v>
      </c>
      <c r="O592" s="12">
        <f t="shared" ca="1" si="218"/>
        <v>1.5196857640000001</v>
      </c>
      <c r="P592" s="17">
        <f t="shared" si="229"/>
        <v>0</v>
      </c>
      <c r="Q592" s="14">
        <f t="shared" ca="1" si="219"/>
        <v>396.99355098000001</v>
      </c>
      <c r="R592" s="20">
        <f t="shared" si="220"/>
        <v>0</v>
      </c>
      <c r="S592" s="14">
        <f t="shared" si="221"/>
        <v>0</v>
      </c>
      <c r="T592" s="4" t="str">
        <f t="shared" si="230"/>
        <v>A+J=</v>
      </c>
      <c r="U592" s="29">
        <f t="shared" si="231"/>
        <v>45807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22"/>
        <v>45303</v>
      </c>
      <c r="B593" s="116">
        <f t="shared" ca="1" si="232"/>
        <v>1161.7239484099998</v>
      </c>
      <c r="C593" s="14">
        <f t="shared" ca="1" si="223"/>
        <v>763.9107677799999</v>
      </c>
      <c r="D593" s="95">
        <f t="shared" si="224"/>
        <v>45302</v>
      </c>
      <c r="E593" s="93">
        <f ca="1">IF(D593&lt;$B$1,VLOOKUP(D593,[1]DI!$A$4:$B$15000,2,FALSE),0)</f>
        <v>0.11650000000000001</v>
      </c>
      <c r="F593" s="14">
        <f t="shared" ca="1" si="233"/>
        <v>1.0004373900000001</v>
      </c>
      <c r="G593" s="14">
        <f ca="1">(TRUNC(PRODUCT($F$12:$F592),16))</f>
        <v>1.3011110895703499</v>
      </c>
      <c r="H593" s="14">
        <f t="shared" si="234"/>
        <v>1</v>
      </c>
      <c r="I593" s="14">
        <f t="shared" ca="1" si="235"/>
        <v>1.30111109</v>
      </c>
      <c r="J593" s="13">
        <f t="shared" si="225"/>
        <v>7.0000000000000007E-2</v>
      </c>
      <c r="K593" s="29">
        <f t="shared" si="226"/>
        <v>44456</v>
      </c>
      <c r="L593" s="2">
        <f t="shared" si="227"/>
        <v>581</v>
      </c>
      <c r="M593" s="17">
        <f t="shared" si="228"/>
        <v>581</v>
      </c>
      <c r="N593" s="12">
        <f t="shared" si="217"/>
        <v>1.1688154180000001</v>
      </c>
      <c r="O593" s="12">
        <f t="shared" ca="1" si="218"/>
        <v>1.520758703</v>
      </c>
      <c r="P593" s="17">
        <f t="shared" si="229"/>
        <v>0</v>
      </c>
      <c r="Q593" s="14">
        <f t="shared" ca="1" si="219"/>
        <v>397.81318062999998</v>
      </c>
      <c r="R593" s="20">
        <f t="shared" si="220"/>
        <v>0</v>
      </c>
      <c r="S593" s="14">
        <f t="shared" si="221"/>
        <v>0</v>
      </c>
      <c r="T593" s="4" t="str">
        <f t="shared" si="230"/>
        <v>A+J=</v>
      </c>
      <c r="U593" s="29">
        <f t="shared" si="231"/>
        <v>45807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22"/>
        <v>45306</v>
      </c>
      <c r="B594" s="116">
        <f t="shared" ca="1" si="232"/>
        <v>1162.5441578799998</v>
      </c>
      <c r="C594" s="14">
        <f t="shared" ca="1" si="223"/>
        <v>763.9107677799999</v>
      </c>
      <c r="D594" s="95">
        <f t="shared" si="224"/>
        <v>45303</v>
      </c>
      <c r="E594" s="93">
        <f ca="1">IF(D594&lt;$B$1,VLOOKUP(D594,[1]DI!$A$4:$B$15000,2,FALSE),0)</f>
        <v>0.11650000000000001</v>
      </c>
      <c r="F594" s="14">
        <f t="shared" ca="1" si="233"/>
        <v>1.0004373900000001</v>
      </c>
      <c r="G594" s="14">
        <f ca="1">(TRUNC(PRODUCT($F$12:$F593),16))</f>
        <v>1.3016801825498201</v>
      </c>
      <c r="H594" s="14">
        <f t="shared" si="234"/>
        <v>1</v>
      </c>
      <c r="I594" s="14">
        <f t="shared" ca="1" si="235"/>
        <v>1.30168018</v>
      </c>
      <c r="J594" s="13">
        <f t="shared" si="225"/>
        <v>7.0000000000000007E-2</v>
      </c>
      <c r="K594" s="29">
        <f t="shared" si="226"/>
        <v>44456</v>
      </c>
      <c r="L594" s="2">
        <f t="shared" si="227"/>
        <v>582</v>
      </c>
      <c r="M594" s="17">
        <f t="shared" si="228"/>
        <v>582</v>
      </c>
      <c r="N594" s="12">
        <f t="shared" si="217"/>
        <v>1.1691292719999999</v>
      </c>
      <c r="O594" s="12">
        <f t="shared" ca="1" si="218"/>
        <v>1.5218324009999999</v>
      </c>
      <c r="P594" s="17">
        <f t="shared" si="229"/>
        <v>0</v>
      </c>
      <c r="Q594" s="14">
        <f t="shared" ca="1" si="219"/>
        <v>398.63339009999999</v>
      </c>
      <c r="R594" s="20">
        <f t="shared" si="220"/>
        <v>0</v>
      </c>
      <c r="S594" s="14">
        <f t="shared" si="221"/>
        <v>0</v>
      </c>
      <c r="T594" s="4" t="str">
        <f t="shared" si="230"/>
        <v>A+J=</v>
      </c>
      <c r="U594" s="29">
        <f t="shared" si="231"/>
        <v>45807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22"/>
        <v>45307</v>
      </c>
      <c r="B595" s="116">
        <f t="shared" ca="1" si="232"/>
        <v>1163.36494791</v>
      </c>
      <c r="C595" s="14">
        <f t="shared" ca="1" si="223"/>
        <v>763.9107677799999</v>
      </c>
      <c r="D595" s="95">
        <f t="shared" si="224"/>
        <v>45306</v>
      </c>
      <c r="E595" s="93">
        <f ca="1">IF(D595&lt;$B$1,VLOOKUP(D595,[1]DI!$A$4:$B$15000,2,FALSE),0)</f>
        <v>0.11650000000000001</v>
      </c>
      <c r="F595" s="14">
        <f t="shared" ca="1" si="233"/>
        <v>1.0004373900000001</v>
      </c>
      <c r="G595" s="14">
        <f ca="1">(TRUNC(PRODUCT($F$12:$F594),16))</f>
        <v>1.30224952444486</v>
      </c>
      <c r="H595" s="14">
        <f t="shared" si="234"/>
        <v>1</v>
      </c>
      <c r="I595" s="14">
        <f t="shared" ca="1" si="235"/>
        <v>1.3022495199999999</v>
      </c>
      <c r="J595" s="13">
        <f t="shared" si="225"/>
        <v>7.0000000000000007E-2</v>
      </c>
      <c r="K595" s="29">
        <f t="shared" si="226"/>
        <v>44456</v>
      </c>
      <c r="L595" s="2">
        <f t="shared" si="227"/>
        <v>583</v>
      </c>
      <c r="M595" s="17">
        <f t="shared" si="228"/>
        <v>583</v>
      </c>
      <c r="N595" s="12">
        <f t="shared" si="217"/>
        <v>1.1694432100000001</v>
      </c>
      <c r="O595" s="12">
        <f t="shared" ca="1" si="218"/>
        <v>1.5229068589999999</v>
      </c>
      <c r="P595" s="17">
        <f t="shared" si="229"/>
        <v>0</v>
      </c>
      <c r="Q595" s="14">
        <f t="shared" ca="1" si="219"/>
        <v>399.45418013</v>
      </c>
      <c r="R595" s="20">
        <f t="shared" si="220"/>
        <v>0</v>
      </c>
      <c r="S595" s="14">
        <f t="shared" si="221"/>
        <v>0</v>
      </c>
      <c r="T595" s="4" t="str">
        <f t="shared" si="230"/>
        <v>A+J=</v>
      </c>
      <c r="U595" s="29">
        <f t="shared" si="231"/>
        <v>45807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22"/>
        <v>45308</v>
      </c>
      <c r="B596" s="116">
        <f t="shared" ca="1" si="232"/>
        <v>1164.1863269199998</v>
      </c>
      <c r="C596" s="14">
        <f t="shared" ca="1" si="223"/>
        <v>763.9107677799999</v>
      </c>
      <c r="D596" s="95">
        <f t="shared" si="224"/>
        <v>45307</v>
      </c>
      <c r="E596" s="93">
        <f ca="1">IF(D596&lt;$B$1,VLOOKUP(D596,[1]DI!$A$4:$B$15000,2,FALSE),0)</f>
        <v>0.11650000000000001</v>
      </c>
      <c r="F596" s="14">
        <f t="shared" ca="1" si="233"/>
        <v>1.0004373900000001</v>
      </c>
      <c r="G596" s="14">
        <f ca="1">(TRUNC(PRODUCT($F$12:$F595),16))</f>
        <v>1.30281911536436</v>
      </c>
      <c r="H596" s="14">
        <f t="shared" si="234"/>
        <v>1</v>
      </c>
      <c r="I596" s="14">
        <f t="shared" ca="1" si="235"/>
        <v>1.3028191200000001</v>
      </c>
      <c r="J596" s="13">
        <f t="shared" si="225"/>
        <v>7.0000000000000007E-2</v>
      </c>
      <c r="K596" s="29">
        <f t="shared" si="226"/>
        <v>44456</v>
      </c>
      <c r="L596" s="2">
        <f t="shared" si="227"/>
        <v>584</v>
      </c>
      <c r="M596" s="17">
        <f t="shared" si="228"/>
        <v>584</v>
      </c>
      <c r="N596" s="12">
        <f t="shared" si="217"/>
        <v>1.169757232</v>
      </c>
      <c r="O596" s="12">
        <f t="shared" ca="1" si="218"/>
        <v>1.5239820879999999</v>
      </c>
      <c r="P596" s="17">
        <f t="shared" si="229"/>
        <v>0</v>
      </c>
      <c r="Q596" s="14">
        <f t="shared" ca="1" si="219"/>
        <v>400.27555913999998</v>
      </c>
      <c r="R596" s="20">
        <f t="shared" si="220"/>
        <v>0</v>
      </c>
      <c r="S596" s="14">
        <f t="shared" si="221"/>
        <v>0</v>
      </c>
      <c r="T596" s="4" t="str">
        <f t="shared" si="230"/>
        <v>A+J=</v>
      </c>
      <c r="U596" s="29">
        <f t="shared" si="231"/>
        <v>45807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22"/>
        <v>45309</v>
      </c>
      <c r="B597" s="116">
        <f t="shared" ca="1" si="232"/>
        <v>1165.0082765699999</v>
      </c>
      <c r="C597" s="14">
        <f t="shared" ca="1" si="223"/>
        <v>763.9107677799999</v>
      </c>
      <c r="D597" s="95">
        <f t="shared" si="224"/>
        <v>45308</v>
      </c>
      <c r="E597" s="93">
        <f ca="1">IF(D597&lt;$B$1,VLOOKUP(D597,[1]DI!$A$4:$B$15000,2,FALSE),0)</f>
        <v>0.11650000000000001</v>
      </c>
      <c r="F597" s="14">
        <f t="shared" ca="1" si="233"/>
        <v>1.0004373900000001</v>
      </c>
      <c r="G597" s="14">
        <f ca="1">(TRUNC(PRODUCT($F$12:$F596),16))</f>
        <v>1.30338895541723</v>
      </c>
      <c r="H597" s="14">
        <f t="shared" si="234"/>
        <v>1</v>
      </c>
      <c r="I597" s="14">
        <f t="shared" ca="1" si="235"/>
        <v>1.3033889599999999</v>
      </c>
      <c r="J597" s="13">
        <f t="shared" si="225"/>
        <v>7.0000000000000007E-2</v>
      </c>
      <c r="K597" s="29">
        <f t="shared" si="226"/>
        <v>44456</v>
      </c>
      <c r="L597" s="2">
        <f t="shared" si="227"/>
        <v>585</v>
      </c>
      <c r="M597" s="17">
        <f t="shared" si="228"/>
        <v>585</v>
      </c>
      <c r="N597" s="12">
        <f t="shared" si="217"/>
        <v>1.1700713380000001</v>
      </c>
      <c r="O597" s="12">
        <f t="shared" ca="1" si="218"/>
        <v>1.525058064</v>
      </c>
      <c r="P597" s="17">
        <f t="shared" si="229"/>
        <v>0</v>
      </c>
      <c r="Q597" s="14">
        <f t="shared" ca="1" si="219"/>
        <v>401.09750879000001</v>
      </c>
      <c r="R597" s="20">
        <f t="shared" si="220"/>
        <v>0</v>
      </c>
      <c r="S597" s="14">
        <f t="shared" si="221"/>
        <v>0</v>
      </c>
      <c r="T597" s="4" t="str">
        <f t="shared" si="230"/>
        <v>A+J=</v>
      </c>
      <c r="U597" s="29">
        <f t="shared" si="231"/>
        <v>45807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22"/>
        <v>45310</v>
      </c>
      <c r="B598" s="116">
        <f t="shared" ca="1" si="232"/>
        <v>1165.8307999199999</v>
      </c>
      <c r="C598" s="14">
        <f t="shared" ca="1" si="223"/>
        <v>763.9107677799999</v>
      </c>
      <c r="D598" s="95">
        <f t="shared" si="224"/>
        <v>45309</v>
      </c>
      <c r="E598" s="93">
        <f ca="1">IF(D598&lt;$B$1,VLOOKUP(D598,[1]DI!$A$4:$B$15000,2,FALSE),0)</f>
        <v>0.11650000000000001</v>
      </c>
      <c r="F598" s="14">
        <f t="shared" ca="1" si="233"/>
        <v>1.0004373900000001</v>
      </c>
      <c r="G598" s="14">
        <f ca="1">(TRUNC(PRODUCT($F$12:$F597),16))</f>
        <v>1.3039590447124401</v>
      </c>
      <c r="H598" s="14">
        <f t="shared" si="234"/>
        <v>1</v>
      </c>
      <c r="I598" s="14">
        <f t="shared" ca="1" si="235"/>
        <v>1.3039590400000001</v>
      </c>
      <c r="J598" s="13">
        <f t="shared" si="225"/>
        <v>7.0000000000000007E-2</v>
      </c>
      <c r="K598" s="29">
        <f t="shared" si="226"/>
        <v>44456</v>
      </c>
      <c r="L598" s="2">
        <f t="shared" si="227"/>
        <v>586</v>
      </c>
      <c r="M598" s="17">
        <f t="shared" si="228"/>
        <v>586</v>
      </c>
      <c r="N598" s="12">
        <f t="shared" si="217"/>
        <v>1.170385529</v>
      </c>
      <c r="O598" s="12">
        <f t="shared" ca="1" si="218"/>
        <v>1.526134791</v>
      </c>
      <c r="P598" s="17">
        <f t="shared" si="229"/>
        <v>0</v>
      </c>
      <c r="Q598" s="14">
        <f t="shared" ca="1" si="219"/>
        <v>401.92003213999999</v>
      </c>
      <c r="R598" s="20">
        <f t="shared" si="220"/>
        <v>0</v>
      </c>
      <c r="S598" s="14">
        <f t="shared" si="221"/>
        <v>0</v>
      </c>
      <c r="T598" s="4" t="str">
        <f t="shared" si="230"/>
        <v>A+J=</v>
      </c>
      <c r="U598" s="29">
        <f t="shared" si="231"/>
        <v>45807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22"/>
        <v>45313</v>
      </c>
      <c r="B599" s="116">
        <f t="shared" ca="1" si="232"/>
        <v>1166.6539122499998</v>
      </c>
      <c r="C599" s="14">
        <f t="shared" ca="1" si="223"/>
        <v>763.9107677799999</v>
      </c>
      <c r="D599" s="95">
        <f t="shared" si="224"/>
        <v>45310</v>
      </c>
      <c r="E599" s="93">
        <f ca="1">IF(D599&lt;$B$1,VLOOKUP(D599,[1]DI!$A$4:$B$15000,2,FALSE),0)</f>
        <v>0.11650000000000001</v>
      </c>
      <c r="F599" s="14">
        <f t="shared" ca="1" si="233"/>
        <v>1.0004373900000001</v>
      </c>
      <c r="G599" s="14">
        <f ca="1">(TRUNC(PRODUCT($F$12:$F598),16))</f>
        <v>1.3045293833590099</v>
      </c>
      <c r="H599" s="14">
        <f t="shared" si="234"/>
        <v>1</v>
      </c>
      <c r="I599" s="14">
        <f t="shared" ca="1" si="235"/>
        <v>1.30452938</v>
      </c>
      <c r="J599" s="13">
        <f t="shared" si="225"/>
        <v>7.0000000000000007E-2</v>
      </c>
      <c r="K599" s="29">
        <f t="shared" si="226"/>
        <v>44456</v>
      </c>
      <c r="L599" s="2">
        <f t="shared" si="227"/>
        <v>587</v>
      </c>
      <c r="M599" s="17">
        <f t="shared" si="228"/>
        <v>587</v>
      </c>
      <c r="N599" s="12">
        <f t="shared" si="217"/>
        <v>1.1706998040000001</v>
      </c>
      <c r="O599" s="12">
        <f t="shared" ca="1" si="218"/>
        <v>1.5272122889999999</v>
      </c>
      <c r="P599" s="17">
        <f t="shared" si="229"/>
        <v>0</v>
      </c>
      <c r="Q599" s="14">
        <f t="shared" ca="1" si="219"/>
        <v>402.74314447</v>
      </c>
      <c r="R599" s="20">
        <f t="shared" si="220"/>
        <v>0</v>
      </c>
      <c r="S599" s="14">
        <f t="shared" si="221"/>
        <v>0</v>
      </c>
      <c r="T599" s="4" t="str">
        <f t="shared" si="230"/>
        <v>A+J=</v>
      </c>
      <c r="U599" s="29">
        <f t="shared" si="231"/>
        <v>45807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22"/>
        <v>45314</v>
      </c>
      <c r="B600" s="116">
        <f t="shared" ca="1" si="232"/>
        <v>1167.4776074399999</v>
      </c>
      <c r="C600" s="14">
        <f t="shared" ca="1" si="223"/>
        <v>763.9107677799999</v>
      </c>
      <c r="D600" s="95">
        <f t="shared" si="224"/>
        <v>45313</v>
      </c>
      <c r="E600" s="93">
        <f ca="1">IF(D600&lt;$B$1,VLOOKUP(D600,[1]DI!$A$4:$B$15000,2,FALSE),0)</f>
        <v>0.11650000000000001</v>
      </c>
      <c r="F600" s="14">
        <f t="shared" ca="1" si="233"/>
        <v>1.0004373900000001</v>
      </c>
      <c r="G600" s="14">
        <f ca="1">(TRUNC(PRODUCT($F$12:$F599),16))</f>
        <v>1.3050999714659901</v>
      </c>
      <c r="H600" s="14">
        <f t="shared" si="234"/>
        <v>1</v>
      </c>
      <c r="I600" s="14">
        <f t="shared" ca="1" si="235"/>
        <v>1.3050999700000001</v>
      </c>
      <c r="J600" s="13">
        <f t="shared" si="225"/>
        <v>7.0000000000000007E-2</v>
      </c>
      <c r="K600" s="29">
        <f t="shared" si="226"/>
        <v>44456</v>
      </c>
      <c r="L600" s="2">
        <f t="shared" si="227"/>
        <v>588</v>
      </c>
      <c r="M600" s="17">
        <f t="shared" si="228"/>
        <v>588</v>
      </c>
      <c r="N600" s="12">
        <f t="shared" si="217"/>
        <v>1.171014164</v>
      </c>
      <c r="O600" s="12">
        <f t="shared" ca="1" si="218"/>
        <v>1.5282905499999999</v>
      </c>
      <c r="P600" s="17">
        <f t="shared" si="229"/>
        <v>0</v>
      </c>
      <c r="Q600" s="14">
        <f t="shared" ca="1" si="219"/>
        <v>403.56683966000003</v>
      </c>
      <c r="R600" s="20">
        <f t="shared" si="220"/>
        <v>0</v>
      </c>
      <c r="S600" s="14">
        <f t="shared" si="221"/>
        <v>0</v>
      </c>
      <c r="T600" s="4" t="str">
        <f t="shared" si="230"/>
        <v>A+J=</v>
      </c>
      <c r="U600" s="29">
        <f t="shared" si="231"/>
        <v>45807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22"/>
        <v>45315</v>
      </c>
      <c r="B601" s="116">
        <f t="shared" ca="1" si="232"/>
        <v>1168.3018831999998</v>
      </c>
      <c r="C601" s="14">
        <f t="shared" ca="1" si="223"/>
        <v>763.9107677799999</v>
      </c>
      <c r="D601" s="95">
        <f t="shared" si="224"/>
        <v>45314</v>
      </c>
      <c r="E601" s="93">
        <f ca="1">IF(D601&lt;$B$1,VLOOKUP(D601,[1]DI!$A$4:$B$15000,2,FALSE),0)</f>
        <v>0.11650000000000001</v>
      </c>
      <c r="F601" s="14">
        <f t="shared" ca="1" si="233"/>
        <v>1.0004373900000001</v>
      </c>
      <c r="G601" s="14">
        <f ca="1">(TRUNC(PRODUCT($F$12:$F600),16))</f>
        <v>1.30567080914251</v>
      </c>
      <c r="H601" s="14">
        <f t="shared" si="234"/>
        <v>1</v>
      </c>
      <c r="I601" s="14">
        <f t="shared" ca="1" si="235"/>
        <v>1.3056708100000001</v>
      </c>
      <c r="J601" s="13">
        <f t="shared" si="225"/>
        <v>7.0000000000000007E-2</v>
      </c>
      <c r="K601" s="29">
        <f t="shared" si="226"/>
        <v>44456</v>
      </c>
      <c r="L601" s="2">
        <f t="shared" si="227"/>
        <v>589</v>
      </c>
      <c r="M601" s="17">
        <f t="shared" si="228"/>
        <v>589</v>
      </c>
      <c r="N601" s="12">
        <f t="shared" si="217"/>
        <v>1.171328607</v>
      </c>
      <c r="O601" s="12">
        <f t="shared" ca="1" si="218"/>
        <v>1.5293695709999999</v>
      </c>
      <c r="P601" s="17">
        <f t="shared" si="229"/>
        <v>0</v>
      </c>
      <c r="Q601" s="14">
        <f t="shared" ca="1" si="219"/>
        <v>404.39111542000001</v>
      </c>
      <c r="R601" s="20">
        <f t="shared" si="220"/>
        <v>0</v>
      </c>
      <c r="S601" s="14">
        <f t="shared" si="221"/>
        <v>0</v>
      </c>
      <c r="T601" s="4" t="str">
        <f t="shared" si="230"/>
        <v>A+J=</v>
      </c>
      <c r="U601" s="29">
        <f t="shared" si="231"/>
        <v>45807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22"/>
        <v>45316</v>
      </c>
      <c r="B602" s="116">
        <f t="shared" ca="1" si="232"/>
        <v>1169.1267425899998</v>
      </c>
      <c r="C602" s="14">
        <f t="shared" ca="1" si="223"/>
        <v>763.9107677799999</v>
      </c>
      <c r="D602" s="95">
        <f t="shared" si="224"/>
        <v>45315</v>
      </c>
      <c r="E602" s="93">
        <f ca="1">IF(D602&lt;$B$1,VLOOKUP(D602,[1]DI!$A$4:$B$15000,2,FALSE),0)</f>
        <v>0.11650000000000001</v>
      </c>
      <c r="F602" s="14">
        <f t="shared" ca="1" si="233"/>
        <v>1.0004373900000001</v>
      </c>
      <c r="G602" s="14">
        <f ca="1">(TRUNC(PRODUCT($F$12:$F601),16))</f>
        <v>1.30624189649772</v>
      </c>
      <c r="H602" s="14">
        <f t="shared" si="234"/>
        <v>1</v>
      </c>
      <c r="I602" s="14">
        <f t="shared" ca="1" si="235"/>
        <v>1.3062419000000001</v>
      </c>
      <c r="J602" s="13">
        <f t="shared" si="225"/>
        <v>7.0000000000000007E-2</v>
      </c>
      <c r="K602" s="29">
        <f t="shared" si="226"/>
        <v>44456</v>
      </c>
      <c r="L602" s="2">
        <f t="shared" si="227"/>
        <v>590</v>
      </c>
      <c r="M602" s="17">
        <f t="shared" si="228"/>
        <v>590</v>
      </c>
      <c r="N602" s="12">
        <f t="shared" si="217"/>
        <v>1.1716431359999999</v>
      </c>
      <c r="O602" s="12">
        <f t="shared" ca="1" si="218"/>
        <v>1.5304493560000001</v>
      </c>
      <c r="P602" s="17">
        <f t="shared" si="229"/>
        <v>0</v>
      </c>
      <c r="Q602" s="14">
        <f t="shared" ca="1" si="219"/>
        <v>405.21597480999998</v>
      </c>
      <c r="R602" s="20">
        <f t="shared" si="220"/>
        <v>0</v>
      </c>
      <c r="S602" s="14">
        <f t="shared" si="221"/>
        <v>0</v>
      </c>
      <c r="T602" s="4" t="str">
        <f t="shared" si="230"/>
        <v>A+J=</v>
      </c>
      <c r="U602" s="29">
        <f t="shared" si="231"/>
        <v>45807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22"/>
        <v>45317</v>
      </c>
      <c r="B603" s="116">
        <f t="shared" ca="1" si="232"/>
        <v>1169.9521749099999</v>
      </c>
      <c r="C603" s="14">
        <f t="shared" ca="1" si="223"/>
        <v>763.9107677799999</v>
      </c>
      <c r="D603" s="95">
        <f t="shared" si="224"/>
        <v>45316</v>
      </c>
      <c r="E603" s="93">
        <f ca="1">IF(D603&lt;$B$1,VLOOKUP(D603,[1]DI!$A$4:$B$15000,2,FALSE),0)</f>
        <v>0.11650000000000001</v>
      </c>
      <c r="F603" s="14">
        <f t="shared" ca="1" si="233"/>
        <v>1.0004373900000001</v>
      </c>
      <c r="G603" s="14">
        <f ca="1">(TRUNC(PRODUCT($F$12:$F602),16))</f>
        <v>1.30681323364083</v>
      </c>
      <c r="H603" s="14">
        <f t="shared" si="234"/>
        <v>1</v>
      </c>
      <c r="I603" s="14">
        <f t="shared" ca="1" si="235"/>
        <v>1.3068132299999999</v>
      </c>
      <c r="J603" s="13">
        <f t="shared" si="225"/>
        <v>7.0000000000000007E-2</v>
      </c>
      <c r="K603" s="29">
        <f t="shared" si="226"/>
        <v>44456</v>
      </c>
      <c r="L603" s="2">
        <f t="shared" si="227"/>
        <v>591</v>
      </c>
      <c r="M603" s="17">
        <f t="shared" si="228"/>
        <v>591</v>
      </c>
      <c r="N603" s="12">
        <f t="shared" si="217"/>
        <v>1.1719577489999999</v>
      </c>
      <c r="O603" s="12">
        <f t="shared" ca="1" si="218"/>
        <v>1.5315298909999999</v>
      </c>
      <c r="P603" s="17">
        <f t="shared" si="229"/>
        <v>0</v>
      </c>
      <c r="Q603" s="14">
        <f t="shared" ca="1" si="219"/>
        <v>406.04140712999998</v>
      </c>
      <c r="R603" s="20">
        <f t="shared" si="220"/>
        <v>0</v>
      </c>
      <c r="S603" s="14">
        <f t="shared" si="221"/>
        <v>0</v>
      </c>
      <c r="T603" s="4" t="str">
        <f t="shared" si="230"/>
        <v>A+J=</v>
      </c>
      <c r="U603" s="29">
        <f t="shared" si="231"/>
        <v>45807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22"/>
        <v>45320</v>
      </c>
      <c r="B604" s="116">
        <f t="shared" ca="1" si="232"/>
        <v>1170.7781992599998</v>
      </c>
      <c r="C604" s="14">
        <f t="shared" ca="1" si="223"/>
        <v>763.9107677799999</v>
      </c>
      <c r="D604" s="95">
        <f t="shared" si="224"/>
        <v>45317</v>
      </c>
      <c r="E604" s="93">
        <f ca="1">IF(D604&lt;$B$1,VLOOKUP(D604,[1]DI!$A$4:$B$15000,2,FALSE),0)</f>
        <v>0.11650000000000001</v>
      </c>
      <c r="F604" s="14">
        <f t="shared" ca="1" si="233"/>
        <v>1.0004373900000001</v>
      </c>
      <c r="G604" s="14">
        <f ca="1">(TRUNC(PRODUCT($F$12:$F603),16))</f>
        <v>1.3073848206811001</v>
      </c>
      <c r="H604" s="14">
        <f t="shared" si="234"/>
        <v>1</v>
      </c>
      <c r="I604" s="14">
        <f t="shared" ca="1" si="235"/>
        <v>1.30738482</v>
      </c>
      <c r="J604" s="13">
        <f t="shared" si="225"/>
        <v>7.0000000000000007E-2</v>
      </c>
      <c r="K604" s="29">
        <f t="shared" si="226"/>
        <v>44456</v>
      </c>
      <c r="L604" s="2">
        <f t="shared" si="227"/>
        <v>592</v>
      </c>
      <c r="M604" s="17">
        <f t="shared" si="228"/>
        <v>592</v>
      </c>
      <c r="N604" s="12">
        <f t="shared" si="217"/>
        <v>1.172272446</v>
      </c>
      <c r="O604" s="12">
        <f t="shared" ca="1" si="218"/>
        <v>1.5326112009999999</v>
      </c>
      <c r="P604" s="17">
        <f t="shared" si="229"/>
        <v>0</v>
      </c>
      <c r="Q604" s="14">
        <f t="shared" ca="1" si="219"/>
        <v>406.86743147999999</v>
      </c>
      <c r="R604" s="20">
        <f t="shared" si="220"/>
        <v>0</v>
      </c>
      <c r="S604" s="14">
        <f t="shared" si="221"/>
        <v>0</v>
      </c>
      <c r="T604" s="4" t="str">
        <f t="shared" si="230"/>
        <v>A+J=</v>
      </c>
      <c r="U604" s="29">
        <f t="shared" si="231"/>
        <v>45807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22"/>
        <v>45321</v>
      </c>
      <c r="B605" s="116">
        <f t="shared" ca="1" si="232"/>
        <v>1171.60480648</v>
      </c>
      <c r="C605" s="14">
        <f t="shared" ca="1" si="223"/>
        <v>763.9107677799999</v>
      </c>
      <c r="D605" s="95">
        <f t="shared" si="224"/>
        <v>45320</v>
      </c>
      <c r="E605" s="93">
        <f ca="1">IF(D605&lt;$B$1,VLOOKUP(D605,[1]DI!$A$4:$B$15000,2,FALSE),0)</f>
        <v>0.11650000000000001</v>
      </c>
      <c r="F605" s="14">
        <f t="shared" ca="1" si="233"/>
        <v>1.0004373900000001</v>
      </c>
      <c r="G605" s="14">
        <f ca="1">(TRUNC(PRODUCT($F$12:$F604),16))</f>
        <v>1.3079566577278099</v>
      </c>
      <c r="H605" s="14">
        <f t="shared" si="234"/>
        <v>1</v>
      </c>
      <c r="I605" s="14">
        <f t="shared" ca="1" si="235"/>
        <v>1.3079566600000001</v>
      </c>
      <c r="J605" s="13">
        <f t="shared" si="225"/>
        <v>7.0000000000000007E-2</v>
      </c>
      <c r="K605" s="29">
        <f t="shared" si="226"/>
        <v>44456</v>
      </c>
      <c r="L605" s="2">
        <f t="shared" si="227"/>
        <v>593</v>
      </c>
      <c r="M605" s="17">
        <f t="shared" si="228"/>
        <v>593</v>
      </c>
      <c r="N605" s="12">
        <f t="shared" si="217"/>
        <v>1.172587228</v>
      </c>
      <c r="O605" s="12">
        <f t="shared" ca="1" si="218"/>
        <v>1.533693274</v>
      </c>
      <c r="P605" s="17">
        <f t="shared" si="229"/>
        <v>0</v>
      </c>
      <c r="Q605" s="14">
        <f t="shared" ca="1" si="219"/>
        <v>407.69403870000002</v>
      </c>
      <c r="R605" s="20">
        <f t="shared" si="220"/>
        <v>0</v>
      </c>
      <c r="S605" s="14">
        <f t="shared" si="221"/>
        <v>0</v>
      </c>
      <c r="T605" s="4" t="str">
        <f t="shared" si="230"/>
        <v>A+J=</v>
      </c>
      <c r="U605" s="29">
        <f t="shared" si="231"/>
        <v>45807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22"/>
        <v>45322</v>
      </c>
      <c r="B606" s="116">
        <f t="shared" ca="1" si="232"/>
        <v>1172.4319881499998</v>
      </c>
      <c r="C606" s="14">
        <f t="shared" ca="1" si="223"/>
        <v>763.9107677799999</v>
      </c>
      <c r="D606" s="95">
        <f t="shared" si="224"/>
        <v>45321</v>
      </c>
      <c r="E606" s="93">
        <f ca="1">IF(D606&lt;$B$1,VLOOKUP(D606,[1]DI!$A$4:$B$15000,2,FALSE),0)</f>
        <v>0.11650000000000001</v>
      </c>
      <c r="F606" s="14">
        <f t="shared" ca="1" si="233"/>
        <v>1.0004373900000001</v>
      </c>
      <c r="G606" s="14">
        <f ca="1">(TRUNC(PRODUCT($F$12:$F605),16))</f>
        <v>1.30852874489034</v>
      </c>
      <c r="H606" s="14">
        <f t="shared" si="234"/>
        <v>1</v>
      </c>
      <c r="I606" s="14">
        <f t="shared" ca="1" si="235"/>
        <v>1.3085287400000001</v>
      </c>
      <c r="J606" s="13">
        <f t="shared" si="225"/>
        <v>7.0000000000000007E-2</v>
      </c>
      <c r="K606" s="29">
        <f t="shared" si="226"/>
        <v>44456</v>
      </c>
      <c r="L606" s="2">
        <f t="shared" si="227"/>
        <v>594</v>
      </c>
      <c r="M606" s="17">
        <f t="shared" si="228"/>
        <v>594</v>
      </c>
      <c r="N606" s="12">
        <f t="shared" si="217"/>
        <v>1.1729020939999999</v>
      </c>
      <c r="O606" s="12">
        <f t="shared" ca="1" si="218"/>
        <v>1.5347760989999999</v>
      </c>
      <c r="P606" s="17">
        <f t="shared" si="229"/>
        <v>0</v>
      </c>
      <c r="Q606" s="14">
        <f t="shared" ca="1" si="219"/>
        <v>408.52122036999998</v>
      </c>
      <c r="R606" s="20">
        <f t="shared" si="220"/>
        <v>0</v>
      </c>
      <c r="S606" s="14">
        <f t="shared" si="221"/>
        <v>0</v>
      </c>
      <c r="T606" s="4" t="str">
        <f t="shared" si="230"/>
        <v>A+J=</v>
      </c>
      <c r="U606" s="29">
        <f t="shared" si="231"/>
        <v>45807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22"/>
        <v>45323</v>
      </c>
      <c r="B607" s="116">
        <f t="shared" ca="1" si="232"/>
        <v>1173.25976339</v>
      </c>
      <c r="C607" s="14">
        <f t="shared" ca="1" si="223"/>
        <v>763.9107677799999</v>
      </c>
      <c r="D607" s="95">
        <f t="shared" si="224"/>
        <v>45322</v>
      </c>
      <c r="E607" s="93">
        <f ca="1">IF(D607&lt;$B$1,VLOOKUP(D607,[1]DI!$A$4:$B$15000,2,FALSE),0)</f>
        <v>0.11650000000000001</v>
      </c>
      <c r="F607" s="14">
        <f t="shared" ca="1" si="233"/>
        <v>1.0004373900000001</v>
      </c>
      <c r="G607" s="14">
        <f ca="1">(TRUNC(PRODUCT($F$12:$F606),16))</f>
        <v>1.30910108227807</v>
      </c>
      <c r="H607" s="14">
        <f t="shared" si="234"/>
        <v>1</v>
      </c>
      <c r="I607" s="14">
        <f t="shared" ca="1" si="235"/>
        <v>1.30910108</v>
      </c>
      <c r="J607" s="13">
        <f t="shared" si="225"/>
        <v>7.0000000000000007E-2</v>
      </c>
      <c r="K607" s="29">
        <f t="shared" si="226"/>
        <v>44456</v>
      </c>
      <c r="L607" s="2">
        <f t="shared" si="227"/>
        <v>595</v>
      </c>
      <c r="M607" s="17">
        <f t="shared" si="228"/>
        <v>595</v>
      </c>
      <c r="N607" s="12">
        <f t="shared" si="217"/>
        <v>1.1732170449999999</v>
      </c>
      <c r="O607" s="12">
        <f t="shared" ca="1" si="218"/>
        <v>1.5358597009999999</v>
      </c>
      <c r="P607" s="17">
        <f t="shared" si="229"/>
        <v>0</v>
      </c>
      <c r="Q607" s="14">
        <f t="shared" ca="1" si="219"/>
        <v>409.34899560999997</v>
      </c>
      <c r="R607" s="20">
        <f t="shared" si="220"/>
        <v>0</v>
      </c>
      <c r="S607" s="14">
        <f t="shared" si="221"/>
        <v>0</v>
      </c>
      <c r="T607" s="4" t="str">
        <f t="shared" si="230"/>
        <v>A+J=</v>
      </c>
      <c r="U607" s="29">
        <f t="shared" si="231"/>
        <v>45807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22"/>
        <v>45324</v>
      </c>
      <c r="B608" s="116">
        <f t="shared" ca="1" si="232"/>
        <v>1174.0881214899998</v>
      </c>
      <c r="C608" s="14">
        <f t="shared" ca="1" si="223"/>
        <v>763.9107677799999</v>
      </c>
      <c r="D608" s="95">
        <f t="shared" si="224"/>
        <v>45323</v>
      </c>
      <c r="E608" s="93">
        <f ca="1">IF(D608&lt;$B$1,VLOOKUP(D608,[1]DI!$A$4:$B$15000,2,FALSE),0)</f>
        <v>0.1115</v>
      </c>
      <c r="F608" s="14">
        <f t="shared" ca="1" si="233"/>
        <v>1.00041957</v>
      </c>
      <c r="G608" s="14">
        <f ca="1">(TRUNC(PRODUCT($F$12:$F607),16))</f>
        <v>1.3096736700004401</v>
      </c>
      <c r="H608" s="14">
        <f t="shared" si="234"/>
        <v>1</v>
      </c>
      <c r="I608" s="14">
        <f t="shared" ca="1" si="235"/>
        <v>1.30967367</v>
      </c>
      <c r="J608" s="13">
        <f t="shared" si="225"/>
        <v>7.0000000000000007E-2</v>
      </c>
      <c r="K608" s="29">
        <f t="shared" si="226"/>
        <v>44456</v>
      </c>
      <c r="L608" s="2">
        <f t="shared" si="227"/>
        <v>596</v>
      </c>
      <c r="M608" s="17">
        <f t="shared" si="228"/>
        <v>596</v>
      </c>
      <c r="N608" s="12">
        <f t="shared" si="217"/>
        <v>1.17353208</v>
      </c>
      <c r="O608" s="12">
        <f t="shared" ca="1" si="218"/>
        <v>1.536944066</v>
      </c>
      <c r="P608" s="17">
        <f t="shared" si="229"/>
        <v>0</v>
      </c>
      <c r="Q608" s="14">
        <f t="shared" ca="1" si="219"/>
        <v>410.17735370999998</v>
      </c>
      <c r="R608" s="20">
        <f t="shared" si="220"/>
        <v>0</v>
      </c>
      <c r="S608" s="14">
        <f t="shared" si="221"/>
        <v>0</v>
      </c>
      <c r="T608" s="4" t="str">
        <f t="shared" si="230"/>
        <v>A+J=</v>
      </c>
      <c r="U608" s="29">
        <f t="shared" si="231"/>
        <v>45807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22"/>
        <v>45327</v>
      </c>
      <c r="B609" s="116">
        <f t="shared" ca="1" si="232"/>
        <v>1174.8961366399999</v>
      </c>
      <c r="C609" s="14">
        <f t="shared" ca="1" si="223"/>
        <v>763.9107677799999</v>
      </c>
      <c r="D609" s="95">
        <f t="shared" si="224"/>
        <v>45324</v>
      </c>
      <c r="E609" s="93">
        <f ca="1">IF(D609&lt;$B$1,VLOOKUP(D609,[1]DI!$A$4:$B$15000,2,FALSE),0)</f>
        <v>0.1115</v>
      </c>
      <c r="F609" s="14">
        <f t="shared" ca="1" si="233"/>
        <v>1.00041957</v>
      </c>
      <c r="G609" s="14">
        <f ca="1">(TRUNC(PRODUCT($F$12:$F608),16))</f>
        <v>1.31022316978217</v>
      </c>
      <c r="H609" s="14">
        <f t="shared" si="234"/>
        <v>1</v>
      </c>
      <c r="I609" s="14">
        <f t="shared" ca="1" si="235"/>
        <v>1.31022317</v>
      </c>
      <c r="J609" s="13">
        <f t="shared" si="225"/>
        <v>7.0000000000000007E-2</v>
      </c>
      <c r="K609" s="29">
        <f t="shared" si="226"/>
        <v>44456</v>
      </c>
      <c r="L609" s="2">
        <f t="shared" si="227"/>
        <v>597</v>
      </c>
      <c r="M609" s="17">
        <f t="shared" si="228"/>
        <v>597</v>
      </c>
      <c r="N609" s="12">
        <f t="shared" si="217"/>
        <v>1.1738472010000001</v>
      </c>
      <c r="O609" s="12">
        <f t="shared" ca="1" si="218"/>
        <v>1.5380018010000001</v>
      </c>
      <c r="P609" s="17">
        <f t="shared" si="229"/>
        <v>0</v>
      </c>
      <c r="Q609" s="14">
        <f t="shared" ca="1" si="219"/>
        <v>410.98536885999999</v>
      </c>
      <c r="R609" s="20">
        <f t="shared" si="220"/>
        <v>0</v>
      </c>
      <c r="S609" s="14">
        <f t="shared" si="221"/>
        <v>0</v>
      </c>
      <c r="T609" s="4" t="str">
        <f t="shared" si="230"/>
        <v>A+J=</v>
      </c>
      <c r="U609" s="29">
        <f t="shared" si="231"/>
        <v>45807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22"/>
        <v>45328</v>
      </c>
      <c r="B610" s="116">
        <f t="shared" ca="1" si="232"/>
        <v>1175.7047056399999</v>
      </c>
      <c r="C610" s="14">
        <f t="shared" ca="1" si="223"/>
        <v>763.9107677799999</v>
      </c>
      <c r="D610" s="95">
        <f t="shared" si="224"/>
        <v>45327</v>
      </c>
      <c r="E610" s="93">
        <f ca="1">IF(D610&lt;$B$1,VLOOKUP(D610,[1]DI!$A$4:$B$15000,2,FALSE),0)</f>
        <v>0.1115</v>
      </c>
      <c r="F610" s="14">
        <f t="shared" ca="1" si="233"/>
        <v>1.00041957</v>
      </c>
      <c r="G610" s="14">
        <f ca="1">(TRUNC(PRODUCT($F$12:$F609),16))</f>
        <v>1.3107729001175099</v>
      </c>
      <c r="H610" s="14">
        <f t="shared" si="234"/>
        <v>1</v>
      </c>
      <c r="I610" s="14">
        <f t="shared" ca="1" si="235"/>
        <v>1.3107728999999999</v>
      </c>
      <c r="J610" s="13">
        <f t="shared" si="225"/>
        <v>7.0000000000000007E-2</v>
      </c>
      <c r="K610" s="29">
        <f t="shared" si="226"/>
        <v>44456</v>
      </c>
      <c r="L610" s="2">
        <f t="shared" si="227"/>
        <v>598</v>
      </c>
      <c r="M610" s="17">
        <f t="shared" si="228"/>
        <v>598</v>
      </c>
      <c r="N610" s="12">
        <f t="shared" si="217"/>
        <v>1.1741624049999999</v>
      </c>
      <c r="O610" s="12">
        <f t="shared" ca="1" si="218"/>
        <v>1.5390602609999999</v>
      </c>
      <c r="P610" s="17">
        <f t="shared" si="229"/>
        <v>0</v>
      </c>
      <c r="Q610" s="14">
        <f t="shared" ca="1" si="219"/>
        <v>411.79393786000003</v>
      </c>
      <c r="R610" s="20">
        <f t="shared" si="220"/>
        <v>0</v>
      </c>
      <c r="S610" s="14">
        <f t="shared" si="221"/>
        <v>0</v>
      </c>
      <c r="T610" s="4" t="str">
        <f t="shared" si="230"/>
        <v>A+J=</v>
      </c>
      <c r="U610" s="29">
        <f t="shared" si="231"/>
        <v>45807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22"/>
        <v>45329</v>
      </c>
      <c r="B611" s="116">
        <f t="shared" ca="1" si="232"/>
        <v>1176.5138315199999</v>
      </c>
      <c r="C611" s="14">
        <f t="shared" ca="1" si="223"/>
        <v>763.9107677799999</v>
      </c>
      <c r="D611" s="95">
        <f t="shared" si="224"/>
        <v>45328</v>
      </c>
      <c r="E611" s="93">
        <f ca="1">IF(D611&lt;$B$1,VLOOKUP(D611,[1]DI!$A$4:$B$15000,2,FALSE),0)</f>
        <v>0.1115</v>
      </c>
      <c r="F611" s="14">
        <f t="shared" ca="1" si="233"/>
        <v>1.00041957</v>
      </c>
      <c r="G611" s="14">
        <f ca="1">(TRUNC(PRODUCT($F$12:$F610),16))</f>
        <v>1.3113228611032099</v>
      </c>
      <c r="H611" s="14">
        <f t="shared" si="234"/>
        <v>1</v>
      </c>
      <c r="I611" s="14">
        <f t="shared" ca="1" si="235"/>
        <v>1.31132286</v>
      </c>
      <c r="J611" s="13">
        <f t="shared" si="225"/>
        <v>7.0000000000000007E-2</v>
      </c>
      <c r="K611" s="29">
        <f t="shared" si="226"/>
        <v>44456</v>
      </c>
      <c r="L611" s="2">
        <f t="shared" si="227"/>
        <v>599</v>
      </c>
      <c r="M611" s="17">
        <f t="shared" si="228"/>
        <v>599</v>
      </c>
      <c r="N611" s="12">
        <f t="shared" si="217"/>
        <v>1.174477695</v>
      </c>
      <c r="O611" s="12">
        <f t="shared" ca="1" si="218"/>
        <v>1.5401194499999999</v>
      </c>
      <c r="P611" s="17">
        <f t="shared" si="229"/>
        <v>0</v>
      </c>
      <c r="Q611" s="14">
        <f t="shared" ca="1" si="219"/>
        <v>412.60306373999998</v>
      </c>
      <c r="R611" s="20">
        <f t="shared" si="220"/>
        <v>0</v>
      </c>
      <c r="S611" s="14">
        <f t="shared" si="221"/>
        <v>0</v>
      </c>
      <c r="T611" s="4" t="str">
        <f t="shared" si="230"/>
        <v>A+J=</v>
      </c>
      <c r="U611" s="29">
        <f t="shared" si="231"/>
        <v>45807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22"/>
        <v>45330</v>
      </c>
      <c r="B612" s="116">
        <f t="shared" ca="1" si="232"/>
        <v>1177.3235135299999</v>
      </c>
      <c r="C612" s="14">
        <f t="shared" ca="1" si="223"/>
        <v>763.9107677799999</v>
      </c>
      <c r="D612" s="95">
        <f t="shared" si="224"/>
        <v>45329</v>
      </c>
      <c r="E612" s="93">
        <f ca="1">IF(D612&lt;$B$1,VLOOKUP(D612,[1]DI!$A$4:$B$15000,2,FALSE),0)</f>
        <v>0.1115</v>
      </c>
      <c r="F612" s="14">
        <f t="shared" ca="1" si="233"/>
        <v>1.00041957</v>
      </c>
      <c r="G612" s="14">
        <f ca="1">(TRUNC(PRODUCT($F$12:$F611),16))</f>
        <v>1.31187305283605</v>
      </c>
      <c r="H612" s="14">
        <f t="shared" si="234"/>
        <v>1</v>
      </c>
      <c r="I612" s="14">
        <f t="shared" ca="1" si="235"/>
        <v>1.31187305</v>
      </c>
      <c r="J612" s="13">
        <f t="shared" si="225"/>
        <v>7.0000000000000007E-2</v>
      </c>
      <c r="K612" s="29">
        <f t="shared" si="226"/>
        <v>44456</v>
      </c>
      <c r="L612" s="2">
        <f t="shared" si="227"/>
        <v>600</v>
      </c>
      <c r="M612" s="17">
        <f t="shared" si="228"/>
        <v>600</v>
      </c>
      <c r="N612" s="12">
        <f t="shared" si="217"/>
        <v>1.1747930689999999</v>
      </c>
      <c r="O612" s="12">
        <f t="shared" ca="1" si="218"/>
        <v>1.541179367</v>
      </c>
      <c r="P612" s="17">
        <f t="shared" si="229"/>
        <v>0</v>
      </c>
      <c r="Q612" s="14">
        <f t="shared" ca="1" si="219"/>
        <v>413.41274575</v>
      </c>
      <c r="R612" s="20">
        <f t="shared" si="220"/>
        <v>0</v>
      </c>
      <c r="S612" s="14">
        <f t="shared" si="221"/>
        <v>0</v>
      </c>
      <c r="T612" s="4" t="str">
        <f t="shared" si="230"/>
        <v>A+J=</v>
      </c>
      <c r="U612" s="29">
        <f t="shared" si="231"/>
        <v>45807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22"/>
        <v>45331</v>
      </c>
      <c r="B613" s="116">
        <f t="shared" ca="1" si="232"/>
        <v>1178.1337592999998</v>
      </c>
      <c r="C613" s="14">
        <f t="shared" ca="1" si="223"/>
        <v>763.9107677799999</v>
      </c>
      <c r="D613" s="95">
        <f t="shared" si="224"/>
        <v>45330</v>
      </c>
      <c r="E613" s="93">
        <f ca="1">IF(D613&lt;$B$1,VLOOKUP(D613,[1]DI!$A$4:$B$15000,2,FALSE),0)</f>
        <v>0.1115</v>
      </c>
      <c r="F613" s="14">
        <f t="shared" ca="1" si="233"/>
        <v>1.00041957</v>
      </c>
      <c r="G613" s="14">
        <f ca="1">(TRUNC(PRODUCT($F$12:$F612),16))</f>
        <v>1.3124234754128301</v>
      </c>
      <c r="H613" s="14">
        <f t="shared" si="234"/>
        <v>1</v>
      </c>
      <c r="I613" s="14">
        <f t="shared" ca="1" si="235"/>
        <v>1.3124234800000001</v>
      </c>
      <c r="J613" s="13">
        <f t="shared" si="225"/>
        <v>7.0000000000000007E-2</v>
      </c>
      <c r="K613" s="29">
        <f t="shared" si="226"/>
        <v>44456</v>
      </c>
      <c r="L613" s="2">
        <f t="shared" si="227"/>
        <v>601</v>
      </c>
      <c r="M613" s="17">
        <f t="shared" si="228"/>
        <v>601</v>
      </c>
      <c r="N613" s="12">
        <f t="shared" si="217"/>
        <v>1.1751085269999999</v>
      </c>
      <c r="O613" s="12">
        <f t="shared" ca="1" si="218"/>
        <v>1.5422400220000001</v>
      </c>
      <c r="P613" s="17">
        <f t="shared" si="229"/>
        <v>0</v>
      </c>
      <c r="Q613" s="14">
        <f t="shared" ca="1" si="219"/>
        <v>414.22299151999999</v>
      </c>
      <c r="R613" s="20">
        <f t="shared" si="220"/>
        <v>0</v>
      </c>
      <c r="S613" s="14">
        <f t="shared" si="221"/>
        <v>0</v>
      </c>
      <c r="T613" s="4" t="str">
        <f t="shared" si="230"/>
        <v>A+J=</v>
      </c>
      <c r="U613" s="29">
        <f t="shared" si="231"/>
        <v>45807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22"/>
        <v>45336</v>
      </c>
      <c r="B614" s="116">
        <f t="shared" ca="1" si="232"/>
        <v>1178.94455509</v>
      </c>
      <c r="C614" s="14">
        <f t="shared" ca="1" si="223"/>
        <v>763.9107677799999</v>
      </c>
      <c r="D614" s="95">
        <f t="shared" si="224"/>
        <v>45331</v>
      </c>
      <c r="E614" s="93">
        <f ca="1">IF(D614&lt;$B$1,VLOOKUP(D614,[1]DI!$A$4:$B$15000,2,FALSE),0)</f>
        <v>0.1115</v>
      </c>
      <c r="F614" s="14">
        <f t="shared" ca="1" si="233"/>
        <v>1.00041957</v>
      </c>
      <c r="G614" s="14">
        <f ca="1">(TRUNC(PRODUCT($F$12:$F613),16))</f>
        <v>1.3129741289304</v>
      </c>
      <c r="H614" s="14">
        <f t="shared" si="234"/>
        <v>1</v>
      </c>
      <c r="I614" s="14">
        <f t="shared" ca="1" si="235"/>
        <v>1.31297413</v>
      </c>
      <c r="J614" s="13">
        <f t="shared" si="225"/>
        <v>7.0000000000000007E-2</v>
      </c>
      <c r="K614" s="29">
        <f t="shared" si="226"/>
        <v>44456</v>
      </c>
      <c r="L614" s="2">
        <f t="shared" si="227"/>
        <v>602</v>
      </c>
      <c r="M614" s="17">
        <f t="shared" si="228"/>
        <v>602</v>
      </c>
      <c r="N614" s="12">
        <f t="shared" si="217"/>
        <v>1.1754240709999999</v>
      </c>
      <c r="O614" s="12">
        <f t="shared" ca="1" si="218"/>
        <v>1.543301397</v>
      </c>
      <c r="P614" s="17">
        <f t="shared" si="229"/>
        <v>0</v>
      </c>
      <c r="Q614" s="14">
        <f t="shared" ca="1" si="219"/>
        <v>415.03378730999998</v>
      </c>
      <c r="R614" s="20">
        <f t="shared" si="220"/>
        <v>0</v>
      </c>
      <c r="S614" s="14">
        <f t="shared" si="221"/>
        <v>0</v>
      </c>
      <c r="T614" s="4" t="str">
        <f t="shared" si="230"/>
        <v>A+J=</v>
      </c>
      <c r="U614" s="29">
        <f t="shared" si="231"/>
        <v>45807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22"/>
        <v>45337</v>
      </c>
      <c r="B615" s="116">
        <f t="shared" ca="1" si="232"/>
        <v>1179.7559070099999</v>
      </c>
      <c r="C615" s="14">
        <f t="shared" ca="1" si="223"/>
        <v>763.9107677799999</v>
      </c>
      <c r="D615" s="95">
        <f t="shared" si="224"/>
        <v>45336</v>
      </c>
      <c r="E615" s="93">
        <f ca="1">IF(D615&lt;$B$1,VLOOKUP(D615,[1]DI!$A$4:$B$15000,2,FALSE),0)</f>
        <v>0.1115</v>
      </c>
      <c r="F615" s="14">
        <f t="shared" ca="1" si="233"/>
        <v>1.00041957</v>
      </c>
      <c r="G615" s="14">
        <f ca="1">(TRUNC(PRODUCT($F$12:$F614),16))</f>
        <v>1.31352501348568</v>
      </c>
      <c r="H615" s="14">
        <f t="shared" si="234"/>
        <v>1</v>
      </c>
      <c r="I615" s="14">
        <f t="shared" ca="1" si="235"/>
        <v>1.31352501</v>
      </c>
      <c r="J615" s="13">
        <f t="shared" si="225"/>
        <v>7.0000000000000007E-2</v>
      </c>
      <c r="K615" s="29">
        <f t="shared" si="226"/>
        <v>44456</v>
      </c>
      <c r="L615" s="2">
        <f t="shared" si="227"/>
        <v>603</v>
      </c>
      <c r="M615" s="17">
        <f t="shared" si="228"/>
        <v>603</v>
      </c>
      <c r="N615" s="12">
        <f t="shared" si="217"/>
        <v>1.175739699</v>
      </c>
      <c r="O615" s="12">
        <f t="shared" ca="1" si="218"/>
        <v>1.5443635</v>
      </c>
      <c r="P615" s="17">
        <f t="shared" si="229"/>
        <v>0</v>
      </c>
      <c r="Q615" s="14">
        <f t="shared" ca="1" si="219"/>
        <v>415.84513922999997</v>
      </c>
      <c r="R615" s="20">
        <f t="shared" si="220"/>
        <v>0</v>
      </c>
      <c r="S615" s="14">
        <f t="shared" si="221"/>
        <v>0</v>
      </c>
      <c r="T615" s="4" t="str">
        <f t="shared" si="230"/>
        <v>A+J=</v>
      </c>
      <c r="U615" s="29">
        <f t="shared" si="231"/>
        <v>45807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22"/>
        <v>45338</v>
      </c>
      <c r="B616" s="116">
        <f t="shared" ca="1" si="232"/>
        <v>1180.5678242199999</v>
      </c>
      <c r="C616" s="14">
        <f t="shared" ca="1" si="223"/>
        <v>763.9107677799999</v>
      </c>
      <c r="D616" s="95">
        <f t="shared" si="224"/>
        <v>45337</v>
      </c>
      <c r="E616" s="93">
        <f ca="1">IF(D616&lt;$B$1,VLOOKUP(D616,[1]DI!$A$4:$B$15000,2,FALSE),0)</f>
        <v>0.1115</v>
      </c>
      <c r="F616" s="14">
        <f t="shared" ca="1" si="233"/>
        <v>1.00041957</v>
      </c>
      <c r="G616" s="14">
        <f ca="1">(TRUNC(PRODUCT($F$12:$F615),16))</f>
        <v>1.31407612917559</v>
      </c>
      <c r="H616" s="14">
        <f t="shared" si="234"/>
        <v>1</v>
      </c>
      <c r="I616" s="14">
        <f t="shared" ca="1" si="235"/>
        <v>1.3140761299999999</v>
      </c>
      <c r="J616" s="13">
        <f t="shared" si="225"/>
        <v>7.0000000000000007E-2</v>
      </c>
      <c r="K616" s="29">
        <f t="shared" si="226"/>
        <v>44456</v>
      </c>
      <c r="L616" s="2">
        <f t="shared" si="227"/>
        <v>604</v>
      </c>
      <c r="M616" s="17">
        <f t="shared" si="228"/>
        <v>604</v>
      </c>
      <c r="N616" s="12">
        <f t="shared" si="217"/>
        <v>1.1760554110000001</v>
      </c>
      <c r="O616" s="12">
        <f t="shared" ca="1" si="218"/>
        <v>1.5454263429999999</v>
      </c>
      <c r="P616" s="17">
        <f t="shared" si="229"/>
        <v>0</v>
      </c>
      <c r="Q616" s="14">
        <f t="shared" ca="1" si="219"/>
        <v>416.65705644000002</v>
      </c>
      <c r="R616" s="20">
        <f t="shared" si="220"/>
        <v>0</v>
      </c>
      <c r="S616" s="14">
        <f t="shared" si="221"/>
        <v>0</v>
      </c>
      <c r="T616" s="4" t="str">
        <f t="shared" si="230"/>
        <v>A+J=</v>
      </c>
      <c r="U616" s="29">
        <f t="shared" si="231"/>
        <v>45807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22"/>
        <v>45341</v>
      </c>
      <c r="B617" s="116">
        <f t="shared" ca="1" si="232"/>
        <v>1181.3803006199998</v>
      </c>
      <c r="C617" s="14">
        <f t="shared" ca="1" si="223"/>
        <v>763.9107677799999</v>
      </c>
      <c r="D617" s="95">
        <f t="shared" si="224"/>
        <v>45338</v>
      </c>
      <c r="E617" s="93">
        <f ca="1">IF(D617&lt;$B$1,VLOOKUP(D617,[1]DI!$A$4:$B$15000,2,FALSE),0)</f>
        <v>0.1115</v>
      </c>
      <c r="F617" s="14">
        <f t="shared" ca="1" si="233"/>
        <v>1.00041957</v>
      </c>
      <c r="G617" s="14">
        <f ca="1">(TRUNC(PRODUCT($F$12:$F616),16))</f>
        <v>1.3146274760971099</v>
      </c>
      <c r="H617" s="14">
        <f t="shared" si="234"/>
        <v>1</v>
      </c>
      <c r="I617" s="14">
        <f t="shared" ca="1" si="235"/>
        <v>1.31462748</v>
      </c>
      <c r="J617" s="13">
        <f t="shared" si="225"/>
        <v>7.0000000000000007E-2</v>
      </c>
      <c r="K617" s="29">
        <f t="shared" si="226"/>
        <v>44456</v>
      </c>
      <c r="L617" s="2">
        <f t="shared" si="227"/>
        <v>605</v>
      </c>
      <c r="M617" s="17">
        <f t="shared" si="228"/>
        <v>605</v>
      </c>
      <c r="N617" s="12">
        <f t="shared" si="217"/>
        <v>1.176371209</v>
      </c>
      <c r="O617" s="12">
        <f t="shared" ca="1" si="218"/>
        <v>1.546489918</v>
      </c>
      <c r="P617" s="17">
        <f t="shared" si="229"/>
        <v>0</v>
      </c>
      <c r="Q617" s="14">
        <f t="shared" ca="1" si="219"/>
        <v>417.46953284</v>
      </c>
      <c r="R617" s="20">
        <f t="shared" si="220"/>
        <v>0</v>
      </c>
      <c r="S617" s="14">
        <f t="shared" si="221"/>
        <v>0</v>
      </c>
      <c r="T617" s="4" t="str">
        <f t="shared" si="230"/>
        <v>A+J=</v>
      </c>
      <c r="U617" s="29">
        <f t="shared" si="231"/>
        <v>45807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22"/>
        <v>45342</v>
      </c>
      <c r="B618" s="116">
        <f t="shared" ca="1" si="232"/>
        <v>1182.1933262699999</v>
      </c>
      <c r="C618" s="14">
        <f t="shared" ca="1" si="223"/>
        <v>763.9107677799999</v>
      </c>
      <c r="D618" s="95">
        <f t="shared" si="224"/>
        <v>45341</v>
      </c>
      <c r="E618" s="93">
        <f ca="1">IF(D618&lt;$B$1,VLOOKUP(D618,[1]DI!$A$4:$B$15000,2,FALSE),0)</f>
        <v>0.1115</v>
      </c>
      <c r="F618" s="14">
        <f t="shared" ca="1" si="233"/>
        <v>1.00041957</v>
      </c>
      <c r="G618" s="14">
        <f ca="1">(TRUNC(PRODUCT($F$12:$F617),16))</f>
        <v>1.3151790543472499</v>
      </c>
      <c r="H618" s="14">
        <f t="shared" si="234"/>
        <v>1</v>
      </c>
      <c r="I618" s="14">
        <f t="shared" ca="1" si="235"/>
        <v>1.31517905</v>
      </c>
      <c r="J618" s="13">
        <f t="shared" si="225"/>
        <v>7.0000000000000007E-2</v>
      </c>
      <c r="K618" s="29">
        <f t="shared" si="226"/>
        <v>44456</v>
      </c>
      <c r="L618" s="2">
        <f t="shared" si="227"/>
        <v>606</v>
      </c>
      <c r="M618" s="17">
        <f t="shared" si="228"/>
        <v>606</v>
      </c>
      <c r="N618" s="12">
        <f t="shared" si="217"/>
        <v>1.1766870920000001</v>
      </c>
      <c r="O618" s="12">
        <f t="shared" ca="1" si="218"/>
        <v>1.5475542120000001</v>
      </c>
      <c r="P618" s="17">
        <f t="shared" si="229"/>
        <v>0</v>
      </c>
      <c r="Q618" s="14">
        <f t="shared" ca="1" si="219"/>
        <v>418.28255848999999</v>
      </c>
      <c r="R618" s="20">
        <f t="shared" si="220"/>
        <v>0</v>
      </c>
      <c r="S618" s="14">
        <f t="shared" si="221"/>
        <v>0</v>
      </c>
      <c r="T618" s="4" t="str">
        <f t="shared" si="230"/>
        <v>A+J=</v>
      </c>
      <c r="U618" s="29">
        <f t="shared" si="231"/>
        <v>45807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22"/>
        <v>45343</v>
      </c>
      <c r="B619" s="116">
        <f t="shared" ca="1" si="232"/>
        <v>1183.0069179699999</v>
      </c>
      <c r="C619" s="14">
        <f t="shared" ca="1" si="223"/>
        <v>763.9107677799999</v>
      </c>
      <c r="D619" s="95">
        <f t="shared" si="224"/>
        <v>45342</v>
      </c>
      <c r="E619" s="93">
        <f ca="1">IF(D619&lt;$B$1,VLOOKUP(D619,[1]DI!$A$4:$B$15000,2,FALSE),0)</f>
        <v>0.1115</v>
      </c>
      <c r="F619" s="14">
        <f t="shared" ca="1" si="233"/>
        <v>1.00041957</v>
      </c>
      <c r="G619" s="14">
        <f ca="1">(TRUNC(PRODUCT($F$12:$F618),16))</f>
        <v>1.31573086402308</v>
      </c>
      <c r="H619" s="14">
        <f t="shared" si="234"/>
        <v>1</v>
      </c>
      <c r="I619" s="14">
        <f t="shared" ca="1" si="235"/>
        <v>1.3157308599999999</v>
      </c>
      <c r="J619" s="13">
        <f t="shared" si="225"/>
        <v>7.0000000000000007E-2</v>
      </c>
      <c r="K619" s="29">
        <f t="shared" si="226"/>
        <v>44456</v>
      </c>
      <c r="L619" s="2">
        <f t="shared" si="227"/>
        <v>607</v>
      </c>
      <c r="M619" s="17">
        <f t="shared" si="228"/>
        <v>607</v>
      </c>
      <c r="N619" s="12">
        <f t="shared" si="217"/>
        <v>1.177003059</v>
      </c>
      <c r="O619" s="12">
        <f t="shared" ca="1" si="218"/>
        <v>1.548619247</v>
      </c>
      <c r="P619" s="17">
        <f t="shared" si="229"/>
        <v>0</v>
      </c>
      <c r="Q619" s="14">
        <f t="shared" ca="1" si="219"/>
        <v>419.09615019</v>
      </c>
      <c r="R619" s="20">
        <f t="shared" si="220"/>
        <v>0</v>
      </c>
      <c r="S619" s="14">
        <f t="shared" si="221"/>
        <v>0</v>
      </c>
      <c r="T619" s="4" t="str">
        <f t="shared" si="230"/>
        <v>A+J=</v>
      </c>
      <c r="U619" s="29">
        <f t="shared" si="231"/>
        <v>45807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22"/>
        <v>45344</v>
      </c>
      <c r="B620" s="116">
        <f t="shared" ca="1" si="232"/>
        <v>1183.82107726</v>
      </c>
      <c r="C620" s="14">
        <f t="shared" ca="1" si="223"/>
        <v>763.9107677799999</v>
      </c>
      <c r="D620" s="95">
        <f t="shared" si="224"/>
        <v>45343</v>
      </c>
      <c r="E620" s="93">
        <f ca="1">IF(D620&lt;$B$1,VLOOKUP(D620,[1]DI!$A$4:$B$15000,2,FALSE),0)</f>
        <v>0.1115</v>
      </c>
      <c r="F620" s="14">
        <f t="shared" ca="1" si="233"/>
        <v>1.00041957</v>
      </c>
      <c r="G620" s="14">
        <f ca="1">(TRUNC(PRODUCT($F$12:$F619),16))</f>
        <v>1.3162829052217</v>
      </c>
      <c r="H620" s="14">
        <f t="shared" si="234"/>
        <v>1</v>
      </c>
      <c r="I620" s="14">
        <f t="shared" ca="1" si="235"/>
        <v>1.31628291</v>
      </c>
      <c r="J620" s="13">
        <f t="shared" si="225"/>
        <v>7.0000000000000007E-2</v>
      </c>
      <c r="K620" s="29">
        <f t="shared" si="226"/>
        <v>44456</v>
      </c>
      <c r="L620" s="2">
        <f t="shared" si="227"/>
        <v>608</v>
      </c>
      <c r="M620" s="17">
        <f t="shared" si="228"/>
        <v>608</v>
      </c>
      <c r="N620" s="12">
        <f t="shared" si="217"/>
        <v>1.1773191110000001</v>
      </c>
      <c r="O620" s="12">
        <f t="shared" ca="1" si="218"/>
        <v>1.549685025</v>
      </c>
      <c r="P620" s="17">
        <f t="shared" si="229"/>
        <v>0</v>
      </c>
      <c r="Q620" s="14">
        <f t="shared" ca="1" si="219"/>
        <v>419.91030948000002</v>
      </c>
      <c r="R620" s="20">
        <f t="shared" si="220"/>
        <v>0</v>
      </c>
      <c r="S620" s="14">
        <f t="shared" si="221"/>
        <v>0</v>
      </c>
      <c r="T620" s="4" t="str">
        <f t="shared" si="230"/>
        <v>A+J=</v>
      </c>
      <c r="U620" s="29">
        <f t="shared" si="231"/>
        <v>45807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22"/>
        <v>45345</v>
      </c>
      <c r="B621" s="116">
        <f t="shared" ca="1" si="232"/>
        <v>1184.6357873299999</v>
      </c>
      <c r="C621" s="14">
        <f t="shared" ca="1" si="223"/>
        <v>763.9107677799999</v>
      </c>
      <c r="D621" s="95">
        <f t="shared" si="224"/>
        <v>45344</v>
      </c>
      <c r="E621" s="93">
        <f ca="1">IF(D621&lt;$B$1,VLOOKUP(D621,[1]DI!$A$4:$B$15000,2,FALSE),0)</f>
        <v>0.1115</v>
      </c>
      <c r="F621" s="14">
        <f t="shared" ca="1" si="233"/>
        <v>1.00041957</v>
      </c>
      <c r="G621" s="14">
        <f ca="1">(TRUNC(PRODUCT($F$12:$F620),16))</f>
        <v>1.3168351780402501</v>
      </c>
      <c r="H621" s="14">
        <f t="shared" si="234"/>
        <v>1</v>
      </c>
      <c r="I621" s="14">
        <f t="shared" ca="1" si="235"/>
        <v>1.31683518</v>
      </c>
      <c r="J621" s="13">
        <f t="shared" si="225"/>
        <v>7.0000000000000007E-2</v>
      </c>
      <c r="K621" s="29">
        <f t="shared" si="226"/>
        <v>44456</v>
      </c>
      <c r="L621" s="2">
        <f t="shared" si="227"/>
        <v>609</v>
      </c>
      <c r="M621" s="17">
        <f t="shared" si="228"/>
        <v>609</v>
      </c>
      <c r="N621" s="12">
        <f t="shared" si="217"/>
        <v>1.1776352480000001</v>
      </c>
      <c r="O621" s="12">
        <f t="shared" ca="1" si="218"/>
        <v>1.550751524</v>
      </c>
      <c r="P621" s="17">
        <f t="shared" si="229"/>
        <v>0</v>
      </c>
      <c r="Q621" s="14">
        <f t="shared" ca="1" si="219"/>
        <v>420.72501955000001</v>
      </c>
      <c r="R621" s="20">
        <f t="shared" si="220"/>
        <v>0</v>
      </c>
      <c r="S621" s="14">
        <f t="shared" si="221"/>
        <v>0</v>
      </c>
      <c r="T621" s="4" t="str">
        <f t="shared" si="230"/>
        <v>A+J=</v>
      </c>
      <c r="U621" s="29">
        <f t="shared" si="231"/>
        <v>45807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22"/>
        <v>45348</v>
      </c>
      <c r="B622" s="116">
        <f t="shared" ca="1" si="232"/>
        <v>1185.45105582</v>
      </c>
      <c r="C622" s="14">
        <f t="shared" ca="1" si="223"/>
        <v>763.9107677799999</v>
      </c>
      <c r="D622" s="95">
        <f t="shared" si="224"/>
        <v>45345</v>
      </c>
      <c r="E622" s="93">
        <f ca="1">IF(D622&lt;$B$1,VLOOKUP(D622,[1]DI!$A$4:$B$15000,2,FALSE),0)</f>
        <v>0.1115</v>
      </c>
      <c r="F622" s="14">
        <f t="shared" ca="1" si="233"/>
        <v>1.00041957</v>
      </c>
      <c r="G622" s="14">
        <f ca="1">(TRUNC(PRODUCT($F$12:$F621),16))</f>
        <v>1.3173876825759001</v>
      </c>
      <c r="H622" s="14">
        <f t="shared" si="234"/>
        <v>1</v>
      </c>
      <c r="I622" s="14">
        <f t="shared" ca="1" si="235"/>
        <v>1.3173876799999999</v>
      </c>
      <c r="J622" s="13">
        <f t="shared" si="225"/>
        <v>7.0000000000000007E-2</v>
      </c>
      <c r="K622" s="29">
        <f t="shared" si="226"/>
        <v>44456</v>
      </c>
      <c r="L622" s="2">
        <f t="shared" si="227"/>
        <v>610</v>
      </c>
      <c r="M622" s="17">
        <f t="shared" si="228"/>
        <v>610</v>
      </c>
      <c r="N622" s="12">
        <f t="shared" si="217"/>
        <v>1.17795147</v>
      </c>
      <c r="O622" s="12">
        <f t="shared" ca="1" si="218"/>
        <v>1.5518187539999999</v>
      </c>
      <c r="P622" s="17">
        <f t="shared" si="229"/>
        <v>0</v>
      </c>
      <c r="Q622" s="14">
        <f t="shared" ca="1" si="219"/>
        <v>421.54028804000001</v>
      </c>
      <c r="R622" s="20">
        <f t="shared" si="220"/>
        <v>0</v>
      </c>
      <c r="S622" s="14">
        <f t="shared" si="221"/>
        <v>0</v>
      </c>
      <c r="T622" s="4" t="str">
        <f t="shared" si="230"/>
        <v>A+J=</v>
      </c>
      <c r="U622" s="29">
        <f t="shared" si="231"/>
        <v>45807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22"/>
        <v>45349</v>
      </c>
      <c r="B623" s="116">
        <f t="shared" ca="1" si="232"/>
        <v>1186.2668926599999</v>
      </c>
      <c r="C623" s="14">
        <f t="shared" ca="1" si="223"/>
        <v>763.9107677799999</v>
      </c>
      <c r="D623" s="95">
        <f t="shared" si="224"/>
        <v>45348</v>
      </c>
      <c r="E623" s="93">
        <f ca="1">IF(D623&lt;$B$1,VLOOKUP(D623,[1]DI!$A$4:$B$15000,2,FALSE),0)</f>
        <v>0.1115</v>
      </c>
      <c r="F623" s="14">
        <f t="shared" ca="1" si="233"/>
        <v>1.00041957</v>
      </c>
      <c r="G623" s="14">
        <f ca="1">(TRUNC(PRODUCT($F$12:$F622),16))</f>
        <v>1.3179404189258801</v>
      </c>
      <c r="H623" s="14">
        <f t="shared" si="234"/>
        <v>1</v>
      </c>
      <c r="I623" s="14">
        <f t="shared" ca="1" si="235"/>
        <v>1.31794042</v>
      </c>
      <c r="J623" s="13">
        <f t="shared" si="225"/>
        <v>7.0000000000000007E-2</v>
      </c>
      <c r="K623" s="29">
        <f t="shared" si="226"/>
        <v>44456</v>
      </c>
      <c r="L623" s="2">
        <f t="shared" si="227"/>
        <v>611</v>
      </c>
      <c r="M623" s="17">
        <f t="shared" si="228"/>
        <v>611</v>
      </c>
      <c r="N623" s="12">
        <f t="shared" si="217"/>
        <v>1.178267776</v>
      </c>
      <c r="O623" s="12">
        <f t="shared" ca="1" si="218"/>
        <v>1.552886728</v>
      </c>
      <c r="P623" s="17">
        <f t="shared" si="229"/>
        <v>0</v>
      </c>
      <c r="Q623" s="14">
        <f t="shared" ca="1" si="219"/>
        <v>422.35612487999998</v>
      </c>
      <c r="R623" s="20">
        <f t="shared" si="220"/>
        <v>0</v>
      </c>
      <c r="S623" s="14">
        <f t="shared" si="221"/>
        <v>0</v>
      </c>
      <c r="T623" s="4" t="str">
        <f t="shared" si="230"/>
        <v>A+J=</v>
      </c>
      <c r="U623" s="29">
        <f t="shared" si="231"/>
        <v>45807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22"/>
        <v>45350</v>
      </c>
      <c r="B624" s="116">
        <f t="shared" ca="1" si="232"/>
        <v>1187.0832894399998</v>
      </c>
      <c r="C624" s="14">
        <f t="shared" ca="1" si="223"/>
        <v>763.9107677799999</v>
      </c>
      <c r="D624" s="95">
        <f t="shared" si="224"/>
        <v>45349</v>
      </c>
      <c r="E624" s="93">
        <f ca="1">IF(D624&lt;$B$1,VLOOKUP(D624,[1]DI!$A$4:$B$15000,2,FALSE),0)</f>
        <v>0.1115</v>
      </c>
      <c r="F624" s="14">
        <f t="shared" ca="1" si="233"/>
        <v>1.00041957</v>
      </c>
      <c r="G624" s="14">
        <f ca="1">(TRUNC(PRODUCT($F$12:$F623),16))</f>
        <v>1.31849338718744</v>
      </c>
      <c r="H624" s="14">
        <f t="shared" si="234"/>
        <v>1</v>
      </c>
      <c r="I624" s="14">
        <f t="shared" ca="1" si="235"/>
        <v>1.31849339</v>
      </c>
      <c r="J624" s="13">
        <f t="shared" si="225"/>
        <v>7.0000000000000007E-2</v>
      </c>
      <c r="K624" s="29">
        <f t="shared" si="226"/>
        <v>44456</v>
      </c>
      <c r="L624" s="2">
        <f t="shared" si="227"/>
        <v>612</v>
      </c>
      <c r="M624" s="17">
        <f t="shared" si="228"/>
        <v>612</v>
      </c>
      <c r="N624" s="12">
        <f t="shared" si="217"/>
        <v>1.178584168</v>
      </c>
      <c r="O624" s="12">
        <f t="shared" ca="1" si="218"/>
        <v>1.553955435</v>
      </c>
      <c r="P624" s="17">
        <f t="shared" si="229"/>
        <v>0</v>
      </c>
      <c r="Q624" s="14">
        <f t="shared" ca="1" si="219"/>
        <v>423.17252165999997</v>
      </c>
      <c r="R624" s="20">
        <f t="shared" si="220"/>
        <v>0</v>
      </c>
      <c r="S624" s="14">
        <f t="shared" si="221"/>
        <v>0</v>
      </c>
      <c r="T624" s="4" t="str">
        <f t="shared" si="230"/>
        <v>A+J=</v>
      </c>
      <c r="U624" s="29">
        <f t="shared" si="231"/>
        <v>45807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22"/>
        <v>45351</v>
      </c>
      <c r="B625" s="116">
        <f t="shared" ca="1" si="232"/>
        <v>1187.9002469399998</v>
      </c>
      <c r="C625" s="14">
        <f t="shared" ca="1" si="223"/>
        <v>763.9107677799999</v>
      </c>
      <c r="D625" s="95">
        <f t="shared" si="224"/>
        <v>45350</v>
      </c>
      <c r="E625" s="93">
        <f ca="1">IF(D625&lt;$B$1,VLOOKUP(D625,[1]DI!$A$4:$B$15000,2,FALSE),0)</f>
        <v>0.1115</v>
      </c>
      <c r="F625" s="14">
        <f t="shared" ca="1" si="233"/>
        <v>1.00041957</v>
      </c>
      <c r="G625" s="14">
        <f ca="1">(TRUNC(PRODUCT($F$12:$F624),16))</f>
        <v>1.31904658745791</v>
      </c>
      <c r="H625" s="14">
        <f t="shared" si="234"/>
        <v>1</v>
      </c>
      <c r="I625" s="14">
        <f t="shared" ca="1" si="235"/>
        <v>1.3190465899999999</v>
      </c>
      <c r="J625" s="13">
        <f t="shared" si="225"/>
        <v>7.0000000000000007E-2</v>
      </c>
      <c r="K625" s="29">
        <f t="shared" si="226"/>
        <v>44456</v>
      </c>
      <c r="L625" s="2">
        <f t="shared" si="227"/>
        <v>613</v>
      </c>
      <c r="M625" s="17">
        <f t="shared" si="228"/>
        <v>613</v>
      </c>
      <c r="N625" s="12">
        <f t="shared" si="217"/>
        <v>1.1789006449999999</v>
      </c>
      <c r="O625" s="12">
        <f t="shared" ca="1" si="218"/>
        <v>1.5550248760000001</v>
      </c>
      <c r="P625" s="17">
        <f t="shared" si="229"/>
        <v>0</v>
      </c>
      <c r="Q625" s="14">
        <f t="shared" ca="1" si="219"/>
        <v>423.98947915999997</v>
      </c>
      <c r="R625" s="20">
        <f t="shared" si="220"/>
        <v>0</v>
      </c>
      <c r="S625" s="14">
        <f t="shared" si="221"/>
        <v>0</v>
      </c>
      <c r="T625" s="4" t="str">
        <f t="shared" si="230"/>
        <v>A+J=</v>
      </c>
      <c r="U625" s="29">
        <f t="shared" si="231"/>
        <v>45807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22"/>
        <v>45352</v>
      </c>
      <c r="B626" s="116">
        <f t="shared" ca="1" si="232"/>
        <v>1188.7177636199999</v>
      </c>
      <c r="C626" s="14">
        <f t="shared" ca="1" si="223"/>
        <v>763.9107677799999</v>
      </c>
      <c r="D626" s="95">
        <f t="shared" si="224"/>
        <v>45351</v>
      </c>
      <c r="E626" s="93">
        <f ca="1">IF(D626&lt;$B$1,VLOOKUP(D626,[1]DI!$A$4:$B$15000,2,FALSE),0)</f>
        <v>0.1115</v>
      </c>
      <c r="F626" s="14">
        <f t="shared" ca="1" si="233"/>
        <v>1.00041957</v>
      </c>
      <c r="G626" s="14">
        <f ca="1">(TRUNC(PRODUCT($F$12:$F625),16))</f>
        <v>1.3196000198346101</v>
      </c>
      <c r="H626" s="14">
        <f t="shared" si="234"/>
        <v>1</v>
      </c>
      <c r="I626" s="14">
        <f t="shared" ca="1" si="235"/>
        <v>1.31960002</v>
      </c>
      <c r="J626" s="13">
        <f t="shared" si="225"/>
        <v>7.0000000000000007E-2</v>
      </c>
      <c r="K626" s="29">
        <f t="shared" si="226"/>
        <v>44456</v>
      </c>
      <c r="L626" s="2">
        <f t="shared" si="227"/>
        <v>614</v>
      </c>
      <c r="M626" s="17">
        <f t="shared" si="228"/>
        <v>614</v>
      </c>
      <c r="N626" s="12">
        <f t="shared" si="217"/>
        <v>1.1792172059999999</v>
      </c>
      <c r="O626" s="12">
        <f t="shared" ca="1" si="218"/>
        <v>1.5560950490000001</v>
      </c>
      <c r="P626" s="17">
        <f t="shared" si="229"/>
        <v>0</v>
      </c>
      <c r="Q626" s="14">
        <f t="shared" ca="1" si="219"/>
        <v>424.80699584000001</v>
      </c>
      <c r="R626" s="20">
        <f t="shared" si="220"/>
        <v>0</v>
      </c>
      <c r="S626" s="14">
        <f t="shared" si="221"/>
        <v>0</v>
      </c>
      <c r="T626" s="4" t="str">
        <f t="shared" si="230"/>
        <v>A+J=</v>
      </c>
      <c r="U626" s="29">
        <f t="shared" si="231"/>
        <v>45807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22"/>
        <v>45355</v>
      </c>
      <c r="B627" s="116">
        <f t="shared" ca="1" si="232"/>
        <v>1189.5358417699999</v>
      </c>
      <c r="C627" s="14">
        <f t="shared" ca="1" si="223"/>
        <v>763.9107677799999</v>
      </c>
      <c r="D627" s="95">
        <f t="shared" si="224"/>
        <v>45352</v>
      </c>
      <c r="E627" s="93">
        <f ca="1">IF(D627&lt;$B$1,VLOOKUP(D627,[1]DI!$A$4:$B$15000,2,FALSE),0)</f>
        <v>0.1115</v>
      </c>
      <c r="F627" s="14">
        <f t="shared" ca="1" si="233"/>
        <v>1.00041957</v>
      </c>
      <c r="G627" s="14">
        <f ca="1">(TRUNC(PRODUCT($F$12:$F626),16))</f>
        <v>1.32015368441493</v>
      </c>
      <c r="H627" s="14">
        <f t="shared" si="234"/>
        <v>1</v>
      </c>
      <c r="I627" s="14">
        <f t="shared" ca="1" si="235"/>
        <v>1.32015368</v>
      </c>
      <c r="J627" s="13">
        <f t="shared" si="225"/>
        <v>7.0000000000000007E-2</v>
      </c>
      <c r="K627" s="29">
        <f t="shared" si="226"/>
        <v>44456</v>
      </c>
      <c r="L627" s="2">
        <f t="shared" si="227"/>
        <v>615</v>
      </c>
      <c r="M627" s="17">
        <f t="shared" si="228"/>
        <v>615</v>
      </c>
      <c r="N627" s="12">
        <f t="shared" si="217"/>
        <v>1.1795338529999999</v>
      </c>
      <c r="O627" s="12">
        <f t="shared" ca="1" si="218"/>
        <v>1.557165957</v>
      </c>
      <c r="P627" s="17">
        <f t="shared" si="229"/>
        <v>0</v>
      </c>
      <c r="Q627" s="14">
        <f t="shared" ca="1" si="219"/>
        <v>425.62507398999998</v>
      </c>
      <c r="R627" s="20">
        <f t="shared" si="220"/>
        <v>0</v>
      </c>
      <c r="S627" s="14">
        <f t="shared" si="221"/>
        <v>0</v>
      </c>
      <c r="T627" s="4" t="str">
        <f t="shared" si="230"/>
        <v>A+J=</v>
      </c>
      <c r="U627" s="29">
        <f t="shared" si="231"/>
        <v>45807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22"/>
        <v>45356</v>
      </c>
      <c r="B628" s="116">
        <f t="shared" ca="1" si="232"/>
        <v>1190.3544898</v>
      </c>
      <c r="C628" s="14">
        <f t="shared" ca="1" si="223"/>
        <v>763.9107677799999</v>
      </c>
      <c r="D628" s="95">
        <f t="shared" si="224"/>
        <v>45355</v>
      </c>
      <c r="E628" s="93">
        <f ca="1">IF(D628&lt;$B$1,VLOOKUP(D628,[1]DI!$A$4:$B$15000,2,FALSE),0)</f>
        <v>0.1115</v>
      </c>
      <c r="F628" s="14">
        <f t="shared" ca="1" si="233"/>
        <v>1.00041957</v>
      </c>
      <c r="G628" s="14">
        <f ca="1">(TRUNC(PRODUCT($F$12:$F627),16))</f>
        <v>1.3207075812963001</v>
      </c>
      <c r="H628" s="14">
        <f t="shared" si="234"/>
        <v>1</v>
      </c>
      <c r="I628" s="14">
        <f t="shared" ca="1" si="235"/>
        <v>1.3207075800000001</v>
      </c>
      <c r="J628" s="13">
        <f t="shared" si="225"/>
        <v>7.0000000000000007E-2</v>
      </c>
      <c r="K628" s="29">
        <f t="shared" si="226"/>
        <v>44456</v>
      </c>
      <c r="L628" s="2">
        <f t="shared" si="227"/>
        <v>616</v>
      </c>
      <c r="M628" s="17">
        <f t="shared" si="228"/>
        <v>616</v>
      </c>
      <c r="N628" s="12">
        <f t="shared" si="217"/>
        <v>1.1798505850000001</v>
      </c>
      <c r="O628" s="12">
        <f t="shared" ca="1" si="218"/>
        <v>1.558237611</v>
      </c>
      <c r="P628" s="17">
        <f t="shared" si="229"/>
        <v>0</v>
      </c>
      <c r="Q628" s="14">
        <f t="shared" ca="1" si="219"/>
        <v>426.44372202</v>
      </c>
      <c r="R628" s="20">
        <f t="shared" si="220"/>
        <v>0</v>
      </c>
      <c r="S628" s="14">
        <f t="shared" si="221"/>
        <v>0</v>
      </c>
      <c r="T628" s="4" t="str">
        <f t="shared" si="230"/>
        <v>A+J=</v>
      </c>
      <c r="U628" s="29">
        <f t="shared" si="231"/>
        <v>45807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22"/>
        <v>45357</v>
      </c>
      <c r="B629" s="116">
        <f t="shared" ca="1" si="232"/>
        <v>1191.1736977699998</v>
      </c>
      <c r="C629" s="14">
        <f t="shared" ca="1" si="223"/>
        <v>763.9107677799999</v>
      </c>
      <c r="D629" s="95">
        <f t="shared" si="224"/>
        <v>45356</v>
      </c>
      <c r="E629" s="93">
        <f ca="1">IF(D629&lt;$B$1,VLOOKUP(D629,[1]DI!$A$4:$B$15000,2,FALSE),0)</f>
        <v>0.1115</v>
      </c>
      <c r="F629" s="14">
        <f t="shared" ca="1" si="233"/>
        <v>1.00041957</v>
      </c>
      <c r="G629" s="14">
        <f ca="1">(TRUNC(PRODUCT($F$12:$F628),16))</f>
        <v>1.3212617105761799</v>
      </c>
      <c r="H629" s="14">
        <f t="shared" si="234"/>
        <v>1</v>
      </c>
      <c r="I629" s="14">
        <f t="shared" ca="1" si="235"/>
        <v>1.3212617099999999</v>
      </c>
      <c r="J629" s="13">
        <f t="shared" si="225"/>
        <v>7.0000000000000007E-2</v>
      </c>
      <c r="K629" s="29">
        <f t="shared" si="226"/>
        <v>44456</v>
      </c>
      <c r="L629" s="2">
        <f t="shared" si="227"/>
        <v>617</v>
      </c>
      <c r="M629" s="17">
        <f t="shared" si="228"/>
        <v>617</v>
      </c>
      <c r="N629" s="12">
        <f t="shared" si="217"/>
        <v>1.1801674010000001</v>
      </c>
      <c r="O629" s="12">
        <f t="shared" ca="1" si="218"/>
        <v>1.559309998</v>
      </c>
      <c r="P629" s="17">
        <f t="shared" si="229"/>
        <v>0</v>
      </c>
      <c r="Q629" s="14">
        <f t="shared" ca="1" si="219"/>
        <v>427.26292998999998</v>
      </c>
      <c r="R629" s="20">
        <f t="shared" si="220"/>
        <v>0</v>
      </c>
      <c r="S629" s="14">
        <f t="shared" si="221"/>
        <v>0</v>
      </c>
      <c r="T629" s="4" t="str">
        <f t="shared" si="230"/>
        <v>A+J=</v>
      </c>
      <c r="U629" s="29">
        <f t="shared" si="231"/>
        <v>45807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22"/>
        <v>45358</v>
      </c>
      <c r="B630" s="116">
        <f t="shared" ca="1" si="232"/>
        <v>1191.9934687499999</v>
      </c>
      <c r="C630" s="14">
        <f t="shared" ca="1" si="223"/>
        <v>763.9107677799999</v>
      </c>
      <c r="D630" s="95">
        <f t="shared" si="224"/>
        <v>45357</v>
      </c>
      <c r="E630" s="93">
        <f ca="1">IF(D630&lt;$B$1,VLOOKUP(D630,[1]DI!$A$4:$B$15000,2,FALSE),0)</f>
        <v>0.1115</v>
      </c>
      <c r="F630" s="14">
        <f t="shared" ca="1" si="233"/>
        <v>1.00041957</v>
      </c>
      <c r="G630" s="14">
        <f ca="1">(TRUNC(PRODUCT($F$12:$F629),16))</f>
        <v>1.32181607235209</v>
      </c>
      <c r="H630" s="14">
        <f t="shared" si="234"/>
        <v>1</v>
      </c>
      <c r="I630" s="14">
        <f t="shared" ca="1" si="235"/>
        <v>1.3218160699999999</v>
      </c>
      <c r="J630" s="13">
        <f t="shared" si="225"/>
        <v>7.0000000000000007E-2</v>
      </c>
      <c r="K630" s="29">
        <f t="shared" si="226"/>
        <v>44456</v>
      </c>
      <c r="L630" s="2">
        <f t="shared" si="227"/>
        <v>618</v>
      </c>
      <c r="M630" s="17">
        <f t="shared" si="228"/>
        <v>618</v>
      </c>
      <c r="N630" s="12">
        <f t="shared" si="217"/>
        <v>1.1804843030000001</v>
      </c>
      <c r="O630" s="12">
        <f t="shared" ca="1" si="218"/>
        <v>1.560383122</v>
      </c>
      <c r="P630" s="17">
        <f t="shared" si="229"/>
        <v>0</v>
      </c>
      <c r="Q630" s="14">
        <f t="shared" ca="1" si="219"/>
        <v>428.08270097000002</v>
      </c>
      <c r="R630" s="20">
        <f t="shared" si="220"/>
        <v>0</v>
      </c>
      <c r="S630" s="14">
        <f t="shared" si="221"/>
        <v>0</v>
      </c>
      <c r="T630" s="4" t="str">
        <f t="shared" si="230"/>
        <v>A+J=</v>
      </c>
      <c r="U630" s="29">
        <f t="shared" si="231"/>
        <v>45807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22"/>
        <v>45359</v>
      </c>
      <c r="B631" s="116">
        <f t="shared" ca="1" si="232"/>
        <v>1192.8138103699998</v>
      </c>
      <c r="C631" s="14">
        <f t="shared" ca="1" si="223"/>
        <v>763.9107677799999</v>
      </c>
      <c r="D631" s="95">
        <f t="shared" si="224"/>
        <v>45358</v>
      </c>
      <c r="E631" s="93">
        <f ca="1">IF(D631&lt;$B$1,VLOOKUP(D631,[1]DI!$A$4:$B$15000,2,FALSE),0)</f>
        <v>0.1115</v>
      </c>
      <c r="F631" s="14">
        <f t="shared" ca="1" si="233"/>
        <v>1.00041957</v>
      </c>
      <c r="G631" s="14">
        <f ca="1">(TRUNC(PRODUCT($F$12:$F630),16))</f>
        <v>1.32237066672157</v>
      </c>
      <c r="H631" s="14">
        <f t="shared" si="234"/>
        <v>1</v>
      </c>
      <c r="I631" s="14">
        <f t="shared" ca="1" si="235"/>
        <v>1.32237067</v>
      </c>
      <c r="J631" s="13">
        <f t="shared" si="225"/>
        <v>7.0000000000000007E-2</v>
      </c>
      <c r="K631" s="29">
        <f t="shared" si="226"/>
        <v>44456</v>
      </c>
      <c r="L631" s="2">
        <f t="shared" si="227"/>
        <v>619</v>
      </c>
      <c r="M631" s="17">
        <f t="shared" si="228"/>
        <v>619</v>
      </c>
      <c r="N631" s="12">
        <f t="shared" si="217"/>
        <v>1.18080129</v>
      </c>
      <c r="O631" s="12">
        <f t="shared" ca="1" si="218"/>
        <v>1.561456993</v>
      </c>
      <c r="P631" s="17">
        <f t="shared" si="229"/>
        <v>0</v>
      </c>
      <c r="Q631" s="14">
        <f t="shared" ca="1" si="219"/>
        <v>428.90304258999998</v>
      </c>
      <c r="R631" s="20">
        <f t="shared" si="220"/>
        <v>0</v>
      </c>
      <c r="S631" s="14">
        <f t="shared" si="221"/>
        <v>0</v>
      </c>
      <c r="T631" s="4" t="str">
        <f t="shared" si="230"/>
        <v>A+J=</v>
      </c>
      <c r="U631" s="29">
        <f t="shared" si="231"/>
        <v>45807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22"/>
        <v>45362</v>
      </c>
      <c r="B632" s="116">
        <f t="shared" ca="1" si="232"/>
        <v>1193.6347050599998</v>
      </c>
      <c r="C632" s="14">
        <f t="shared" ca="1" si="223"/>
        <v>763.9107677799999</v>
      </c>
      <c r="D632" s="95">
        <f t="shared" si="224"/>
        <v>45359</v>
      </c>
      <c r="E632" s="93">
        <f ca="1">IF(D632&lt;$B$1,VLOOKUP(D632,[1]DI!$A$4:$B$15000,2,FALSE),0)</f>
        <v>0.1115</v>
      </c>
      <c r="F632" s="14">
        <f t="shared" ca="1" si="233"/>
        <v>1.00041957</v>
      </c>
      <c r="G632" s="14">
        <f ca="1">(TRUNC(PRODUCT($F$12:$F631),16))</f>
        <v>1.3229254937821999</v>
      </c>
      <c r="H632" s="14">
        <f t="shared" si="234"/>
        <v>1</v>
      </c>
      <c r="I632" s="14">
        <f t="shared" ca="1" si="235"/>
        <v>1.32292549</v>
      </c>
      <c r="J632" s="13">
        <f t="shared" si="225"/>
        <v>7.0000000000000007E-2</v>
      </c>
      <c r="K632" s="29">
        <f t="shared" si="226"/>
        <v>44456</v>
      </c>
      <c r="L632" s="2">
        <f t="shared" si="227"/>
        <v>620</v>
      </c>
      <c r="M632" s="17">
        <f t="shared" si="228"/>
        <v>620</v>
      </c>
      <c r="N632" s="12">
        <f t="shared" si="217"/>
        <v>1.1811183620000001</v>
      </c>
      <c r="O632" s="12">
        <f t="shared" ca="1" si="218"/>
        <v>1.5625315879999999</v>
      </c>
      <c r="P632" s="17">
        <f t="shared" si="229"/>
        <v>0</v>
      </c>
      <c r="Q632" s="14">
        <f t="shared" ca="1" si="219"/>
        <v>429.72393727999997</v>
      </c>
      <c r="R632" s="20">
        <f t="shared" si="220"/>
        <v>0</v>
      </c>
      <c r="S632" s="14">
        <f t="shared" si="221"/>
        <v>0</v>
      </c>
      <c r="T632" s="4" t="str">
        <f t="shared" si="230"/>
        <v>A+J=</v>
      </c>
      <c r="U632" s="29">
        <f t="shared" si="231"/>
        <v>45807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22"/>
        <v>45363</v>
      </c>
      <c r="B633" s="116">
        <f t="shared" ca="1" si="232"/>
        <v>1194.4561703999998</v>
      </c>
      <c r="C633" s="14">
        <f t="shared" ca="1" si="223"/>
        <v>763.9107677799999</v>
      </c>
      <c r="D633" s="95">
        <f t="shared" si="224"/>
        <v>45362</v>
      </c>
      <c r="E633" s="93">
        <f ca="1">IF(D633&lt;$B$1,VLOOKUP(D633,[1]DI!$A$4:$B$15000,2,FALSE),0)</f>
        <v>0.1115</v>
      </c>
      <c r="F633" s="14">
        <f t="shared" ca="1" si="233"/>
        <v>1.00041957</v>
      </c>
      <c r="G633" s="14">
        <f ca="1">(TRUNC(PRODUCT($F$12:$F632),16))</f>
        <v>1.3234805536316301</v>
      </c>
      <c r="H633" s="14">
        <f t="shared" si="234"/>
        <v>1</v>
      </c>
      <c r="I633" s="14">
        <f t="shared" ca="1" si="235"/>
        <v>1.32348055</v>
      </c>
      <c r="J633" s="13">
        <f t="shared" si="225"/>
        <v>7.0000000000000007E-2</v>
      </c>
      <c r="K633" s="29">
        <f t="shared" si="226"/>
        <v>44456</v>
      </c>
      <c r="L633" s="2">
        <f t="shared" si="227"/>
        <v>621</v>
      </c>
      <c r="M633" s="17">
        <f t="shared" si="228"/>
        <v>621</v>
      </c>
      <c r="N633" s="12">
        <f t="shared" si="217"/>
        <v>1.1814355190000001</v>
      </c>
      <c r="O633" s="12">
        <f t="shared" ca="1" si="218"/>
        <v>1.56360693</v>
      </c>
      <c r="P633" s="17">
        <f t="shared" si="229"/>
        <v>0</v>
      </c>
      <c r="Q633" s="14">
        <f t="shared" ca="1" si="219"/>
        <v>430.54540262</v>
      </c>
      <c r="R633" s="20">
        <f t="shared" si="220"/>
        <v>0</v>
      </c>
      <c r="S633" s="14">
        <f t="shared" si="221"/>
        <v>0</v>
      </c>
      <c r="T633" s="4" t="str">
        <f t="shared" si="230"/>
        <v>A+J=</v>
      </c>
      <c r="U633" s="29">
        <f t="shared" si="231"/>
        <v>45807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22"/>
        <v>45364</v>
      </c>
      <c r="B634" s="116">
        <f t="shared" ca="1" si="232"/>
        <v>1195.2782094299998</v>
      </c>
      <c r="C634" s="14">
        <f t="shared" ca="1" si="223"/>
        <v>763.9107677799999</v>
      </c>
      <c r="D634" s="95">
        <f t="shared" si="224"/>
        <v>45363</v>
      </c>
      <c r="E634" s="93">
        <f ca="1">IF(D634&lt;$B$1,VLOOKUP(D634,[1]DI!$A$4:$B$15000,2,FALSE),0)</f>
        <v>0.1115</v>
      </c>
      <c r="F634" s="14">
        <f t="shared" ca="1" si="233"/>
        <v>1.00041957</v>
      </c>
      <c r="G634" s="14">
        <f ca="1">(TRUNC(PRODUCT($F$12:$F633),16))</f>
        <v>1.3240358463675199</v>
      </c>
      <c r="H634" s="14">
        <f t="shared" si="234"/>
        <v>1</v>
      </c>
      <c r="I634" s="14">
        <f t="shared" ca="1" si="235"/>
        <v>1.32403585</v>
      </c>
      <c r="J634" s="13">
        <f t="shared" si="225"/>
        <v>7.0000000000000007E-2</v>
      </c>
      <c r="K634" s="29">
        <f t="shared" si="226"/>
        <v>44456</v>
      </c>
      <c r="L634" s="2">
        <f t="shared" si="227"/>
        <v>622</v>
      </c>
      <c r="M634" s="17">
        <f t="shared" si="228"/>
        <v>622</v>
      </c>
      <c r="N634" s="12">
        <f t="shared" si="217"/>
        <v>1.1817527619999999</v>
      </c>
      <c r="O634" s="12">
        <f t="shared" ca="1" si="218"/>
        <v>1.564683023</v>
      </c>
      <c r="P634" s="17">
        <f t="shared" si="229"/>
        <v>0</v>
      </c>
      <c r="Q634" s="14">
        <f t="shared" ca="1" si="219"/>
        <v>431.36744164999999</v>
      </c>
      <c r="R634" s="20">
        <f t="shared" si="220"/>
        <v>0</v>
      </c>
      <c r="S634" s="14">
        <f t="shared" si="221"/>
        <v>0</v>
      </c>
      <c r="T634" s="4" t="str">
        <f t="shared" si="230"/>
        <v>A+J=</v>
      </c>
      <c r="U634" s="29">
        <f t="shared" si="231"/>
        <v>45807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22"/>
        <v>45365</v>
      </c>
      <c r="B635" s="116">
        <f t="shared" ca="1" si="232"/>
        <v>1196.1008007599999</v>
      </c>
      <c r="C635" s="14">
        <f t="shared" ca="1" si="223"/>
        <v>763.9107677799999</v>
      </c>
      <c r="D635" s="95">
        <f t="shared" si="224"/>
        <v>45364</v>
      </c>
      <c r="E635" s="93">
        <f ca="1">IF(D635&lt;$B$1,VLOOKUP(D635,[1]DI!$A$4:$B$15000,2,FALSE),0)</f>
        <v>0.1115</v>
      </c>
      <c r="F635" s="14">
        <f t="shared" ca="1" si="233"/>
        <v>1.00041957</v>
      </c>
      <c r="G635" s="14">
        <f ca="1">(TRUNC(PRODUCT($F$12:$F634),16))</f>
        <v>1.3245913720875799</v>
      </c>
      <c r="H635" s="14">
        <f t="shared" si="234"/>
        <v>1</v>
      </c>
      <c r="I635" s="14">
        <f t="shared" ca="1" si="235"/>
        <v>1.32459137</v>
      </c>
      <c r="J635" s="13">
        <f t="shared" si="225"/>
        <v>7.0000000000000007E-2</v>
      </c>
      <c r="K635" s="29">
        <f t="shared" si="226"/>
        <v>44456</v>
      </c>
      <c r="L635" s="2">
        <f t="shared" si="227"/>
        <v>623</v>
      </c>
      <c r="M635" s="17">
        <f t="shared" si="228"/>
        <v>623</v>
      </c>
      <c r="N635" s="12">
        <f t="shared" si="217"/>
        <v>1.182070089</v>
      </c>
      <c r="O635" s="12">
        <f t="shared" ca="1" si="218"/>
        <v>1.565759839</v>
      </c>
      <c r="P635" s="17">
        <f t="shared" si="229"/>
        <v>0</v>
      </c>
      <c r="Q635" s="14">
        <f t="shared" ca="1" si="219"/>
        <v>432.19003298000001</v>
      </c>
      <c r="R635" s="20">
        <f t="shared" si="220"/>
        <v>0</v>
      </c>
      <c r="S635" s="14">
        <f t="shared" si="221"/>
        <v>0</v>
      </c>
      <c r="T635" s="4" t="str">
        <f t="shared" si="230"/>
        <v>A+J=</v>
      </c>
      <c r="U635" s="29">
        <f t="shared" si="231"/>
        <v>45807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22"/>
        <v>45366</v>
      </c>
      <c r="B636" s="116">
        <f t="shared" ca="1" si="232"/>
        <v>1196.9239650299999</v>
      </c>
      <c r="C636" s="14">
        <f t="shared" ca="1" si="223"/>
        <v>763.9107677799999</v>
      </c>
      <c r="D636" s="95">
        <f t="shared" si="224"/>
        <v>45365</v>
      </c>
      <c r="E636" s="93">
        <f ca="1">IF(D636&lt;$B$1,VLOOKUP(D636,[1]DI!$A$4:$B$15000,2,FALSE),0)</f>
        <v>0.1115</v>
      </c>
      <c r="F636" s="14">
        <f t="shared" ca="1" si="233"/>
        <v>1.00041957</v>
      </c>
      <c r="G636" s="14">
        <f ca="1">(TRUNC(PRODUCT($F$12:$F635),16))</f>
        <v>1.3251471308895599</v>
      </c>
      <c r="H636" s="14">
        <f t="shared" si="234"/>
        <v>1</v>
      </c>
      <c r="I636" s="14">
        <f t="shared" ca="1" si="235"/>
        <v>1.32514713</v>
      </c>
      <c r="J636" s="13">
        <f t="shared" si="225"/>
        <v>7.0000000000000007E-2</v>
      </c>
      <c r="K636" s="29">
        <f t="shared" si="226"/>
        <v>44456</v>
      </c>
      <c r="L636" s="2">
        <f t="shared" si="227"/>
        <v>624</v>
      </c>
      <c r="M636" s="17">
        <f t="shared" si="228"/>
        <v>624</v>
      </c>
      <c r="N636" s="12">
        <f t="shared" si="217"/>
        <v>1.1823875020000001</v>
      </c>
      <c r="O636" s="12">
        <f t="shared" ca="1" si="218"/>
        <v>1.566837405</v>
      </c>
      <c r="P636" s="17">
        <f t="shared" si="229"/>
        <v>0</v>
      </c>
      <c r="Q636" s="14">
        <f t="shared" ca="1" si="219"/>
        <v>433.01319725000002</v>
      </c>
      <c r="R636" s="20">
        <f t="shared" si="220"/>
        <v>0</v>
      </c>
      <c r="S636" s="14">
        <f t="shared" si="221"/>
        <v>0</v>
      </c>
      <c r="T636" s="4" t="str">
        <f t="shared" si="230"/>
        <v>A+J=</v>
      </c>
      <c r="U636" s="29">
        <f t="shared" si="231"/>
        <v>45807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22"/>
        <v>45369</v>
      </c>
      <c r="B637" s="116">
        <f t="shared" ca="1" si="232"/>
        <v>1197.74769307</v>
      </c>
      <c r="C637" s="14">
        <f t="shared" ca="1" si="223"/>
        <v>763.9107677799999</v>
      </c>
      <c r="D637" s="95">
        <f t="shared" si="224"/>
        <v>45366</v>
      </c>
      <c r="E637" s="93">
        <f ca="1">IF(D637&lt;$B$1,VLOOKUP(D637,[1]DI!$A$4:$B$15000,2,FALSE),0)</f>
        <v>0.1115</v>
      </c>
      <c r="F637" s="14">
        <f t="shared" ca="1" si="233"/>
        <v>1.00041957</v>
      </c>
      <c r="G637" s="14">
        <f ca="1">(TRUNC(PRODUCT($F$12:$F636),16))</f>
        <v>1.3257031228712699</v>
      </c>
      <c r="H637" s="14">
        <f t="shared" si="234"/>
        <v>1</v>
      </c>
      <c r="I637" s="14">
        <f t="shared" ca="1" si="235"/>
        <v>1.32570312</v>
      </c>
      <c r="J637" s="13">
        <f t="shared" si="225"/>
        <v>7.0000000000000007E-2</v>
      </c>
      <c r="K637" s="29">
        <f t="shared" si="226"/>
        <v>44456</v>
      </c>
      <c r="L637" s="2">
        <f t="shared" si="227"/>
        <v>625</v>
      </c>
      <c r="M637" s="17">
        <f t="shared" si="228"/>
        <v>625</v>
      </c>
      <c r="N637" s="12">
        <f t="shared" si="217"/>
        <v>1.1827049999999999</v>
      </c>
      <c r="O637" s="12">
        <f t="shared" ca="1" si="218"/>
        <v>1.567915709</v>
      </c>
      <c r="P637" s="17">
        <f t="shared" si="229"/>
        <v>0</v>
      </c>
      <c r="Q637" s="14">
        <f t="shared" ca="1" si="219"/>
        <v>433.83692529000001</v>
      </c>
      <c r="R637" s="20">
        <f t="shared" si="220"/>
        <v>0</v>
      </c>
      <c r="S637" s="14">
        <f t="shared" si="221"/>
        <v>0</v>
      </c>
      <c r="T637" s="4" t="str">
        <f t="shared" si="230"/>
        <v>A+J=</v>
      </c>
      <c r="U637" s="29">
        <f t="shared" si="231"/>
        <v>45807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22"/>
        <v>45370</v>
      </c>
      <c r="B638" s="116">
        <f t="shared" ca="1" si="232"/>
        <v>1198.5719932799998</v>
      </c>
      <c r="C638" s="14">
        <f t="shared" ca="1" si="223"/>
        <v>763.9107677799999</v>
      </c>
      <c r="D638" s="95">
        <f t="shared" si="224"/>
        <v>45369</v>
      </c>
      <c r="E638" s="93">
        <f ca="1">IF(D638&lt;$B$1,VLOOKUP(D638,[1]DI!$A$4:$B$15000,2,FALSE),0)</f>
        <v>0.1115</v>
      </c>
      <c r="F638" s="14">
        <f t="shared" ca="1" si="233"/>
        <v>1.00041957</v>
      </c>
      <c r="G638" s="14">
        <f ca="1">(TRUNC(PRODUCT($F$12:$F637),16))</f>
        <v>1.32625934813053</v>
      </c>
      <c r="H638" s="14">
        <f t="shared" si="234"/>
        <v>1</v>
      </c>
      <c r="I638" s="14">
        <f t="shared" ca="1" si="235"/>
        <v>1.3262593499999999</v>
      </c>
      <c r="J638" s="13">
        <f t="shared" si="225"/>
        <v>7.0000000000000007E-2</v>
      </c>
      <c r="K638" s="29">
        <f t="shared" si="226"/>
        <v>44456</v>
      </c>
      <c r="L638" s="2">
        <f t="shared" si="227"/>
        <v>626</v>
      </c>
      <c r="M638" s="17">
        <f t="shared" si="228"/>
        <v>626</v>
      </c>
      <c r="N638" s="12">
        <f t="shared" si="217"/>
        <v>1.1830225830000001</v>
      </c>
      <c r="O638" s="12">
        <f t="shared" ca="1" si="218"/>
        <v>1.568994762</v>
      </c>
      <c r="P638" s="17">
        <f t="shared" si="229"/>
        <v>0</v>
      </c>
      <c r="Q638" s="14">
        <f t="shared" ca="1" si="219"/>
        <v>434.6612255</v>
      </c>
      <c r="R638" s="20">
        <f t="shared" si="220"/>
        <v>0</v>
      </c>
      <c r="S638" s="14">
        <f t="shared" si="221"/>
        <v>0</v>
      </c>
      <c r="T638" s="4" t="str">
        <f t="shared" si="230"/>
        <v>A+J=</v>
      </c>
      <c r="U638" s="29">
        <f t="shared" si="231"/>
        <v>45807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22"/>
        <v>45371</v>
      </c>
      <c r="B639" s="116">
        <f t="shared" ca="1" si="232"/>
        <v>1199.39685801</v>
      </c>
      <c r="C639" s="14">
        <f t="shared" ca="1" si="223"/>
        <v>763.9107677799999</v>
      </c>
      <c r="D639" s="95">
        <f t="shared" si="224"/>
        <v>45370</v>
      </c>
      <c r="E639" s="93">
        <f ca="1">IF(D639&lt;$B$1,VLOOKUP(D639,[1]DI!$A$4:$B$15000,2,FALSE),0)</f>
        <v>0.1115</v>
      </c>
      <c r="F639" s="14">
        <f t="shared" ca="1" si="233"/>
        <v>1.00041957</v>
      </c>
      <c r="G639" s="14">
        <f ca="1">(TRUNC(PRODUCT($F$12:$F638),16))</f>
        <v>1.32681580676523</v>
      </c>
      <c r="H639" s="14">
        <f t="shared" si="234"/>
        <v>1</v>
      </c>
      <c r="I639" s="14">
        <f t="shared" ca="1" si="235"/>
        <v>1.32681581</v>
      </c>
      <c r="J639" s="13">
        <f t="shared" si="225"/>
        <v>7.0000000000000007E-2</v>
      </c>
      <c r="K639" s="29">
        <f t="shared" si="226"/>
        <v>44456</v>
      </c>
      <c r="L639" s="2">
        <f t="shared" si="227"/>
        <v>627</v>
      </c>
      <c r="M639" s="17">
        <f t="shared" si="228"/>
        <v>627</v>
      </c>
      <c r="N639" s="12">
        <f t="shared" si="217"/>
        <v>1.183340251</v>
      </c>
      <c r="O639" s="12">
        <f t="shared" ca="1" si="218"/>
        <v>1.5700745540000001</v>
      </c>
      <c r="P639" s="17">
        <f t="shared" si="229"/>
        <v>0</v>
      </c>
      <c r="Q639" s="14">
        <f t="shared" ca="1" si="219"/>
        <v>435.48609023</v>
      </c>
      <c r="R639" s="20">
        <f t="shared" si="220"/>
        <v>0</v>
      </c>
      <c r="S639" s="14">
        <f t="shared" si="221"/>
        <v>0</v>
      </c>
      <c r="T639" s="4" t="str">
        <f t="shared" si="230"/>
        <v>A+J=</v>
      </c>
      <c r="U639" s="29">
        <f t="shared" si="231"/>
        <v>45807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22"/>
        <v>45372</v>
      </c>
      <c r="B640" s="116">
        <f t="shared" ca="1" si="232"/>
        <v>1200.2222872799998</v>
      </c>
      <c r="C640" s="14">
        <f t="shared" ca="1" si="223"/>
        <v>763.9107677799999</v>
      </c>
      <c r="D640" s="95">
        <f t="shared" si="224"/>
        <v>45371</v>
      </c>
      <c r="E640" s="93">
        <f ca="1">IF(D640&lt;$B$1,VLOOKUP(D640,[1]DI!$A$4:$B$15000,2,FALSE),0)</f>
        <v>0.1115</v>
      </c>
      <c r="F640" s="14">
        <f t="shared" ca="1" si="233"/>
        <v>1.00041957</v>
      </c>
      <c r="G640" s="14">
        <f ca="1">(TRUNC(PRODUCT($F$12:$F639),16))</f>
        <v>1.32737249887327</v>
      </c>
      <c r="H640" s="14">
        <f t="shared" si="234"/>
        <v>1</v>
      </c>
      <c r="I640" s="14">
        <f t="shared" ca="1" si="235"/>
        <v>1.3273725000000001</v>
      </c>
      <c r="J640" s="13">
        <f t="shared" si="225"/>
        <v>7.0000000000000007E-2</v>
      </c>
      <c r="K640" s="29">
        <f t="shared" si="226"/>
        <v>44456</v>
      </c>
      <c r="L640" s="2">
        <f t="shared" si="227"/>
        <v>628</v>
      </c>
      <c r="M640" s="17">
        <f t="shared" si="228"/>
        <v>628</v>
      </c>
      <c r="N640" s="12">
        <f t="shared" si="217"/>
        <v>1.1836580050000001</v>
      </c>
      <c r="O640" s="12">
        <f t="shared" ca="1" si="218"/>
        <v>1.571155085</v>
      </c>
      <c r="P640" s="17">
        <f t="shared" si="229"/>
        <v>0</v>
      </c>
      <c r="Q640" s="14">
        <f t="shared" ca="1" si="219"/>
        <v>436.31151949999997</v>
      </c>
      <c r="R640" s="20">
        <f t="shared" si="220"/>
        <v>0</v>
      </c>
      <c r="S640" s="14">
        <f t="shared" si="221"/>
        <v>0</v>
      </c>
      <c r="T640" s="4" t="str">
        <f t="shared" si="230"/>
        <v>A+J=</v>
      </c>
      <c r="U640" s="29">
        <f t="shared" si="231"/>
        <v>45807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22"/>
        <v>45373</v>
      </c>
      <c r="B641" s="116">
        <f t="shared" ca="1" si="232"/>
        <v>1201.0482818399998</v>
      </c>
      <c r="C641" s="14">
        <f t="shared" ca="1" si="223"/>
        <v>763.9107677799999</v>
      </c>
      <c r="D641" s="95">
        <f t="shared" si="224"/>
        <v>45372</v>
      </c>
      <c r="E641" s="93">
        <f ca="1">IF(D641&lt;$B$1,VLOOKUP(D641,[1]DI!$A$4:$B$15000,2,FALSE),0)</f>
        <v>0.1065</v>
      </c>
      <c r="F641" s="14">
        <f t="shared" ca="1" si="233"/>
        <v>1.00040168</v>
      </c>
      <c r="G641" s="14">
        <f ca="1">(TRUNC(PRODUCT($F$12:$F640),16))</f>
        <v>1.3279294245526301</v>
      </c>
      <c r="H641" s="14">
        <f t="shared" si="234"/>
        <v>1</v>
      </c>
      <c r="I641" s="14">
        <f t="shared" ca="1" si="235"/>
        <v>1.32792942</v>
      </c>
      <c r="J641" s="13">
        <f t="shared" si="225"/>
        <v>7.0000000000000007E-2</v>
      </c>
      <c r="K641" s="29">
        <f t="shared" si="226"/>
        <v>44456</v>
      </c>
      <c r="L641" s="2">
        <f t="shared" si="227"/>
        <v>629</v>
      </c>
      <c r="M641" s="17">
        <f t="shared" si="228"/>
        <v>629</v>
      </c>
      <c r="N641" s="12">
        <f t="shared" si="217"/>
        <v>1.1839758440000001</v>
      </c>
      <c r="O641" s="12">
        <f t="shared" ca="1" si="218"/>
        <v>1.5722363559999999</v>
      </c>
      <c r="P641" s="17">
        <f t="shared" si="229"/>
        <v>0</v>
      </c>
      <c r="Q641" s="14">
        <f t="shared" ca="1" si="219"/>
        <v>437.13751406</v>
      </c>
      <c r="R641" s="20">
        <f t="shared" si="220"/>
        <v>0</v>
      </c>
      <c r="S641" s="14">
        <f t="shared" si="221"/>
        <v>0</v>
      </c>
      <c r="T641" s="4" t="str">
        <f t="shared" si="230"/>
        <v>A+J=</v>
      </c>
      <c r="U641" s="29">
        <f t="shared" si="231"/>
        <v>45807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22"/>
        <v>45376</v>
      </c>
      <c r="B642" s="116">
        <f t="shared" ca="1" si="232"/>
        <v>1201.8533643399999</v>
      </c>
      <c r="C642" s="14">
        <f t="shared" ca="1" si="223"/>
        <v>763.9107677799999</v>
      </c>
      <c r="D642" s="95">
        <f t="shared" si="224"/>
        <v>45373</v>
      </c>
      <c r="E642" s="93">
        <f ca="1">IF(D642&lt;$B$1,VLOOKUP(D642,[1]DI!$A$4:$B$15000,2,FALSE),0)</f>
        <v>0.1065</v>
      </c>
      <c r="F642" s="14">
        <f t="shared" ca="1" si="233"/>
        <v>1.00040168</v>
      </c>
      <c r="G642" s="14">
        <f ca="1">(TRUNC(PRODUCT($F$12:$F641),16))</f>
        <v>1.3284628272438801</v>
      </c>
      <c r="H642" s="14">
        <f t="shared" si="234"/>
        <v>1</v>
      </c>
      <c r="I642" s="14">
        <f t="shared" ca="1" si="235"/>
        <v>1.3284628300000001</v>
      </c>
      <c r="J642" s="13">
        <f t="shared" si="225"/>
        <v>7.0000000000000007E-2</v>
      </c>
      <c r="K642" s="29">
        <f t="shared" si="226"/>
        <v>44456</v>
      </c>
      <c r="L642" s="2">
        <f t="shared" si="227"/>
        <v>630</v>
      </c>
      <c r="M642" s="17">
        <f t="shared" si="228"/>
        <v>630</v>
      </c>
      <c r="N642" s="12">
        <f t="shared" si="217"/>
        <v>1.1842937689999999</v>
      </c>
      <c r="O642" s="12">
        <f t="shared" ca="1" si="218"/>
        <v>1.5732902520000001</v>
      </c>
      <c r="P642" s="17">
        <f t="shared" si="229"/>
        <v>0</v>
      </c>
      <c r="Q642" s="14">
        <f t="shared" ca="1" si="219"/>
        <v>437.94259656000003</v>
      </c>
      <c r="R642" s="20">
        <f t="shared" si="220"/>
        <v>0</v>
      </c>
      <c r="S642" s="14">
        <f t="shared" si="221"/>
        <v>0</v>
      </c>
      <c r="T642" s="4" t="str">
        <f t="shared" si="230"/>
        <v>A+J=</v>
      </c>
      <c r="U642" s="29">
        <f t="shared" si="231"/>
        <v>45807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22"/>
        <v>45377</v>
      </c>
      <c r="B643" s="116">
        <f t="shared" ca="1" si="232"/>
        <v>1202.65897318</v>
      </c>
      <c r="C643" s="14">
        <f t="shared" ca="1" si="223"/>
        <v>763.9107677799999</v>
      </c>
      <c r="D643" s="95">
        <f t="shared" si="224"/>
        <v>45376</v>
      </c>
      <c r="E643" s="93">
        <f ca="1">IF(D643&lt;$B$1,VLOOKUP(D643,[1]DI!$A$4:$B$15000,2,FALSE),0)</f>
        <v>0.1065</v>
      </c>
      <c r="F643" s="14">
        <f t="shared" ca="1" si="233"/>
        <v>1.00040168</v>
      </c>
      <c r="G643" s="14">
        <f ca="1">(TRUNC(PRODUCT($F$12:$F642),16))</f>
        <v>1.3289964441923301</v>
      </c>
      <c r="H643" s="14">
        <f t="shared" si="234"/>
        <v>1</v>
      </c>
      <c r="I643" s="14">
        <f t="shared" ca="1" si="235"/>
        <v>1.3289964400000001</v>
      </c>
      <c r="J643" s="13">
        <f t="shared" si="225"/>
        <v>7.0000000000000007E-2</v>
      </c>
      <c r="K643" s="29">
        <f t="shared" si="226"/>
        <v>44456</v>
      </c>
      <c r="L643" s="2">
        <f t="shared" si="227"/>
        <v>631</v>
      </c>
      <c r="M643" s="17">
        <f t="shared" si="228"/>
        <v>631</v>
      </c>
      <c r="N643" s="12">
        <f t="shared" si="217"/>
        <v>1.1846117789999999</v>
      </c>
      <c r="O643" s="12">
        <f t="shared" ca="1" si="218"/>
        <v>1.5743448369999999</v>
      </c>
      <c r="P643" s="17">
        <f t="shared" si="229"/>
        <v>0</v>
      </c>
      <c r="Q643" s="14">
        <f t="shared" ca="1" si="219"/>
        <v>438.74820540000002</v>
      </c>
      <c r="R643" s="20">
        <f t="shared" si="220"/>
        <v>0</v>
      </c>
      <c r="S643" s="14">
        <f t="shared" si="221"/>
        <v>0</v>
      </c>
      <c r="T643" s="4" t="str">
        <f t="shared" si="230"/>
        <v>A+J=</v>
      </c>
      <c r="U643" s="29">
        <f t="shared" si="231"/>
        <v>45807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22"/>
        <v>45378</v>
      </c>
      <c r="B644" s="116">
        <f t="shared" ca="1" si="232"/>
        <v>1203.46513585</v>
      </c>
      <c r="C644" s="14">
        <f t="shared" ca="1" si="223"/>
        <v>763.9107677799999</v>
      </c>
      <c r="D644" s="95">
        <f t="shared" si="224"/>
        <v>45377</v>
      </c>
      <c r="E644" s="93">
        <f ca="1">IF(D644&lt;$B$1,VLOOKUP(D644,[1]DI!$A$4:$B$15000,2,FALSE),0)</f>
        <v>0.1065</v>
      </c>
      <c r="F644" s="14">
        <f t="shared" ca="1" si="233"/>
        <v>1.00040168</v>
      </c>
      <c r="G644" s="14">
        <f ca="1">(TRUNC(PRODUCT($F$12:$F643),16))</f>
        <v>1.3295302754840299</v>
      </c>
      <c r="H644" s="14">
        <f t="shared" si="234"/>
        <v>1</v>
      </c>
      <c r="I644" s="14">
        <f t="shared" ca="1" si="235"/>
        <v>1.32953028</v>
      </c>
      <c r="J644" s="13">
        <f t="shared" si="225"/>
        <v>7.0000000000000007E-2</v>
      </c>
      <c r="K644" s="29">
        <f t="shared" si="226"/>
        <v>44456</v>
      </c>
      <c r="L644" s="2">
        <f t="shared" si="227"/>
        <v>632</v>
      </c>
      <c r="M644" s="17">
        <f t="shared" si="228"/>
        <v>632</v>
      </c>
      <c r="N644" s="12">
        <f t="shared" si="217"/>
        <v>1.184929874</v>
      </c>
      <c r="O644" s="12">
        <f t="shared" ca="1" si="218"/>
        <v>1.5754001470000001</v>
      </c>
      <c r="P644" s="17">
        <f t="shared" si="229"/>
        <v>0</v>
      </c>
      <c r="Q644" s="14">
        <f t="shared" ca="1" si="219"/>
        <v>439.55436807000001</v>
      </c>
      <c r="R644" s="20">
        <f t="shared" si="220"/>
        <v>0</v>
      </c>
      <c r="S644" s="14">
        <f t="shared" si="221"/>
        <v>0</v>
      </c>
      <c r="T644" s="4" t="str">
        <f t="shared" si="230"/>
        <v>A+J=</v>
      </c>
      <c r="U644" s="29">
        <f t="shared" si="231"/>
        <v>45807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22"/>
        <v>45379</v>
      </c>
      <c r="B645" s="116">
        <f t="shared" ca="1" si="232"/>
        <v>1204.2718256199998</v>
      </c>
      <c r="C645" s="14">
        <f t="shared" ca="1" si="223"/>
        <v>763.9107677799999</v>
      </c>
      <c r="D645" s="95">
        <f t="shared" si="224"/>
        <v>45378</v>
      </c>
      <c r="E645" s="93">
        <f ca="1">IF(D645&lt;$B$1,VLOOKUP(D645,[1]DI!$A$4:$B$15000,2,FALSE),0)</f>
        <v>0.1065</v>
      </c>
      <c r="F645" s="14">
        <f t="shared" ca="1" si="233"/>
        <v>1.00040168</v>
      </c>
      <c r="G645" s="14">
        <f ca="1">(TRUNC(PRODUCT($F$12:$F644),16))</f>
        <v>1.33006432120509</v>
      </c>
      <c r="H645" s="14">
        <f t="shared" si="234"/>
        <v>1</v>
      </c>
      <c r="I645" s="14">
        <f t="shared" ca="1" si="235"/>
        <v>1.33006432</v>
      </c>
      <c r="J645" s="13">
        <f t="shared" si="225"/>
        <v>7.0000000000000007E-2</v>
      </c>
      <c r="K645" s="29">
        <f t="shared" si="226"/>
        <v>44456</v>
      </c>
      <c r="L645" s="2">
        <f t="shared" si="227"/>
        <v>633</v>
      </c>
      <c r="M645" s="17">
        <f t="shared" si="228"/>
        <v>633</v>
      </c>
      <c r="N645" s="12">
        <f t="shared" si="217"/>
        <v>1.1852480540000001</v>
      </c>
      <c r="O645" s="12">
        <f t="shared" ca="1" si="218"/>
        <v>1.576456147</v>
      </c>
      <c r="P645" s="17">
        <f t="shared" si="229"/>
        <v>0</v>
      </c>
      <c r="Q645" s="14">
        <f t="shared" ca="1" si="219"/>
        <v>440.36105784</v>
      </c>
      <c r="R645" s="20">
        <f t="shared" si="220"/>
        <v>0</v>
      </c>
      <c r="S645" s="14">
        <f t="shared" si="221"/>
        <v>0</v>
      </c>
      <c r="T645" s="4" t="str">
        <f t="shared" si="230"/>
        <v>A+J=</v>
      </c>
      <c r="U645" s="29">
        <f t="shared" si="231"/>
        <v>45807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22"/>
        <v>45383</v>
      </c>
      <c r="B646" s="116">
        <f t="shared" ca="1" si="232"/>
        <v>1205.07906159</v>
      </c>
      <c r="C646" s="14">
        <f t="shared" ca="1" si="223"/>
        <v>763.9107677799999</v>
      </c>
      <c r="D646" s="95">
        <f t="shared" si="224"/>
        <v>45379</v>
      </c>
      <c r="E646" s="93">
        <f ca="1">IF(D646&lt;$B$1,VLOOKUP(D646,[1]DI!$A$4:$B$15000,2,FALSE),0)</f>
        <v>0.1065</v>
      </c>
      <c r="F646" s="14">
        <f t="shared" ca="1" si="233"/>
        <v>1.00040168</v>
      </c>
      <c r="G646" s="14">
        <f ca="1">(TRUNC(PRODUCT($F$12:$F645),16))</f>
        <v>1.3305985814416299</v>
      </c>
      <c r="H646" s="14">
        <f t="shared" si="234"/>
        <v>1</v>
      </c>
      <c r="I646" s="14">
        <f t="shared" ca="1" si="235"/>
        <v>1.33059858</v>
      </c>
      <c r="J646" s="13">
        <f t="shared" si="225"/>
        <v>7.0000000000000007E-2</v>
      </c>
      <c r="K646" s="29">
        <f t="shared" si="226"/>
        <v>44456</v>
      </c>
      <c r="L646" s="2">
        <f t="shared" si="227"/>
        <v>634</v>
      </c>
      <c r="M646" s="17">
        <f t="shared" si="228"/>
        <v>634</v>
      </c>
      <c r="N646" s="12">
        <f t="shared" si="217"/>
        <v>1.18556632</v>
      </c>
      <c r="O646" s="12">
        <f t="shared" ca="1" si="218"/>
        <v>1.5775128620000001</v>
      </c>
      <c r="P646" s="17">
        <f t="shared" si="229"/>
        <v>0</v>
      </c>
      <c r="Q646" s="14">
        <f t="shared" ca="1" si="219"/>
        <v>441.16829381000002</v>
      </c>
      <c r="R646" s="20">
        <f t="shared" si="220"/>
        <v>0</v>
      </c>
      <c r="S646" s="14">
        <f t="shared" si="221"/>
        <v>0</v>
      </c>
      <c r="T646" s="4" t="str">
        <f t="shared" si="230"/>
        <v>A+J=</v>
      </c>
      <c r="U646" s="29">
        <f t="shared" si="231"/>
        <v>45807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22"/>
        <v>45384</v>
      </c>
      <c r="B647" s="116">
        <f t="shared" ca="1" si="232"/>
        <v>1205.88684375</v>
      </c>
      <c r="C647" s="14">
        <f t="shared" ca="1" si="223"/>
        <v>763.9107677799999</v>
      </c>
      <c r="D647" s="95">
        <f t="shared" si="224"/>
        <v>45383</v>
      </c>
      <c r="E647" s="93">
        <f ca="1">IF(D647&lt;$B$1,VLOOKUP(D647,[1]DI!$A$4:$B$15000,2,FALSE),0)</f>
        <v>0.1065</v>
      </c>
      <c r="F647" s="14">
        <f t="shared" ca="1" si="233"/>
        <v>1.00040168</v>
      </c>
      <c r="G647" s="14">
        <f ca="1">(TRUNC(PRODUCT($F$12:$F646),16))</f>
        <v>1.33113305627982</v>
      </c>
      <c r="H647" s="14">
        <f t="shared" si="234"/>
        <v>1</v>
      </c>
      <c r="I647" s="14">
        <f t="shared" ca="1" si="235"/>
        <v>1.33113306</v>
      </c>
      <c r="J647" s="13">
        <f t="shared" si="225"/>
        <v>7.0000000000000007E-2</v>
      </c>
      <c r="K647" s="29">
        <f t="shared" si="226"/>
        <v>44456</v>
      </c>
      <c r="L647" s="2">
        <f t="shared" si="227"/>
        <v>635</v>
      </c>
      <c r="M647" s="17">
        <f t="shared" si="228"/>
        <v>635</v>
      </c>
      <c r="N647" s="12">
        <f t="shared" si="217"/>
        <v>1.185884672</v>
      </c>
      <c r="O647" s="12">
        <f t="shared" ca="1" si="218"/>
        <v>1.578570292</v>
      </c>
      <c r="P647" s="17">
        <f t="shared" si="229"/>
        <v>0</v>
      </c>
      <c r="Q647" s="14">
        <f t="shared" ca="1" si="219"/>
        <v>441.97607597000001</v>
      </c>
      <c r="R647" s="20">
        <f t="shared" si="220"/>
        <v>0</v>
      </c>
      <c r="S647" s="14">
        <f t="shared" si="221"/>
        <v>0</v>
      </c>
      <c r="T647" s="4" t="str">
        <f t="shared" si="230"/>
        <v>A+J=</v>
      </c>
      <c r="U647" s="29">
        <f t="shared" si="231"/>
        <v>45807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22"/>
        <v>45385</v>
      </c>
      <c r="B648" s="116">
        <f t="shared" ca="1" si="232"/>
        <v>1206.6951629399998</v>
      </c>
      <c r="C648" s="14">
        <f t="shared" ca="1" si="223"/>
        <v>763.9107677799999</v>
      </c>
      <c r="D648" s="95">
        <f t="shared" si="224"/>
        <v>45384</v>
      </c>
      <c r="E648" s="93">
        <f ca="1">IF(D648&lt;$B$1,VLOOKUP(D648,[1]DI!$A$4:$B$15000,2,FALSE),0)</f>
        <v>0.1065</v>
      </c>
      <c r="F648" s="14">
        <f t="shared" ca="1" si="233"/>
        <v>1.00040168</v>
      </c>
      <c r="G648" s="14">
        <f ca="1">(TRUNC(PRODUCT($F$12:$F647),16))</f>
        <v>1.3316677458058701</v>
      </c>
      <c r="H648" s="14">
        <f t="shared" si="234"/>
        <v>1</v>
      </c>
      <c r="I648" s="14">
        <f t="shared" ca="1" si="235"/>
        <v>1.33166775</v>
      </c>
      <c r="J648" s="13">
        <f t="shared" si="225"/>
        <v>7.0000000000000007E-2</v>
      </c>
      <c r="K648" s="29">
        <f t="shared" si="226"/>
        <v>44456</v>
      </c>
      <c r="L648" s="2">
        <f t="shared" si="227"/>
        <v>636</v>
      </c>
      <c r="M648" s="17">
        <f t="shared" si="228"/>
        <v>636</v>
      </c>
      <c r="N648" s="12">
        <f t="shared" si="217"/>
        <v>1.186203109</v>
      </c>
      <c r="O648" s="12">
        <f t="shared" ca="1" si="218"/>
        <v>1.5796284249999999</v>
      </c>
      <c r="P648" s="17">
        <f t="shared" si="229"/>
        <v>0</v>
      </c>
      <c r="Q648" s="14">
        <f t="shared" ca="1" si="219"/>
        <v>442.78439515999997</v>
      </c>
      <c r="R648" s="20">
        <f t="shared" si="220"/>
        <v>0</v>
      </c>
      <c r="S648" s="14">
        <f t="shared" si="221"/>
        <v>0</v>
      </c>
      <c r="T648" s="4" t="str">
        <f t="shared" si="230"/>
        <v>A+J=</v>
      </c>
      <c r="U648" s="29">
        <f t="shared" si="231"/>
        <v>45807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22"/>
        <v>45386</v>
      </c>
      <c r="B649" s="116">
        <f t="shared" ca="1" si="232"/>
        <v>1207.5040199299999</v>
      </c>
      <c r="C649" s="14">
        <f t="shared" ca="1" si="223"/>
        <v>763.9107677799999</v>
      </c>
      <c r="D649" s="95">
        <f t="shared" si="224"/>
        <v>45385</v>
      </c>
      <c r="E649" s="93">
        <f ca="1">IF(D649&lt;$B$1,VLOOKUP(D649,[1]DI!$A$4:$B$15000,2,FALSE),0)</f>
        <v>0.1065</v>
      </c>
      <c r="F649" s="14">
        <f t="shared" ca="1" si="233"/>
        <v>1.00040168</v>
      </c>
      <c r="G649" s="14">
        <f ca="1">(TRUNC(PRODUCT($F$12:$F648),16))</f>
        <v>1.332202650106</v>
      </c>
      <c r="H649" s="14">
        <f t="shared" si="234"/>
        <v>1</v>
      </c>
      <c r="I649" s="14">
        <f t="shared" ca="1" si="235"/>
        <v>1.3322026499999999</v>
      </c>
      <c r="J649" s="13">
        <f t="shared" si="225"/>
        <v>7.0000000000000007E-2</v>
      </c>
      <c r="K649" s="29">
        <f t="shared" si="226"/>
        <v>44456</v>
      </c>
      <c r="L649" s="2">
        <f t="shared" si="227"/>
        <v>637</v>
      </c>
      <c r="M649" s="17">
        <f t="shared" si="228"/>
        <v>637</v>
      </c>
      <c r="N649" s="12">
        <f t="shared" si="217"/>
        <v>1.186521632</v>
      </c>
      <c r="O649" s="12">
        <f t="shared" ca="1" si="218"/>
        <v>1.5806872620000001</v>
      </c>
      <c r="P649" s="17">
        <f t="shared" si="229"/>
        <v>0</v>
      </c>
      <c r="Q649" s="14">
        <f t="shared" ca="1" si="219"/>
        <v>443.59325215000001</v>
      </c>
      <c r="R649" s="20">
        <f t="shared" si="220"/>
        <v>0</v>
      </c>
      <c r="S649" s="14">
        <f t="shared" si="221"/>
        <v>0</v>
      </c>
      <c r="T649" s="4" t="str">
        <f t="shared" si="230"/>
        <v>A+J=</v>
      </c>
      <c r="U649" s="29">
        <f t="shared" si="231"/>
        <v>45807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22"/>
        <v>45387</v>
      </c>
      <c r="B650" s="116">
        <f t="shared" ca="1" si="232"/>
        <v>1208.3134238799998</v>
      </c>
      <c r="C650" s="14">
        <f t="shared" ca="1" si="223"/>
        <v>763.9107677799999</v>
      </c>
      <c r="D650" s="95">
        <f t="shared" si="224"/>
        <v>45386</v>
      </c>
      <c r="E650" s="93">
        <f ca="1">IF(D650&lt;$B$1,VLOOKUP(D650,[1]DI!$A$4:$B$15000,2,FALSE),0)</f>
        <v>0.1065</v>
      </c>
      <c r="F650" s="14">
        <f t="shared" ca="1" si="233"/>
        <v>1.00040168</v>
      </c>
      <c r="G650" s="14">
        <f ca="1">(TRUNC(PRODUCT($F$12:$F649),16))</f>
        <v>1.3327377692664999</v>
      </c>
      <c r="H650" s="14">
        <f t="shared" si="234"/>
        <v>1</v>
      </c>
      <c r="I650" s="14">
        <f t="shared" ca="1" si="235"/>
        <v>1.33273777</v>
      </c>
      <c r="J650" s="13">
        <f t="shared" si="225"/>
        <v>7.0000000000000007E-2</v>
      </c>
      <c r="K650" s="29">
        <f t="shared" si="226"/>
        <v>44456</v>
      </c>
      <c r="L650" s="2">
        <f t="shared" si="227"/>
        <v>638</v>
      </c>
      <c r="M650" s="17">
        <f t="shared" si="228"/>
        <v>638</v>
      </c>
      <c r="N650" s="12">
        <f t="shared" si="217"/>
        <v>1.18684024</v>
      </c>
      <c r="O650" s="12">
        <f t="shared" ca="1" si="218"/>
        <v>1.581746815</v>
      </c>
      <c r="P650" s="17">
        <f t="shared" si="229"/>
        <v>0</v>
      </c>
      <c r="Q650" s="14">
        <f t="shared" ca="1" si="219"/>
        <v>444.4026561</v>
      </c>
      <c r="R650" s="20">
        <f t="shared" si="220"/>
        <v>0</v>
      </c>
      <c r="S650" s="14">
        <f t="shared" si="221"/>
        <v>0</v>
      </c>
      <c r="T650" s="4" t="str">
        <f t="shared" si="230"/>
        <v>A+J=</v>
      </c>
      <c r="U650" s="29">
        <f t="shared" si="231"/>
        <v>45807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22"/>
        <v>45390</v>
      </c>
      <c r="B651" s="116">
        <f t="shared" ca="1" si="232"/>
        <v>1209.1233648499999</v>
      </c>
      <c r="C651" s="14">
        <f t="shared" ca="1" si="223"/>
        <v>763.9107677799999</v>
      </c>
      <c r="D651" s="95">
        <f t="shared" si="224"/>
        <v>45387</v>
      </c>
      <c r="E651" s="93">
        <f ca="1">IF(D651&lt;$B$1,VLOOKUP(D651,[1]DI!$A$4:$B$15000,2,FALSE),0)</f>
        <v>0.1065</v>
      </c>
      <c r="F651" s="14">
        <f t="shared" ca="1" si="233"/>
        <v>1.00040168</v>
      </c>
      <c r="G651" s="14">
        <f ca="1">(TRUNC(PRODUCT($F$12:$F650),16))</f>
        <v>1.33327310337366</v>
      </c>
      <c r="H651" s="14">
        <f t="shared" si="234"/>
        <v>1</v>
      </c>
      <c r="I651" s="14">
        <f t="shared" ca="1" si="235"/>
        <v>1.3332731</v>
      </c>
      <c r="J651" s="13">
        <f t="shared" si="225"/>
        <v>7.0000000000000007E-2</v>
      </c>
      <c r="K651" s="29">
        <f t="shared" si="226"/>
        <v>44456</v>
      </c>
      <c r="L651" s="2">
        <f t="shared" si="227"/>
        <v>639</v>
      </c>
      <c r="M651" s="17">
        <f t="shared" si="228"/>
        <v>639</v>
      </c>
      <c r="N651" s="12">
        <f t="shared" si="217"/>
        <v>1.1871589330000001</v>
      </c>
      <c r="O651" s="12">
        <f t="shared" ca="1" si="218"/>
        <v>1.582807071</v>
      </c>
      <c r="P651" s="17">
        <f t="shared" si="229"/>
        <v>0</v>
      </c>
      <c r="Q651" s="14">
        <f t="shared" ca="1" si="219"/>
        <v>445.21259707000002</v>
      </c>
      <c r="R651" s="20">
        <f t="shared" si="220"/>
        <v>0</v>
      </c>
      <c r="S651" s="14">
        <f t="shared" si="221"/>
        <v>0</v>
      </c>
      <c r="T651" s="4" t="str">
        <f t="shared" si="230"/>
        <v>A+J=</v>
      </c>
      <c r="U651" s="29">
        <f t="shared" si="231"/>
        <v>45807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22"/>
        <v>45391</v>
      </c>
      <c r="B652" s="116">
        <f t="shared" ca="1" si="232"/>
        <v>1209.9338535499999</v>
      </c>
      <c r="C652" s="14">
        <f t="shared" ca="1" si="223"/>
        <v>763.9107677799999</v>
      </c>
      <c r="D652" s="95">
        <f t="shared" si="224"/>
        <v>45390</v>
      </c>
      <c r="E652" s="93">
        <f ca="1">IF(D652&lt;$B$1,VLOOKUP(D652,[1]DI!$A$4:$B$15000,2,FALSE),0)</f>
        <v>0.1065</v>
      </c>
      <c r="F652" s="14">
        <f t="shared" ca="1" si="233"/>
        <v>1.00040168</v>
      </c>
      <c r="G652" s="14">
        <f ca="1">(TRUNC(PRODUCT($F$12:$F651),16))</f>
        <v>1.33380865251382</v>
      </c>
      <c r="H652" s="14">
        <f t="shared" si="234"/>
        <v>1</v>
      </c>
      <c r="I652" s="14">
        <f t="shared" ca="1" si="235"/>
        <v>1.3338086499999999</v>
      </c>
      <c r="J652" s="13">
        <f t="shared" si="225"/>
        <v>7.0000000000000007E-2</v>
      </c>
      <c r="K652" s="29">
        <f t="shared" si="226"/>
        <v>44456</v>
      </c>
      <c r="L652" s="2">
        <f t="shared" si="227"/>
        <v>640</v>
      </c>
      <c r="M652" s="17">
        <f t="shared" si="228"/>
        <v>640</v>
      </c>
      <c r="N652" s="12">
        <f t="shared" ref="N652:N715" si="236">ROUND((J652+1)^(M652/252),9)</f>
        <v>1.187477712</v>
      </c>
      <c r="O652" s="12">
        <f t="shared" ref="O652:O715" ca="1" si="237">ROUND(I652*N652,9)</f>
        <v>1.5838680439999999</v>
      </c>
      <c r="P652" s="17">
        <f t="shared" si="229"/>
        <v>0</v>
      </c>
      <c r="Q652" s="14">
        <f t="shared" ref="Q652:Q715" ca="1" si="238">TRUNC(((O652-1)*C652),8)</f>
        <v>446.02308577000002</v>
      </c>
      <c r="R652" s="20">
        <f t="shared" ref="R652:R715" si="239">IF($P652&gt;0,VLOOKUP($P652,$X$12:$AD$150,7),0)</f>
        <v>0</v>
      </c>
      <c r="S652" s="14">
        <f t="shared" ref="S652:S715" si="240">IF(R652&gt;0,TRUNC(R652*C652,8),0)</f>
        <v>0</v>
      </c>
      <c r="T652" s="4" t="str">
        <f t="shared" si="230"/>
        <v>A+J=</v>
      </c>
      <c r="U652" s="29">
        <f t="shared" si="231"/>
        <v>45807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41">WORKDAY($A652,1,$X$166:$X$544)</f>
        <v>45392</v>
      </c>
      <c r="B653" s="116">
        <f t="shared" ca="1" si="232"/>
        <v>1210.7448907399998</v>
      </c>
      <c r="C653" s="14">
        <f t="shared" ref="C653:C716" ca="1" si="242">(C652-S652)</f>
        <v>763.9107677799999</v>
      </c>
      <c r="D653" s="95">
        <f t="shared" ref="D653:D716" si="243">WORKDAY($A653,-1,$X$160:$X$544)</f>
        <v>45391</v>
      </c>
      <c r="E653" s="93">
        <f ca="1">IF(D653&lt;$B$1,VLOOKUP(D653,[1]DI!$A$4:$B$15000,2,FALSE),0)</f>
        <v>0.1065</v>
      </c>
      <c r="F653" s="14">
        <f t="shared" ca="1" si="233"/>
        <v>1.00040168</v>
      </c>
      <c r="G653" s="14">
        <f ca="1">(TRUNC(PRODUCT($F$12:$F652),16))</f>
        <v>1.33434441677336</v>
      </c>
      <c r="H653" s="14">
        <f t="shared" si="234"/>
        <v>1</v>
      </c>
      <c r="I653" s="14">
        <f t="shared" ca="1" si="235"/>
        <v>1.3343444200000001</v>
      </c>
      <c r="J653" s="13">
        <f t="shared" ref="J653:J716" si="244">J652</f>
        <v>7.0000000000000007E-2</v>
      </c>
      <c r="K653" s="29">
        <f t="shared" ref="K653:K716" si="245">IF(P652&gt;0,VLOOKUP(P652,X$12:AH$150,2),K652)</f>
        <v>44456</v>
      </c>
      <c r="L653" s="2">
        <f t="shared" ref="L653:L716" si="246">IF(A653&gt;K653,IF(NETWORKDAYS(K653,A653,$X$160:$X$544)-1=0,1,NETWORKDAYS(K653,A653,$X$160:$X$544)-1),0)</f>
        <v>641</v>
      </c>
      <c r="M653" s="17">
        <f t="shared" ref="M653:M716" si="247">IF(AND(L653=1,L652=1),1,IF(L653&gt;0,IF(L653=L652,L653+1,L653),0))</f>
        <v>641</v>
      </c>
      <c r="N653" s="12">
        <f t="shared" si="236"/>
        <v>1.1877965770000001</v>
      </c>
      <c r="O653" s="12">
        <f t="shared" ca="1" si="237"/>
        <v>1.584929735</v>
      </c>
      <c r="P653" s="17">
        <f t="shared" ref="P653:P716" si="248">IF(VLOOKUP(A653,Y$12:AF$150,8)=VLOOKUP(A652,Y$12:AF$150,8),0,VLOOKUP(A653,Y$12:AF$150,8))</f>
        <v>0</v>
      </c>
      <c r="Q653" s="14">
        <f t="shared" ca="1" si="238"/>
        <v>446.83412296</v>
      </c>
      <c r="R653" s="20">
        <f t="shared" si="239"/>
        <v>0</v>
      </c>
      <c r="S653" s="14">
        <f t="shared" si="240"/>
        <v>0</v>
      </c>
      <c r="T653" s="4" t="str">
        <f t="shared" ref="T653:T716" si="249">IF(P652&gt;0,VLOOKUP(P652,X$12:AH$150,10),T652)</f>
        <v>A+J=</v>
      </c>
      <c r="U653" s="29">
        <f t="shared" ref="U653:U716" si="250">IF(P652&gt;0,VLOOKUP(P652,X$12:AH$150,11),U652)</f>
        <v>45807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41"/>
        <v>45393</v>
      </c>
      <c r="B654" s="116">
        <f t="shared" ref="B654:B717" ca="1" si="251">IF(D654&lt;=TODAY(),C654+Q654,IF(AND(D654&gt;TODAY(),A654&lt;=$B$1),IF(VLOOKUP(TODAY(),$A$10:$E$5000,4,FALSE)=0,"n.d",C654+Q654),"n.d"))</f>
        <v>1211.5564664799999</v>
      </c>
      <c r="C654" s="14">
        <f t="shared" ca="1" si="242"/>
        <v>763.9107677799999</v>
      </c>
      <c r="D654" s="95">
        <f t="shared" si="243"/>
        <v>45392</v>
      </c>
      <c r="E654" s="93">
        <f ca="1">IF(D654&lt;$B$1,VLOOKUP(D654,[1]DI!$A$4:$B$15000,2,FALSE),0)</f>
        <v>0.1065</v>
      </c>
      <c r="F654" s="14">
        <f t="shared" ref="F654:F717" ca="1" si="252">ROUND(((1+E654)^(1/252)),8)</f>
        <v>1.00040168</v>
      </c>
      <c r="G654" s="14">
        <f ca="1">(TRUNC(PRODUCT($F$12:$F653),16))</f>
        <v>1.3348803962386899</v>
      </c>
      <c r="H654" s="14">
        <f t="shared" ref="H654:H717" si="253">IF(P653&gt;0,G653,H653)</f>
        <v>1</v>
      </c>
      <c r="I654" s="14">
        <f t="shared" ref="I654:I717" ca="1" si="254">ROUND(G654/H654,8)</f>
        <v>1.3348804000000001</v>
      </c>
      <c r="J654" s="13">
        <f t="shared" si="244"/>
        <v>7.0000000000000007E-2</v>
      </c>
      <c r="K654" s="29">
        <f t="shared" si="245"/>
        <v>44456</v>
      </c>
      <c r="L654" s="2">
        <f t="shared" si="246"/>
        <v>642</v>
      </c>
      <c r="M654" s="17">
        <f t="shared" si="247"/>
        <v>642</v>
      </c>
      <c r="N654" s="12">
        <f t="shared" si="236"/>
        <v>1.188115528</v>
      </c>
      <c r="O654" s="12">
        <f t="shared" ca="1" si="237"/>
        <v>1.585992131</v>
      </c>
      <c r="P654" s="17">
        <f t="shared" si="248"/>
        <v>0</v>
      </c>
      <c r="Q654" s="14">
        <f t="shared" ca="1" si="238"/>
        <v>447.64569870000003</v>
      </c>
      <c r="R654" s="20">
        <f t="shared" si="239"/>
        <v>0</v>
      </c>
      <c r="S654" s="14">
        <f t="shared" si="240"/>
        <v>0</v>
      </c>
      <c r="T654" s="4" t="str">
        <f t="shared" si="249"/>
        <v>A+J=</v>
      </c>
      <c r="U654" s="29">
        <f t="shared" si="250"/>
        <v>45807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41"/>
        <v>45394</v>
      </c>
      <c r="B655" s="116">
        <f t="shared" ca="1" si="251"/>
        <v>1212.3685815499998</v>
      </c>
      <c r="C655" s="14">
        <f t="shared" ca="1" si="242"/>
        <v>763.9107677799999</v>
      </c>
      <c r="D655" s="95">
        <f t="shared" si="243"/>
        <v>45393</v>
      </c>
      <c r="E655" s="93">
        <f ca="1">IF(D655&lt;$B$1,VLOOKUP(D655,[1]DI!$A$4:$B$15000,2,FALSE),0)</f>
        <v>0.1065</v>
      </c>
      <c r="F655" s="14">
        <f t="shared" ca="1" si="252"/>
        <v>1.00040168</v>
      </c>
      <c r="G655" s="14">
        <f ca="1">(TRUNC(PRODUCT($F$12:$F654),16))</f>
        <v>1.3354165909962501</v>
      </c>
      <c r="H655" s="14">
        <f t="shared" si="253"/>
        <v>1</v>
      </c>
      <c r="I655" s="14">
        <f t="shared" ca="1" si="254"/>
        <v>1.3354165899999999</v>
      </c>
      <c r="J655" s="13">
        <f t="shared" si="244"/>
        <v>7.0000000000000007E-2</v>
      </c>
      <c r="K655" s="29">
        <f t="shared" si="245"/>
        <v>44456</v>
      </c>
      <c r="L655" s="2">
        <f t="shared" si="246"/>
        <v>643</v>
      </c>
      <c r="M655" s="17">
        <f t="shared" si="247"/>
        <v>643</v>
      </c>
      <c r="N655" s="12">
        <f t="shared" si="236"/>
        <v>1.188434564</v>
      </c>
      <c r="O655" s="12">
        <f t="shared" ca="1" si="237"/>
        <v>1.5870552330000001</v>
      </c>
      <c r="P655" s="17">
        <f t="shared" si="248"/>
        <v>0</v>
      </c>
      <c r="Q655" s="14">
        <f t="shared" ca="1" si="238"/>
        <v>448.45781376999997</v>
      </c>
      <c r="R655" s="20">
        <f t="shared" si="239"/>
        <v>0</v>
      </c>
      <c r="S655" s="14">
        <f t="shared" si="240"/>
        <v>0</v>
      </c>
      <c r="T655" s="4" t="str">
        <f t="shared" si="249"/>
        <v>A+J=</v>
      </c>
      <c r="U655" s="29">
        <f t="shared" si="250"/>
        <v>45807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41"/>
        <v>45397</v>
      </c>
      <c r="B656" s="116">
        <f t="shared" ca="1" si="251"/>
        <v>1213.18124433</v>
      </c>
      <c r="C656" s="14">
        <f t="shared" ca="1" si="242"/>
        <v>763.9107677799999</v>
      </c>
      <c r="D656" s="95">
        <f t="shared" si="243"/>
        <v>45394</v>
      </c>
      <c r="E656" s="93">
        <f ca="1">IF(D656&lt;$B$1,VLOOKUP(D656,[1]DI!$A$4:$B$15000,2,FALSE),0)</f>
        <v>0.1065</v>
      </c>
      <c r="F656" s="14">
        <f t="shared" ca="1" si="252"/>
        <v>1.00040168</v>
      </c>
      <c r="G656" s="14">
        <f ca="1">(TRUNC(PRODUCT($F$12:$F655),16))</f>
        <v>1.33595300113252</v>
      </c>
      <c r="H656" s="14">
        <f t="shared" si="253"/>
        <v>1</v>
      </c>
      <c r="I656" s="14">
        <f t="shared" ca="1" si="254"/>
        <v>1.3359529999999999</v>
      </c>
      <c r="J656" s="13">
        <f t="shared" si="244"/>
        <v>7.0000000000000007E-2</v>
      </c>
      <c r="K656" s="29">
        <f t="shared" si="245"/>
        <v>44456</v>
      </c>
      <c r="L656" s="2">
        <f t="shared" si="246"/>
        <v>644</v>
      </c>
      <c r="M656" s="17">
        <f t="shared" si="247"/>
        <v>644</v>
      </c>
      <c r="N656" s="12">
        <f t="shared" si="236"/>
        <v>1.188753685</v>
      </c>
      <c r="O656" s="12">
        <f t="shared" ca="1" si="237"/>
        <v>1.5881190519999999</v>
      </c>
      <c r="P656" s="17">
        <f t="shared" si="248"/>
        <v>0</v>
      </c>
      <c r="Q656" s="14">
        <f t="shared" ca="1" si="238"/>
        <v>449.27047655000001</v>
      </c>
      <c r="R656" s="20">
        <f t="shared" si="239"/>
        <v>0</v>
      </c>
      <c r="S656" s="14">
        <f t="shared" si="240"/>
        <v>0</v>
      </c>
      <c r="T656" s="4" t="str">
        <f t="shared" si="249"/>
        <v>A+J=</v>
      </c>
      <c r="U656" s="29">
        <f t="shared" si="250"/>
        <v>45807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41"/>
        <v>45398</v>
      </c>
      <c r="B657" s="116">
        <f t="shared" ca="1" si="251"/>
        <v>1213.9944571399999</v>
      </c>
      <c r="C657" s="14">
        <f t="shared" ca="1" si="242"/>
        <v>763.9107677799999</v>
      </c>
      <c r="D657" s="95">
        <f t="shared" si="243"/>
        <v>45397</v>
      </c>
      <c r="E657" s="93">
        <f ca="1">IF(D657&lt;$B$1,VLOOKUP(D657,[1]DI!$A$4:$B$15000,2,FALSE),0)</f>
        <v>0.1065</v>
      </c>
      <c r="F657" s="14">
        <f t="shared" ca="1" si="252"/>
        <v>1.00040168</v>
      </c>
      <c r="G657" s="14">
        <f ca="1">(TRUNC(PRODUCT($F$12:$F656),16))</f>
        <v>1.3364896267340201</v>
      </c>
      <c r="H657" s="14">
        <f t="shared" si="253"/>
        <v>1</v>
      </c>
      <c r="I657" s="14">
        <f t="shared" ca="1" si="254"/>
        <v>1.33648963</v>
      </c>
      <c r="J657" s="13">
        <f t="shared" si="244"/>
        <v>7.0000000000000007E-2</v>
      </c>
      <c r="K657" s="29">
        <f t="shared" si="245"/>
        <v>44456</v>
      </c>
      <c r="L657" s="2">
        <f t="shared" si="246"/>
        <v>645</v>
      </c>
      <c r="M657" s="17">
        <f t="shared" si="247"/>
        <v>645</v>
      </c>
      <c r="N657" s="12">
        <f t="shared" si="236"/>
        <v>1.1890728930000001</v>
      </c>
      <c r="O657" s="12">
        <f t="shared" ca="1" si="237"/>
        <v>1.5891835910000001</v>
      </c>
      <c r="P657" s="17">
        <f t="shared" si="248"/>
        <v>0</v>
      </c>
      <c r="Q657" s="14">
        <f t="shared" ca="1" si="238"/>
        <v>450.08368935999999</v>
      </c>
      <c r="R657" s="20">
        <f t="shared" si="239"/>
        <v>0</v>
      </c>
      <c r="S657" s="14">
        <f t="shared" si="240"/>
        <v>0</v>
      </c>
      <c r="T657" s="4" t="str">
        <f t="shared" si="249"/>
        <v>A+J=</v>
      </c>
      <c r="U657" s="29">
        <f t="shared" si="250"/>
        <v>45807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41"/>
        <v>45399</v>
      </c>
      <c r="B658" s="116">
        <f t="shared" ca="1" si="251"/>
        <v>1214.8082092699999</v>
      </c>
      <c r="C658" s="14">
        <f t="shared" ca="1" si="242"/>
        <v>763.9107677799999</v>
      </c>
      <c r="D658" s="95">
        <f t="shared" si="243"/>
        <v>45398</v>
      </c>
      <c r="E658" s="93">
        <f ca="1">IF(D658&lt;$B$1,VLOOKUP(D658,[1]DI!$A$4:$B$15000,2,FALSE),0)</f>
        <v>0.1065</v>
      </c>
      <c r="F658" s="14">
        <f t="shared" ca="1" si="252"/>
        <v>1.00040168</v>
      </c>
      <c r="G658" s="14">
        <f ca="1">(TRUNC(PRODUCT($F$12:$F657),16))</f>
        <v>1.3370264678872901</v>
      </c>
      <c r="H658" s="14">
        <f t="shared" si="253"/>
        <v>1</v>
      </c>
      <c r="I658" s="14">
        <f t="shared" ca="1" si="254"/>
        <v>1.3370264700000001</v>
      </c>
      <c r="J658" s="13">
        <f t="shared" si="244"/>
        <v>7.0000000000000007E-2</v>
      </c>
      <c r="K658" s="29">
        <f t="shared" si="245"/>
        <v>44456</v>
      </c>
      <c r="L658" s="2">
        <f t="shared" si="246"/>
        <v>646</v>
      </c>
      <c r="M658" s="17">
        <f t="shared" si="247"/>
        <v>646</v>
      </c>
      <c r="N658" s="12">
        <f t="shared" si="236"/>
        <v>1.1893921860000001</v>
      </c>
      <c r="O658" s="12">
        <f t="shared" ca="1" si="237"/>
        <v>1.590248836</v>
      </c>
      <c r="P658" s="17">
        <f t="shared" si="248"/>
        <v>0</v>
      </c>
      <c r="Q658" s="14">
        <f t="shared" ca="1" si="238"/>
        <v>450.89744149000001</v>
      </c>
      <c r="R658" s="20">
        <f t="shared" si="239"/>
        <v>0</v>
      </c>
      <c r="S658" s="14">
        <f t="shared" si="240"/>
        <v>0</v>
      </c>
      <c r="T658" s="4" t="str">
        <f t="shared" si="249"/>
        <v>A+J=</v>
      </c>
      <c r="U658" s="29">
        <f t="shared" si="250"/>
        <v>45807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41"/>
        <v>45400</v>
      </c>
      <c r="B659" s="116">
        <f t="shared" ca="1" si="251"/>
        <v>1215.6225022399999</v>
      </c>
      <c r="C659" s="14">
        <f t="shared" ca="1" si="242"/>
        <v>763.9107677799999</v>
      </c>
      <c r="D659" s="95">
        <f t="shared" si="243"/>
        <v>45399</v>
      </c>
      <c r="E659" s="93">
        <f ca="1">IF(D659&lt;$B$1,VLOOKUP(D659,[1]DI!$A$4:$B$15000,2,FALSE),0)</f>
        <v>0.1065</v>
      </c>
      <c r="F659" s="14">
        <f t="shared" ca="1" si="252"/>
        <v>1.00040168</v>
      </c>
      <c r="G659" s="14">
        <f ca="1">(TRUNC(PRODUCT($F$12:$F658),16))</f>
        <v>1.3375635246789099</v>
      </c>
      <c r="H659" s="14">
        <f t="shared" si="253"/>
        <v>1</v>
      </c>
      <c r="I659" s="14">
        <f t="shared" ca="1" si="254"/>
        <v>1.33756352</v>
      </c>
      <c r="J659" s="13">
        <f t="shared" si="244"/>
        <v>7.0000000000000007E-2</v>
      </c>
      <c r="K659" s="29">
        <f t="shared" si="245"/>
        <v>44456</v>
      </c>
      <c r="L659" s="2">
        <f t="shared" si="246"/>
        <v>647</v>
      </c>
      <c r="M659" s="17">
        <f t="shared" si="247"/>
        <v>647</v>
      </c>
      <c r="N659" s="12">
        <f t="shared" si="236"/>
        <v>1.1897115650000001</v>
      </c>
      <c r="O659" s="12">
        <f t="shared" ca="1" si="237"/>
        <v>1.5913147889999999</v>
      </c>
      <c r="P659" s="17">
        <f t="shared" si="248"/>
        <v>0</v>
      </c>
      <c r="Q659" s="14">
        <f t="shared" ca="1" si="238"/>
        <v>451.71173446</v>
      </c>
      <c r="R659" s="20">
        <f t="shared" si="239"/>
        <v>0</v>
      </c>
      <c r="S659" s="14">
        <f t="shared" si="240"/>
        <v>0</v>
      </c>
      <c r="T659" s="4" t="str">
        <f t="shared" si="249"/>
        <v>A+J=</v>
      </c>
      <c r="U659" s="29">
        <f t="shared" si="250"/>
        <v>45807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41"/>
        <v>45401</v>
      </c>
      <c r="B660" s="116">
        <f t="shared" ca="1" si="251"/>
        <v>1216.4373528699998</v>
      </c>
      <c r="C660" s="14">
        <f t="shared" ca="1" si="242"/>
        <v>763.9107677799999</v>
      </c>
      <c r="D660" s="95">
        <f t="shared" si="243"/>
        <v>45400</v>
      </c>
      <c r="E660" s="93">
        <f ca="1">IF(D660&lt;$B$1,VLOOKUP(D660,[1]DI!$A$4:$B$15000,2,FALSE),0)</f>
        <v>0.1065</v>
      </c>
      <c r="F660" s="14">
        <f t="shared" ca="1" si="252"/>
        <v>1.00040168</v>
      </c>
      <c r="G660" s="14">
        <f ca="1">(TRUNC(PRODUCT($F$12:$F659),16))</f>
        <v>1.3381007971954999</v>
      </c>
      <c r="H660" s="14">
        <f t="shared" si="253"/>
        <v>1</v>
      </c>
      <c r="I660" s="14">
        <f t="shared" ca="1" si="254"/>
        <v>1.3381008000000001</v>
      </c>
      <c r="J660" s="13">
        <f t="shared" si="244"/>
        <v>7.0000000000000007E-2</v>
      </c>
      <c r="K660" s="29">
        <f t="shared" si="245"/>
        <v>44456</v>
      </c>
      <c r="L660" s="2">
        <f t="shared" si="246"/>
        <v>648</v>
      </c>
      <c r="M660" s="17">
        <f t="shared" si="247"/>
        <v>648</v>
      </c>
      <c r="N660" s="12">
        <f t="shared" si="236"/>
        <v>1.190031029</v>
      </c>
      <c r="O660" s="12">
        <f t="shared" ca="1" si="237"/>
        <v>1.592381472</v>
      </c>
      <c r="P660" s="17">
        <f t="shared" si="248"/>
        <v>0</v>
      </c>
      <c r="Q660" s="14">
        <f t="shared" ca="1" si="238"/>
        <v>452.52658509000003</v>
      </c>
      <c r="R660" s="20">
        <f t="shared" si="239"/>
        <v>0</v>
      </c>
      <c r="S660" s="14">
        <f t="shared" si="240"/>
        <v>0</v>
      </c>
      <c r="T660" s="4" t="str">
        <f t="shared" si="249"/>
        <v>A+J=</v>
      </c>
      <c r="U660" s="29">
        <f t="shared" si="250"/>
        <v>45807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41"/>
        <v>45404</v>
      </c>
      <c r="B661" s="116">
        <f t="shared" ca="1" si="251"/>
        <v>1217.25274588</v>
      </c>
      <c r="C661" s="14">
        <f t="shared" ca="1" si="242"/>
        <v>763.9107677799999</v>
      </c>
      <c r="D661" s="95">
        <f t="shared" si="243"/>
        <v>45401</v>
      </c>
      <c r="E661" s="93">
        <f ca="1">IF(D661&lt;$B$1,VLOOKUP(D661,[1]DI!$A$4:$B$15000,2,FALSE),0)</f>
        <v>0.1065</v>
      </c>
      <c r="F661" s="14">
        <f t="shared" ca="1" si="252"/>
        <v>1.00040168</v>
      </c>
      <c r="G661" s="14">
        <f ca="1">(TRUNC(PRODUCT($F$12:$F660),16))</f>
        <v>1.33863828552372</v>
      </c>
      <c r="H661" s="14">
        <f t="shared" si="253"/>
        <v>1</v>
      </c>
      <c r="I661" s="14">
        <f t="shared" ca="1" si="254"/>
        <v>1.33863829</v>
      </c>
      <c r="J661" s="13">
        <f t="shared" si="244"/>
        <v>7.0000000000000007E-2</v>
      </c>
      <c r="K661" s="29">
        <f t="shared" si="245"/>
        <v>44456</v>
      </c>
      <c r="L661" s="2">
        <f t="shared" si="246"/>
        <v>649</v>
      </c>
      <c r="M661" s="17">
        <f t="shared" si="247"/>
        <v>649</v>
      </c>
      <c r="N661" s="12">
        <f t="shared" si="236"/>
        <v>1.19035058</v>
      </c>
      <c r="O661" s="12">
        <f t="shared" ca="1" si="237"/>
        <v>1.593448865</v>
      </c>
      <c r="P661" s="17">
        <f t="shared" si="248"/>
        <v>0</v>
      </c>
      <c r="Q661" s="14">
        <f t="shared" ca="1" si="238"/>
        <v>453.34197810000001</v>
      </c>
      <c r="R661" s="20">
        <f t="shared" si="239"/>
        <v>0</v>
      </c>
      <c r="S661" s="14">
        <f t="shared" si="240"/>
        <v>0</v>
      </c>
      <c r="T661" s="4" t="str">
        <f t="shared" si="249"/>
        <v>A+J=</v>
      </c>
      <c r="U661" s="29">
        <f t="shared" si="250"/>
        <v>45807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41"/>
        <v>45405</v>
      </c>
      <c r="B662" s="116">
        <f t="shared" ca="1" si="251"/>
        <v>1218.0686789699998</v>
      </c>
      <c r="C662" s="14">
        <f t="shared" ca="1" si="242"/>
        <v>763.9107677799999</v>
      </c>
      <c r="D662" s="95">
        <f t="shared" si="243"/>
        <v>45404</v>
      </c>
      <c r="E662" s="93">
        <f ca="1">IF(D662&lt;$B$1,VLOOKUP(D662,[1]DI!$A$4:$B$15000,2,FALSE),0)</f>
        <v>0.1065</v>
      </c>
      <c r="F662" s="14">
        <f t="shared" ca="1" si="252"/>
        <v>1.00040168</v>
      </c>
      <c r="G662" s="14">
        <f ca="1">(TRUNC(PRODUCT($F$12:$F661),16))</f>
        <v>1.33917598975025</v>
      </c>
      <c r="H662" s="14">
        <f t="shared" si="253"/>
        <v>1</v>
      </c>
      <c r="I662" s="14">
        <f t="shared" ca="1" si="254"/>
        <v>1.33917599</v>
      </c>
      <c r="J662" s="13">
        <f t="shared" si="244"/>
        <v>7.0000000000000007E-2</v>
      </c>
      <c r="K662" s="29">
        <f t="shared" si="245"/>
        <v>44456</v>
      </c>
      <c r="L662" s="2">
        <f t="shared" si="246"/>
        <v>650</v>
      </c>
      <c r="M662" s="17">
        <f t="shared" si="247"/>
        <v>650</v>
      </c>
      <c r="N662" s="12">
        <f t="shared" si="236"/>
        <v>1.190670216</v>
      </c>
      <c r="O662" s="12">
        <f t="shared" ca="1" si="237"/>
        <v>1.594516965</v>
      </c>
      <c r="P662" s="17">
        <f t="shared" si="248"/>
        <v>0</v>
      </c>
      <c r="Q662" s="14">
        <f t="shared" ca="1" si="238"/>
        <v>454.15791118999999</v>
      </c>
      <c r="R662" s="20">
        <f t="shared" si="239"/>
        <v>0</v>
      </c>
      <c r="S662" s="14">
        <f t="shared" si="240"/>
        <v>0</v>
      </c>
      <c r="T662" s="4" t="str">
        <f t="shared" si="249"/>
        <v>A+J=</v>
      </c>
      <c r="U662" s="29">
        <f t="shared" si="250"/>
        <v>45807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41"/>
        <v>45406</v>
      </c>
      <c r="B663" s="116">
        <f t="shared" ca="1" si="251"/>
        <v>1218.8851635999999</v>
      </c>
      <c r="C663" s="14">
        <f t="shared" ca="1" si="242"/>
        <v>763.9107677799999</v>
      </c>
      <c r="D663" s="95">
        <f t="shared" si="243"/>
        <v>45405</v>
      </c>
      <c r="E663" s="93">
        <f ca="1">IF(D663&lt;$B$1,VLOOKUP(D663,[1]DI!$A$4:$B$15000,2,FALSE),0)</f>
        <v>0.1065</v>
      </c>
      <c r="F663" s="14">
        <f t="shared" ca="1" si="252"/>
        <v>1.00040168</v>
      </c>
      <c r="G663" s="14">
        <f ca="1">(TRUNC(PRODUCT($F$12:$F662),16))</f>
        <v>1.3397139099618101</v>
      </c>
      <c r="H663" s="14">
        <f t="shared" si="253"/>
        <v>1</v>
      </c>
      <c r="I663" s="14">
        <f t="shared" ca="1" si="254"/>
        <v>1.33971391</v>
      </c>
      <c r="J663" s="13">
        <f t="shared" si="244"/>
        <v>7.0000000000000007E-2</v>
      </c>
      <c r="K663" s="29">
        <f t="shared" si="245"/>
        <v>44456</v>
      </c>
      <c r="L663" s="2">
        <f t="shared" si="246"/>
        <v>651</v>
      </c>
      <c r="M663" s="17">
        <f t="shared" si="247"/>
        <v>651</v>
      </c>
      <c r="N663" s="12">
        <f t="shared" si="236"/>
        <v>1.190989938</v>
      </c>
      <c r="O663" s="12">
        <f t="shared" ca="1" si="237"/>
        <v>1.5955857870000001</v>
      </c>
      <c r="P663" s="17">
        <f t="shared" si="248"/>
        <v>0</v>
      </c>
      <c r="Q663" s="14">
        <f t="shared" ca="1" si="238"/>
        <v>454.97439581999998</v>
      </c>
      <c r="R663" s="20">
        <f t="shared" si="239"/>
        <v>0</v>
      </c>
      <c r="S663" s="14">
        <f t="shared" si="240"/>
        <v>0</v>
      </c>
      <c r="T663" s="4" t="str">
        <f t="shared" si="249"/>
        <v>A+J=</v>
      </c>
      <c r="U663" s="29">
        <f t="shared" si="250"/>
        <v>45807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41"/>
        <v>45407</v>
      </c>
      <c r="B664" s="116">
        <f t="shared" ca="1" si="251"/>
        <v>1219.70219825</v>
      </c>
      <c r="C664" s="14">
        <f t="shared" ca="1" si="242"/>
        <v>763.9107677799999</v>
      </c>
      <c r="D664" s="95">
        <f t="shared" si="243"/>
        <v>45406</v>
      </c>
      <c r="E664" s="93">
        <f ca="1">IF(D664&lt;$B$1,VLOOKUP(D664,[1]DI!$A$4:$B$15000,2,FALSE),0)</f>
        <v>0.1065</v>
      </c>
      <c r="F664" s="14">
        <f t="shared" ca="1" si="252"/>
        <v>1.00040168</v>
      </c>
      <c r="G664" s="14">
        <f ca="1">(TRUNC(PRODUCT($F$12:$F663),16))</f>
        <v>1.3402520462451599</v>
      </c>
      <c r="H664" s="14">
        <f t="shared" si="253"/>
        <v>1</v>
      </c>
      <c r="I664" s="14">
        <f t="shared" ca="1" si="254"/>
        <v>1.3402520499999999</v>
      </c>
      <c r="J664" s="13">
        <f t="shared" si="244"/>
        <v>7.0000000000000007E-2</v>
      </c>
      <c r="K664" s="29">
        <f t="shared" si="245"/>
        <v>44456</v>
      </c>
      <c r="L664" s="2">
        <f t="shared" si="246"/>
        <v>652</v>
      </c>
      <c r="M664" s="17">
        <f t="shared" si="247"/>
        <v>652</v>
      </c>
      <c r="N664" s="12">
        <f t="shared" si="236"/>
        <v>1.1913097459999999</v>
      </c>
      <c r="O664" s="12">
        <f t="shared" ca="1" si="237"/>
        <v>1.5966553290000001</v>
      </c>
      <c r="P664" s="17">
        <f t="shared" si="248"/>
        <v>0</v>
      </c>
      <c r="Q664" s="14">
        <f t="shared" ca="1" si="238"/>
        <v>455.79143047000002</v>
      </c>
      <c r="R664" s="20">
        <f t="shared" si="239"/>
        <v>0</v>
      </c>
      <c r="S664" s="14">
        <f t="shared" si="240"/>
        <v>0</v>
      </c>
      <c r="T664" s="4" t="str">
        <f t="shared" si="249"/>
        <v>A+J=</v>
      </c>
      <c r="U664" s="29">
        <f t="shared" si="250"/>
        <v>45807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41"/>
        <v>45408</v>
      </c>
      <c r="B665" s="116">
        <f t="shared" ca="1" si="251"/>
        <v>1220.5197760399999</v>
      </c>
      <c r="C665" s="14">
        <f t="shared" ca="1" si="242"/>
        <v>763.9107677799999</v>
      </c>
      <c r="D665" s="95">
        <f t="shared" si="243"/>
        <v>45407</v>
      </c>
      <c r="E665" s="93">
        <f ca="1">IF(D665&lt;$B$1,VLOOKUP(D665,[1]DI!$A$4:$B$15000,2,FALSE),0)</f>
        <v>0.1065</v>
      </c>
      <c r="F665" s="14">
        <f t="shared" ca="1" si="252"/>
        <v>1.00040168</v>
      </c>
      <c r="G665" s="14">
        <f ca="1">(TRUNC(PRODUCT($F$12:$F664),16))</f>
        <v>1.3407903986870999</v>
      </c>
      <c r="H665" s="14">
        <f t="shared" si="253"/>
        <v>1</v>
      </c>
      <c r="I665" s="14">
        <f t="shared" ca="1" si="254"/>
        <v>1.3407903999999999</v>
      </c>
      <c r="J665" s="13">
        <f t="shared" si="244"/>
        <v>7.0000000000000007E-2</v>
      </c>
      <c r="K665" s="29">
        <f t="shared" si="245"/>
        <v>44456</v>
      </c>
      <c r="L665" s="2">
        <f t="shared" si="246"/>
        <v>653</v>
      </c>
      <c r="M665" s="17">
        <f t="shared" si="247"/>
        <v>653</v>
      </c>
      <c r="N665" s="12">
        <f t="shared" si="236"/>
        <v>1.1916296399999999</v>
      </c>
      <c r="O665" s="12">
        <f t="shared" ca="1" si="237"/>
        <v>1.597725582</v>
      </c>
      <c r="P665" s="17">
        <f t="shared" si="248"/>
        <v>0</v>
      </c>
      <c r="Q665" s="14">
        <f t="shared" ca="1" si="238"/>
        <v>456.60900826</v>
      </c>
      <c r="R665" s="20">
        <f t="shared" si="239"/>
        <v>0</v>
      </c>
      <c r="S665" s="14">
        <f t="shared" si="240"/>
        <v>0</v>
      </c>
      <c r="T665" s="4" t="str">
        <f t="shared" si="249"/>
        <v>A+J=</v>
      </c>
      <c r="U665" s="29">
        <f t="shared" si="250"/>
        <v>45807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41"/>
        <v>45411</v>
      </c>
      <c r="B666" s="116">
        <f t="shared" ca="1" si="251"/>
        <v>1221.33790385</v>
      </c>
      <c r="C666" s="14">
        <f t="shared" ca="1" si="242"/>
        <v>763.9107677799999</v>
      </c>
      <c r="D666" s="95">
        <f t="shared" si="243"/>
        <v>45408</v>
      </c>
      <c r="E666" s="93">
        <f ca="1">IF(D666&lt;$B$1,VLOOKUP(D666,[1]DI!$A$4:$B$15000,2,FALSE),0)</f>
        <v>0.1065</v>
      </c>
      <c r="F666" s="14">
        <f t="shared" ca="1" si="252"/>
        <v>1.00040168</v>
      </c>
      <c r="G666" s="14">
        <f ca="1">(TRUNC(PRODUCT($F$12:$F665),16))</f>
        <v>1.34132896737444</v>
      </c>
      <c r="H666" s="14">
        <f t="shared" si="253"/>
        <v>1</v>
      </c>
      <c r="I666" s="14">
        <f t="shared" ca="1" si="254"/>
        <v>1.34132897</v>
      </c>
      <c r="J666" s="13">
        <f t="shared" si="244"/>
        <v>7.0000000000000007E-2</v>
      </c>
      <c r="K666" s="29">
        <f t="shared" si="245"/>
        <v>44456</v>
      </c>
      <c r="L666" s="2">
        <f t="shared" si="246"/>
        <v>654</v>
      </c>
      <c r="M666" s="17">
        <f t="shared" si="247"/>
        <v>654</v>
      </c>
      <c r="N666" s="12">
        <f t="shared" si="236"/>
        <v>1.1919496190000001</v>
      </c>
      <c r="O666" s="12">
        <f t="shared" ca="1" si="237"/>
        <v>1.5987965550000001</v>
      </c>
      <c r="P666" s="17">
        <f t="shared" si="248"/>
        <v>0</v>
      </c>
      <c r="Q666" s="14">
        <f t="shared" ca="1" si="238"/>
        <v>457.42713607000002</v>
      </c>
      <c r="R666" s="20">
        <f t="shared" si="239"/>
        <v>0</v>
      </c>
      <c r="S666" s="14">
        <f t="shared" si="240"/>
        <v>0</v>
      </c>
      <c r="T666" s="4" t="str">
        <f t="shared" si="249"/>
        <v>A+J=</v>
      </c>
      <c r="U666" s="29">
        <f t="shared" si="250"/>
        <v>45807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41"/>
        <v>45412</v>
      </c>
      <c r="B667" s="116">
        <f t="shared" ca="1" si="251"/>
        <v>1222.15657556</v>
      </c>
      <c r="C667" s="14">
        <f t="shared" ca="1" si="242"/>
        <v>763.9107677799999</v>
      </c>
      <c r="D667" s="95">
        <f t="shared" si="243"/>
        <v>45411</v>
      </c>
      <c r="E667" s="93">
        <f ca="1">IF(D667&lt;$B$1,VLOOKUP(D667,[1]DI!$A$4:$B$15000,2,FALSE),0)</f>
        <v>0.1065</v>
      </c>
      <c r="F667" s="14">
        <f t="shared" ca="1" si="252"/>
        <v>1.00040168</v>
      </c>
      <c r="G667" s="14">
        <f ca="1">(TRUNC(PRODUCT($F$12:$F666),16))</f>
        <v>1.3418677523940601</v>
      </c>
      <c r="H667" s="14">
        <f t="shared" si="253"/>
        <v>1</v>
      </c>
      <c r="I667" s="14">
        <f t="shared" ca="1" si="254"/>
        <v>1.34186775</v>
      </c>
      <c r="J667" s="13">
        <f t="shared" si="244"/>
        <v>7.0000000000000007E-2</v>
      </c>
      <c r="K667" s="29">
        <f t="shared" si="245"/>
        <v>44456</v>
      </c>
      <c r="L667" s="2">
        <f t="shared" si="246"/>
        <v>655</v>
      </c>
      <c r="M667" s="17">
        <f t="shared" si="247"/>
        <v>655</v>
      </c>
      <c r="N667" s="12">
        <f t="shared" si="236"/>
        <v>1.1922696850000001</v>
      </c>
      <c r="O667" s="12">
        <f t="shared" ca="1" si="237"/>
        <v>1.5998682399999999</v>
      </c>
      <c r="P667" s="17">
        <f t="shared" si="248"/>
        <v>0</v>
      </c>
      <c r="Q667" s="14">
        <f t="shared" ca="1" si="238"/>
        <v>458.24580778000001</v>
      </c>
      <c r="R667" s="20">
        <f t="shared" si="239"/>
        <v>0</v>
      </c>
      <c r="S667" s="14">
        <f t="shared" si="240"/>
        <v>0</v>
      </c>
      <c r="T667" s="4" t="str">
        <f t="shared" si="249"/>
        <v>A+J=</v>
      </c>
      <c r="U667" s="29">
        <f t="shared" si="250"/>
        <v>45807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41"/>
        <v>45414</v>
      </c>
      <c r="B668" s="116">
        <f t="shared" ca="1" si="251"/>
        <v>1222.9757980499999</v>
      </c>
      <c r="C668" s="14">
        <f t="shared" ca="1" si="242"/>
        <v>763.9107677799999</v>
      </c>
      <c r="D668" s="95">
        <f t="shared" si="243"/>
        <v>45412</v>
      </c>
      <c r="E668" s="93">
        <f ca="1">IF(D668&lt;$B$1,VLOOKUP(D668,[1]DI!$A$4:$B$15000,2,FALSE),0)</f>
        <v>0.1065</v>
      </c>
      <c r="F668" s="14">
        <f t="shared" ca="1" si="252"/>
        <v>1.00040168</v>
      </c>
      <c r="G668" s="14">
        <f ca="1">(TRUNC(PRODUCT($F$12:$F667),16))</f>
        <v>1.3424067538328399</v>
      </c>
      <c r="H668" s="14">
        <f t="shared" si="253"/>
        <v>1</v>
      </c>
      <c r="I668" s="14">
        <f t="shared" ca="1" si="254"/>
        <v>1.3424067500000001</v>
      </c>
      <c r="J668" s="13">
        <f t="shared" si="244"/>
        <v>7.0000000000000007E-2</v>
      </c>
      <c r="K668" s="29">
        <f t="shared" si="245"/>
        <v>44456</v>
      </c>
      <c r="L668" s="2">
        <f t="shared" si="246"/>
        <v>656</v>
      </c>
      <c r="M668" s="17">
        <f t="shared" si="247"/>
        <v>656</v>
      </c>
      <c r="N668" s="12">
        <f t="shared" si="236"/>
        <v>1.192589836</v>
      </c>
      <c r="O668" s="12">
        <f t="shared" ca="1" si="237"/>
        <v>1.600940646</v>
      </c>
      <c r="P668" s="17">
        <f t="shared" si="248"/>
        <v>0</v>
      </c>
      <c r="Q668" s="14">
        <f t="shared" ca="1" si="238"/>
        <v>459.06503027000002</v>
      </c>
      <c r="R668" s="20">
        <f t="shared" si="239"/>
        <v>0</v>
      </c>
      <c r="S668" s="14">
        <f t="shared" si="240"/>
        <v>0</v>
      </c>
      <c r="T668" s="4" t="str">
        <f t="shared" si="249"/>
        <v>A+J=</v>
      </c>
      <c r="U668" s="29">
        <f t="shared" si="250"/>
        <v>45807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41"/>
        <v>45415</v>
      </c>
      <c r="B669" s="116">
        <f t="shared" ca="1" si="251"/>
        <v>1223.7955736099998</v>
      </c>
      <c r="C669" s="14">
        <f t="shared" ca="1" si="242"/>
        <v>763.9107677799999</v>
      </c>
      <c r="D669" s="95">
        <f t="shared" si="243"/>
        <v>45414</v>
      </c>
      <c r="E669" s="93">
        <f ca="1">IF(D669&lt;$B$1,VLOOKUP(D669,[1]DI!$A$4:$B$15000,2,FALSE),0)</f>
        <v>0.1065</v>
      </c>
      <c r="F669" s="14">
        <f t="shared" ca="1" si="252"/>
        <v>1.00040168</v>
      </c>
      <c r="G669" s="14">
        <f ca="1">(TRUNC(PRODUCT($F$12:$F668),16))</f>
        <v>1.3429459717777199</v>
      </c>
      <c r="H669" s="14">
        <f t="shared" si="253"/>
        <v>1</v>
      </c>
      <c r="I669" s="14">
        <f t="shared" ca="1" si="254"/>
        <v>1.3429459699999999</v>
      </c>
      <c r="J669" s="13">
        <f t="shared" si="244"/>
        <v>7.0000000000000007E-2</v>
      </c>
      <c r="K669" s="29">
        <f t="shared" si="245"/>
        <v>44456</v>
      </c>
      <c r="L669" s="2">
        <f t="shared" si="246"/>
        <v>657</v>
      </c>
      <c r="M669" s="17">
        <f t="shared" si="247"/>
        <v>657</v>
      </c>
      <c r="N669" s="12">
        <f t="shared" si="236"/>
        <v>1.192910074</v>
      </c>
      <c r="O669" s="12">
        <f t="shared" ca="1" si="237"/>
        <v>1.6020137759999999</v>
      </c>
      <c r="P669" s="17">
        <f t="shared" si="248"/>
        <v>0</v>
      </c>
      <c r="Q669" s="14">
        <f t="shared" ca="1" si="238"/>
        <v>459.88480583</v>
      </c>
      <c r="R669" s="20">
        <f t="shared" si="239"/>
        <v>0</v>
      </c>
      <c r="S669" s="14">
        <f t="shared" si="240"/>
        <v>0</v>
      </c>
      <c r="T669" s="4" t="str">
        <f t="shared" si="249"/>
        <v>A+J=</v>
      </c>
      <c r="U669" s="29">
        <f t="shared" si="250"/>
        <v>45807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41"/>
        <v>45418</v>
      </c>
      <c r="B670" s="116">
        <f t="shared" ca="1" si="251"/>
        <v>1224.6159014799998</v>
      </c>
      <c r="C670" s="14">
        <f t="shared" ca="1" si="242"/>
        <v>763.9107677799999</v>
      </c>
      <c r="D670" s="95">
        <f t="shared" si="243"/>
        <v>45415</v>
      </c>
      <c r="E670" s="93">
        <f ca="1">IF(D670&lt;$B$1,VLOOKUP(D670,[1]DI!$A$4:$B$15000,2,FALSE),0)</f>
        <v>0.1065</v>
      </c>
      <c r="F670" s="14">
        <f t="shared" ca="1" si="252"/>
        <v>1.00040168</v>
      </c>
      <c r="G670" s="14">
        <f ca="1">(TRUNC(PRODUCT($F$12:$F669),16))</f>
        <v>1.34348540631566</v>
      </c>
      <c r="H670" s="14">
        <f t="shared" si="253"/>
        <v>1</v>
      </c>
      <c r="I670" s="14">
        <f t="shared" ca="1" si="254"/>
        <v>1.34348541</v>
      </c>
      <c r="J670" s="13">
        <f t="shared" si="244"/>
        <v>7.0000000000000007E-2</v>
      </c>
      <c r="K670" s="29">
        <f t="shared" si="245"/>
        <v>44456</v>
      </c>
      <c r="L670" s="2">
        <f t="shared" si="246"/>
        <v>658</v>
      </c>
      <c r="M670" s="17">
        <f t="shared" si="247"/>
        <v>658</v>
      </c>
      <c r="N670" s="12">
        <f t="shared" si="236"/>
        <v>1.193230397</v>
      </c>
      <c r="O670" s="12">
        <f t="shared" ca="1" si="237"/>
        <v>1.603087629</v>
      </c>
      <c r="P670" s="17">
        <f t="shared" si="248"/>
        <v>0</v>
      </c>
      <c r="Q670" s="14">
        <f t="shared" ca="1" si="238"/>
        <v>460.70513369999998</v>
      </c>
      <c r="R670" s="20">
        <f t="shared" si="239"/>
        <v>0</v>
      </c>
      <c r="S670" s="14">
        <f t="shared" si="240"/>
        <v>0</v>
      </c>
      <c r="T670" s="4" t="str">
        <f t="shared" si="249"/>
        <v>A+J=</v>
      </c>
      <c r="U670" s="29">
        <f t="shared" si="250"/>
        <v>45807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41"/>
        <v>45419</v>
      </c>
      <c r="B671" s="116">
        <f t="shared" ca="1" si="251"/>
        <v>1225.43677402</v>
      </c>
      <c r="C671" s="14">
        <f t="shared" ca="1" si="242"/>
        <v>763.9107677799999</v>
      </c>
      <c r="D671" s="95">
        <f t="shared" si="243"/>
        <v>45418</v>
      </c>
      <c r="E671" s="93">
        <f ca="1">IF(D671&lt;$B$1,VLOOKUP(D671,[1]DI!$A$4:$B$15000,2,FALSE),0)</f>
        <v>0.1065</v>
      </c>
      <c r="F671" s="14">
        <f t="shared" ca="1" si="252"/>
        <v>1.00040168</v>
      </c>
      <c r="G671" s="14">
        <f ca="1">(TRUNC(PRODUCT($F$12:$F670),16))</f>
        <v>1.3440250575336701</v>
      </c>
      <c r="H671" s="14">
        <f t="shared" si="253"/>
        <v>1</v>
      </c>
      <c r="I671" s="14">
        <f t="shared" ca="1" si="254"/>
        <v>1.3440250600000001</v>
      </c>
      <c r="J671" s="13">
        <f t="shared" si="244"/>
        <v>7.0000000000000007E-2</v>
      </c>
      <c r="K671" s="29">
        <f t="shared" si="245"/>
        <v>44456</v>
      </c>
      <c r="L671" s="2">
        <f t="shared" si="246"/>
        <v>659</v>
      </c>
      <c r="M671" s="17">
        <f t="shared" si="247"/>
        <v>659</v>
      </c>
      <c r="N671" s="12">
        <f t="shared" si="236"/>
        <v>1.193550807</v>
      </c>
      <c r="O671" s="12">
        <f t="shared" ca="1" si="237"/>
        <v>1.604162195</v>
      </c>
      <c r="P671" s="17">
        <f t="shared" si="248"/>
        <v>0</v>
      </c>
      <c r="Q671" s="14">
        <f t="shared" ca="1" si="238"/>
        <v>461.52600624000002</v>
      </c>
      <c r="R671" s="20">
        <f t="shared" si="239"/>
        <v>0</v>
      </c>
      <c r="S671" s="14">
        <f t="shared" si="240"/>
        <v>0</v>
      </c>
      <c r="T671" s="4" t="str">
        <f t="shared" si="249"/>
        <v>A+J=</v>
      </c>
      <c r="U671" s="29">
        <f t="shared" si="250"/>
        <v>45807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41"/>
        <v>45420</v>
      </c>
      <c r="B672" s="116">
        <f t="shared" ca="1" si="251"/>
        <v>1226.2581988699999</v>
      </c>
      <c r="C672" s="14">
        <f t="shared" ca="1" si="242"/>
        <v>763.9107677799999</v>
      </c>
      <c r="D672" s="95">
        <f t="shared" si="243"/>
        <v>45419</v>
      </c>
      <c r="E672" s="93">
        <f ca="1">IF(D672&lt;$B$1,VLOOKUP(D672,[1]DI!$A$4:$B$15000,2,FALSE),0)</f>
        <v>0.1065</v>
      </c>
      <c r="F672" s="14">
        <f t="shared" ca="1" si="252"/>
        <v>1.00040168</v>
      </c>
      <c r="G672" s="14">
        <f ca="1">(TRUNC(PRODUCT($F$12:$F671),16))</f>
        <v>1.3445649255187799</v>
      </c>
      <c r="H672" s="14">
        <f t="shared" si="253"/>
        <v>1</v>
      </c>
      <c r="I672" s="14">
        <f t="shared" ca="1" si="254"/>
        <v>1.34456493</v>
      </c>
      <c r="J672" s="13">
        <f t="shared" si="244"/>
        <v>7.0000000000000007E-2</v>
      </c>
      <c r="K672" s="29">
        <f t="shared" si="245"/>
        <v>44456</v>
      </c>
      <c r="L672" s="2">
        <f t="shared" si="246"/>
        <v>660</v>
      </c>
      <c r="M672" s="17">
        <f t="shared" si="247"/>
        <v>660</v>
      </c>
      <c r="N672" s="12">
        <f t="shared" si="236"/>
        <v>1.193871302</v>
      </c>
      <c r="O672" s="12">
        <f t="shared" ca="1" si="237"/>
        <v>1.6052374840000001</v>
      </c>
      <c r="P672" s="17">
        <f t="shared" si="248"/>
        <v>0</v>
      </c>
      <c r="Q672" s="14">
        <f t="shared" ca="1" si="238"/>
        <v>462.34743108999999</v>
      </c>
      <c r="R672" s="20">
        <f t="shared" si="239"/>
        <v>0</v>
      </c>
      <c r="S672" s="14">
        <f t="shared" si="240"/>
        <v>0</v>
      </c>
      <c r="T672" s="4" t="str">
        <f t="shared" si="249"/>
        <v>A+J=</v>
      </c>
      <c r="U672" s="29">
        <f t="shared" si="250"/>
        <v>45807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41"/>
        <v>45421</v>
      </c>
      <c r="B673" s="116">
        <f t="shared" ca="1" si="251"/>
        <v>1227.08016838</v>
      </c>
      <c r="C673" s="14">
        <f t="shared" ca="1" si="242"/>
        <v>763.9107677799999</v>
      </c>
      <c r="D673" s="95">
        <f t="shared" si="243"/>
        <v>45420</v>
      </c>
      <c r="E673" s="93">
        <f ca="1">IF(D673&lt;$B$1,VLOOKUP(D673,[1]DI!$A$4:$B$15000,2,FALSE),0)</f>
        <v>0.1065</v>
      </c>
      <c r="F673" s="14">
        <f t="shared" ca="1" si="252"/>
        <v>1.00040168</v>
      </c>
      <c r="G673" s="14">
        <f ca="1">(TRUNC(PRODUCT($F$12:$F672),16))</f>
        <v>1.34510501035806</v>
      </c>
      <c r="H673" s="14">
        <f t="shared" si="253"/>
        <v>1</v>
      </c>
      <c r="I673" s="14">
        <f t="shared" ca="1" si="254"/>
        <v>1.3451050099999999</v>
      </c>
      <c r="J673" s="13">
        <f t="shared" si="244"/>
        <v>7.0000000000000007E-2</v>
      </c>
      <c r="K673" s="29">
        <f t="shared" si="245"/>
        <v>44456</v>
      </c>
      <c r="L673" s="2">
        <f t="shared" si="246"/>
        <v>661</v>
      </c>
      <c r="M673" s="17">
        <f t="shared" si="247"/>
        <v>661</v>
      </c>
      <c r="N673" s="12">
        <f t="shared" si="236"/>
        <v>1.1941918840000001</v>
      </c>
      <c r="O673" s="12">
        <f t="shared" ca="1" si="237"/>
        <v>1.6063134859999999</v>
      </c>
      <c r="P673" s="17">
        <f t="shared" si="248"/>
        <v>0</v>
      </c>
      <c r="Q673" s="14">
        <f t="shared" ca="1" si="238"/>
        <v>463.16940060000002</v>
      </c>
      <c r="R673" s="20">
        <f t="shared" si="239"/>
        <v>0</v>
      </c>
      <c r="S673" s="14">
        <f t="shared" si="240"/>
        <v>0</v>
      </c>
      <c r="T673" s="4" t="str">
        <f t="shared" si="249"/>
        <v>A+J=</v>
      </c>
      <c r="U673" s="29">
        <f t="shared" si="250"/>
        <v>45807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41"/>
        <v>45422</v>
      </c>
      <c r="B674" s="116">
        <f t="shared" ca="1" si="251"/>
        <v>1227.9026917299998</v>
      </c>
      <c r="C674" s="14">
        <f t="shared" ca="1" si="242"/>
        <v>763.9107677799999</v>
      </c>
      <c r="D674" s="95">
        <f t="shared" si="243"/>
        <v>45421</v>
      </c>
      <c r="E674" s="93">
        <f ca="1">IF(D674&lt;$B$1,VLOOKUP(D674,[1]DI!$A$4:$B$15000,2,FALSE),0)</f>
        <v>0.104</v>
      </c>
      <c r="F674" s="14">
        <f t="shared" ca="1" si="252"/>
        <v>1.0003926999999999</v>
      </c>
      <c r="G674" s="14">
        <f ca="1">(TRUNC(PRODUCT($F$12:$F673),16))</f>
        <v>1.34564531213862</v>
      </c>
      <c r="H674" s="14">
        <f t="shared" si="253"/>
        <v>1</v>
      </c>
      <c r="I674" s="14">
        <f t="shared" ca="1" si="254"/>
        <v>1.3456453100000001</v>
      </c>
      <c r="J674" s="13">
        <f t="shared" si="244"/>
        <v>7.0000000000000007E-2</v>
      </c>
      <c r="K674" s="29">
        <f t="shared" si="245"/>
        <v>44456</v>
      </c>
      <c r="L674" s="2">
        <f t="shared" si="246"/>
        <v>662</v>
      </c>
      <c r="M674" s="17">
        <f t="shared" si="247"/>
        <v>662</v>
      </c>
      <c r="N674" s="12">
        <f t="shared" si="236"/>
        <v>1.1945125519999999</v>
      </c>
      <c r="O674" s="12">
        <f t="shared" ca="1" si="237"/>
        <v>1.607390213</v>
      </c>
      <c r="P674" s="17">
        <f t="shared" si="248"/>
        <v>0</v>
      </c>
      <c r="Q674" s="14">
        <f t="shared" ca="1" si="238"/>
        <v>463.99192395</v>
      </c>
      <c r="R674" s="20">
        <f t="shared" si="239"/>
        <v>0</v>
      </c>
      <c r="S674" s="14">
        <f t="shared" si="240"/>
        <v>0</v>
      </c>
      <c r="T674" s="4" t="str">
        <f t="shared" si="249"/>
        <v>A+J=</v>
      </c>
      <c r="U674" s="29">
        <f t="shared" si="250"/>
        <v>45807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41"/>
        <v>45425</v>
      </c>
      <c r="B675" s="116">
        <f t="shared" ca="1" si="251"/>
        <v>1228.7147426299998</v>
      </c>
      <c r="C675" s="14">
        <f t="shared" ca="1" si="242"/>
        <v>763.9107677799999</v>
      </c>
      <c r="D675" s="95">
        <f t="shared" si="243"/>
        <v>45422</v>
      </c>
      <c r="E675" s="93">
        <f ca="1">IF(D675&lt;$B$1,VLOOKUP(D675,[1]DI!$A$4:$B$15000,2,FALSE),0)</f>
        <v>0.104</v>
      </c>
      <c r="F675" s="14">
        <f t="shared" ca="1" si="252"/>
        <v>1.0003926999999999</v>
      </c>
      <c r="G675" s="14">
        <f ca="1">(TRUNC(PRODUCT($F$12:$F674),16))</f>
        <v>1.3461737470527</v>
      </c>
      <c r="H675" s="14">
        <f t="shared" si="253"/>
        <v>1</v>
      </c>
      <c r="I675" s="14">
        <f t="shared" ca="1" si="254"/>
        <v>1.3461737499999999</v>
      </c>
      <c r="J675" s="13">
        <f t="shared" si="244"/>
        <v>7.0000000000000007E-2</v>
      </c>
      <c r="K675" s="29">
        <f t="shared" si="245"/>
        <v>44456</v>
      </c>
      <c r="L675" s="2">
        <f t="shared" si="246"/>
        <v>663</v>
      </c>
      <c r="M675" s="17">
        <f t="shared" si="247"/>
        <v>663</v>
      </c>
      <c r="N675" s="12">
        <f t="shared" si="236"/>
        <v>1.194833305</v>
      </c>
      <c r="O675" s="12">
        <f t="shared" ca="1" si="237"/>
        <v>1.6084532309999999</v>
      </c>
      <c r="P675" s="17">
        <f t="shared" si="248"/>
        <v>0</v>
      </c>
      <c r="Q675" s="14">
        <f t="shared" ca="1" si="238"/>
        <v>464.80397484999997</v>
      </c>
      <c r="R675" s="20">
        <f t="shared" si="239"/>
        <v>0</v>
      </c>
      <c r="S675" s="14">
        <f t="shared" si="240"/>
        <v>0</v>
      </c>
      <c r="T675" s="4" t="str">
        <f t="shared" si="249"/>
        <v>A+J=</v>
      </c>
      <c r="U675" s="29">
        <f t="shared" si="250"/>
        <v>45807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41"/>
        <v>45426</v>
      </c>
      <c r="B676" s="116">
        <f t="shared" ca="1" si="251"/>
        <v>1229.5273236799999</v>
      </c>
      <c r="C676" s="14">
        <f t="shared" ca="1" si="242"/>
        <v>763.9107677799999</v>
      </c>
      <c r="D676" s="95">
        <f t="shared" si="243"/>
        <v>45425</v>
      </c>
      <c r="E676" s="93">
        <f ca="1">IF(D676&lt;$B$1,VLOOKUP(D676,[1]DI!$A$4:$B$15000,2,FALSE),0)</f>
        <v>0.104</v>
      </c>
      <c r="F676" s="14">
        <f t="shared" ca="1" si="252"/>
        <v>1.0003926999999999</v>
      </c>
      <c r="G676" s="14">
        <f ca="1">(TRUNC(PRODUCT($F$12:$F675),16))</f>
        <v>1.34670238948317</v>
      </c>
      <c r="H676" s="14">
        <f t="shared" si="253"/>
        <v>1</v>
      </c>
      <c r="I676" s="14">
        <f t="shared" ca="1" si="254"/>
        <v>1.3467023899999999</v>
      </c>
      <c r="J676" s="13">
        <f t="shared" si="244"/>
        <v>7.0000000000000007E-2</v>
      </c>
      <c r="K676" s="29">
        <f t="shared" si="245"/>
        <v>44456</v>
      </c>
      <c r="L676" s="2">
        <f t="shared" si="246"/>
        <v>664</v>
      </c>
      <c r="M676" s="17">
        <f t="shared" si="247"/>
        <v>664</v>
      </c>
      <c r="N676" s="12">
        <f t="shared" si="236"/>
        <v>1.1951541450000001</v>
      </c>
      <c r="O676" s="12">
        <f t="shared" ca="1" si="237"/>
        <v>1.609516943</v>
      </c>
      <c r="P676" s="17">
        <f t="shared" si="248"/>
        <v>0</v>
      </c>
      <c r="Q676" s="14">
        <f t="shared" ca="1" si="238"/>
        <v>465.61655589999998</v>
      </c>
      <c r="R676" s="20">
        <f t="shared" si="239"/>
        <v>0</v>
      </c>
      <c r="S676" s="14">
        <f t="shared" si="240"/>
        <v>0</v>
      </c>
      <c r="T676" s="4" t="str">
        <f t="shared" si="249"/>
        <v>A+J=</v>
      </c>
      <c r="U676" s="29">
        <f t="shared" si="250"/>
        <v>45807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41"/>
        <v>45427</v>
      </c>
      <c r="B677" s="116">
        <f t="shared" ca="1" si="251"/>
        <v>1230.34044481</v>
      </c>
      <c r="C677" s="14">
        <f t="shared" ca="1" si="242"/>
        <v>763.9107677799999</v>
      </c>
      <c r="D677" s="95">
        <f t="shared" si="243"/>
        <v>45426</v>
      </c>
      <c r="E677" s="93">
        <f ca="1">IF(D677&lt;$B$1,VLOOKUP(D677,[1]DI!$A$4:$B$15000,2,FALSE),0)</f>
        <v>0.104</v>
      </c>
      <c r="F677" s="14">
        <f t="shared" ca="1" si="252"/>
        <v>1.0003926999999999</v>
      </c>
      <c r="G677" s="14">
        <f ca="1">(TRUNC(PRODUCT($F$12:$F676),16))</f>
        <v>1.34723123951152</v>
      </c>
      <c r="H677" s="14">
        <f t="shared" si="253"/>
        <v>1</v>
      </c>
      <c r="I677" s="14">
        <f t="shared" ca="1" si="254"/>
        <v>1.3472312399999999</v>
      </c>
      <c r="J677" s="13">
        <f t="shared" si="244"/>
        <v>7.0000000000000007E-2</v>
      </c>
      <c r="K677" s="29">
        <f t="shared" si="245"/>
        <v>44456</v>
      </c>
      <c r="L677" s="2">
        <f t="shared" si="246"/>
        <v>665</v>
      </c>
      <c r="M677" s="17">
        <f t="shared" si="247"/>
        <v>665</v>
      </c>
      <c r="N677" s="12">
        <f t="shared" si="236"/>
        <v>1.1954750709999999</v>
      </c>
      <c r="O677" s="12">
        <f t="shared" ca="1" si="237"/>
        <v>1.610581362</v>
      </c>
      <c r="P677" s="17">
        <f t="shared" si="248"/>
        <v>0</v>
      </c>
      <c r="Q677" s="14">
        <f t="shared" ca="1" si="238"/>
        <v>466.42967702999999</v>
      </c>
      <c r="R677" s="20">
        <f t="shared" si="239"/>
        <v>0</v>
      </c>
      <c r="S677" s="14">
        <f t="shared" si="240"/>
        <v>0</v>
      </c>
      <c r="T677" s="4" t="str">
        <f t="shared" si="249"/>
        <v>A+J=</v>
      </c>
      <c r="U677" s="29">
        <f t="shared" si="250"/>
        <v>45807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41"/>
        <v>45428</v>
      </c>
      <c r="B678" s="116">
        <f t="shared" ca="1" si="251"/>
        <v>1231.1541067999999</v>
      </c>
      <c r="C678" s="14">
        <f t="shared" ca="1" si="242"/>
        <v>763.9107677799999</v>
      </c>
      <c r="D678" s="95">
        <f t="shared" si="243"/>
        <v>45427</v>
      </c>
      <c r="E678" s="93">
        <f ca="1">IF(D678&lt;$B$1,VLOOKUP(D678,[1]DI!$A$4:$B$15000,2,FALSE),0)</f>
        <v>0.104</v>
      </c>
      <c r="F678" s="14">
        <f t="shared" ca="1" si="252"/>
        <v>1.0003926999999999</v>
      </c>
      <c r="G678" s="14">
        <f ca="1">(TRUNC(PRODUCT($F$12:$F677),16))</f>
        <v>1.3477602972192699</v>
      </c>
      <c r="H678" s="14">
        <f t="shared" si="253"/>
        <v>1</v>
      </c>
      <c r="I678" s="14">
        <f t="shared" ca="1" si="254"/>
        <v>1.3477603</v>
      </c>
      <c r="J678" s="13">
        <f t="shared" si="244"/>
        <v>7.0000000000000007E-2</v>
      </c>
      <c r="K678" s="29">
        <f t="shared" si="245"/>
        <v>44456</v>
      </c>
      <c r="L678" s="2">
        <f t="shared" si="246"/>
        <v>666</v>
      </c>
      <c r="M678" s="17">
        <f t="shared" si="247"/>
        <v>666</v>
      </c>
      <c r="N678" s="12">
        <f t="shared" si="236"/>
        <v>1.1957960839999999</v>
      </c>
      <c r="O678" s="12">
        <f t="shared" ca="1" si="237"/>
        <v>1.611646489</v>
      </c>
      <c r="P678" s="17">
        <f t="shared" si="248"/>
        <v>0</v>
      </c>
      <c r="Q678" s="14">
        <f t="shared" ca="1" si="238"/>
        <v>467.24333902000001</v>
      </c>
      <c r="R678" s="20">
        <f t="shared" si="239"/>
        <v>0</v>
      </c>
      <c r="S678" s="14">
        <f t="shared" si="240"/>
        <v>0</v>
      </c>
      <c r="T678" s="4" t="str">
        <f t="shared" si="249"/>
        <v>A+J=</v>
      </c>
      <c r="U678" s="29">
        <f t="shared" si="250"/>
        <v>45807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41"/>
        <v>45429</v>
      </c>
      <c r="B679" s="116">
        <f t="shared" ca="1" si="251"/>
        <v>1231.9682981699998</v>
      </c>
      <c r="C679" s="14">
        <f t="shared" ca="1" si="242"/>
        <v>763.9107677799999</v>
      </c>
      <c r="D679" s="95">
        <f t="shared" si="243"/>
        <v>45428</v>
      </c>
      <c r="E679" s="93">
        <f ca="1">IF(D679&lt;$B$1,VLOOKUP(D679,[1]DI!$A$4:$B$15000,2,FALSE),0)</f>
        <v>0.104</v>
      </c>
      <c r="F679" s="14">
        <f t="shared" ca="1" si="252"/>
        <v>1.0003926999999999</v>
      </c>
      <c r="G679" s="14">
        <f ca="1">(TRUNC(PRODUCT($F$12:$F678),16))</f>
        <v>1.3482895626879901</v>
      </c>
      <c r="H679" s="14">
        <f t="shared" si="253"/>
        <v>1</v>
      </c>
      <c r="I679" s="14">
        <f t="shared" ca="1" si="254"/>
        <v>1.34828956</v>
      </c>
      <c r="J679" s="13">
        <f t="shared" si="244"/>
        <v>7.0000000000000007E-2</v>
      </c>
      <c r="K679" s="29">
        <f t="shared" si="245"/>
        <v>44456</v>
      </c>
      <c r="L679" s="2">
        <f t="shared" si="246"/>
        <v>667</v>
      </c>
      <c r="M679" s="17">
        <f t="shared" si="247"/>
        <v>667</v>
      </c>
      <c r="N679" s="12">
        <f t="shared" si="236"/>
        <v>1.1961171820000001</v>
      </c>
      <c r="O679" s="12">
        <f t="shared" ca="1" si="237"/>
        <v>1.612712309</v>
      </c>
      <c r="P679" s="17">
        <f t="shared" si="248"/>
        <v>0</v>
      </c>
      <c r="Q679" s="14">
        <f t="shared" ca="1" si="238"/>
        <v>468.05753039000001</v>
      </c>
      <c r="R679" s="20">
        <f t="shared" si="239"/>
        <v>0</v>
      </c>
      <c r="S679" s="14">
        <f t="shared" si="240"/>
        <v>0</v>
      </c>
      <c r="T679" s="4" t="str">
        <f t="shared" si="249"/>
        <v>A+J=</v>
      </c>
      <c r="U679" s="29">
        <f t="shared" si="250"/>
        <v>45807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41"/>
        <v>45432</v>
      </c>
      <c r="B680" s="116">
        <f t="shared" ca="1" si="251"/>
        <v>1232.7830403299999</v>
      </c>
      <c r="C680" s="14">
        <f t="shared" ca="1" si="242"/>
        <v>763.9107677799999</v>
      </c>
      <c r="D680" s="95">
        <f t="shared" si="243"/>
        <v>45429</v>
      </c>
      <c r="E680" s="93">
        <f ca="1">IF(D680&lt;$B$1,VLOOKUP(D680,[1]DI!$A$4:$B$15000,2,FALSE),0)</f>
        <v>0.104</v>
      </c>
      <c r="F680" s="14">
        <f t="shared" ca="1" si="252"/>
        <v>1.0003926999999999</v>
      </c>
      <c r="G680" s="14">
        <f ca="1">(TRUNC(PRODUCT($F$12:$F679),16))</f>
        <v>1.34881903599926</v>
      </c>
      <c r="H680" s="14">
        <f t="shared" si="253"/>
        <v>1</v>
      </c>
      <c r="I680" s="14">
        <f t="shared" ca="1" si="254"/>
        <v>1.34881904</v>
      </c>
      <c r="J680" s="13">
        <f t="shared" si="244"/>
        <v>7.0000000000000007E-2</v>
      </c>
      <c r="K680" s="29">
        <f t="shared" si="245"/>
        <v>44456</v>
      </c>
      <c r="L680" s="2">
        <f t="shared" si="246"/>
        <v>668</v>
      </c>
      <c r="M680" s="17">
        <f t="shared" si="247"/>
        <v>668</v>
      </c>
      <c r="N680" s="12">
        <f t="shared" si="236"/>
        <v>1.1964383670000001</v>
      </c>
      <c r="O680" s="12">
        <f t="shared" ca="1" si="237"/>
        <v>1.6137788500000001</v>
      </c>
      <c r="P680" s="17">
        <f t="shared" si="248"/>
        <v>0</v>
      </c>
      <c r="Q680" s="14">
        <f t="shared" ca="1" si="238"/>
        <v>468.87227254999999</v>
      </c>
      <c r="R680" s="20">
        <f t="shared" si="239"/>
        <v>0</v>
      </c>
      <c r="S680" s="14">
        <f t="shared" si="240"/>
        <v>0</v>
      </c>
      <c r="T680" s="4" t="str">
        <f t="shared" si="249"/>
        <v>A+J=</v>
      </c>
      <c r="U680" s="29">
        <f t="shared" si="250"/>
        <v>45807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41"/>
        <v>45433</v>
      </c>
      <c r="B681" s="116">
        <f t="shared" ca="1" si="251"/>
        <v>1233.5983133999998</v>
      </c>
      <c r="C681" s="14">
        <f t="shared" ca="1" si="242"/>
        <v>763.9107677799999</v>
      </c>
      <c r="D681" s="95">
        <f t="shared" si="243"/>
        <v>45432</v>
      </c>
      <c r="E681" s="93">
        <f ca="1">IF(D681&lt;$B$1,VLOOKUP(D681,[1]DI!$A$4:$B$15000,2,FALSE),0)</f>
        <v>0.104</v>
      </c>
      <c r="F681" s="14">
        <f t="shared" ca="1" si="252"/>
        <v>1.0003926999999999</v>
      </c>
      <c r="G681" s="14">
        <f ca="1">(TRUNC(PRODUCT($F$12:$F680),16))</f>
        <v>1.3493487172347001</v>
      </c>
      <c r="H681" s="14">
        <f t="shared" si="253"/>
        <v>1</v>
      </c>
      <c r="I681" s="14">
        <f t="shared" ca="1" si="254"/>
        <v>1.3493487200000001</v>
      </c>
      <c r="J681" s="13">
        <f t="shared" si="244"/>
        <v>7.0000000000000007E-2</v>
      </c>
      <c r="K681" s="29">
        <f t="shared" si="245"/>
        <v>44456</v>
      </c>
      <c r="L681" s="2">
        <f t="shared" si="246"/>
        <v>669</v>
      </c>
      <c r="M681" s="17">
        <f t="shared" si="247"/>
        <v>669</v>
      </c>
      <c r="N681" s="12">
        <f t="shared" si="236"/>
        <v>1.1967596380000001</v>
      </c>
      <c r="O681" s="12">
        <f t="shared" ca="1" si="237"/>
        <v>1.614846086</v>
      </c>
      <c r="P681" s="17">
        <f t="shared" si="248"/>
        <v>0</v>
      </c>
      <c r="Q681" s="14">
        <f t="shared" ca="1" si="238"/>
        <v>469.68754561999998</v>
      </c>
      <c r="R681" s="20">
        <f t="shared" si="239"/>
        <v>0</v>
      </c>
      <c r="S681" s="14">
        <f t="shared" si="240"/>
        <v>0</v>
      </c>
      <c r="T681" s="4" t="str">
        <f t="shared" si="249"/>
        <v>A+J=</v>
      </c>
      <c r="U681" s="29">
        <f t="shared" si="250"/>
        <v>45807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41"/>
        <v>45434</v>
      </c>
      <c r="B682" s="116">
        <f t="shared" ca="1" si="251"/>
        <v>1234.4141273199998</v>
      </c>
      <c r="C682" s="14">
        <f t="shared" ca="1" si="242"/>
        <v>763.9107677799999</v>
      </c>
      <c r="D682" s="95">
        <f t="shared" si="243"/>
        <v>45433</v>
      </c>
      <c r="E682" s="93">
        <f ca="1">IF(D682&lt;$B$1,VLOOKUP(D682,[1]DI!$A$4:$B$15000,2,FALSE),0)</f>
        <v>0.104</v>
      </c>
      <c r="F682" s="14">
        <f t="shared" ca="1" si="252"/>
        <v>1.0003926999999999</v>
      </c>
      <c r="G682" s="14">
        <f ca="1">(TRUNC(PRODUCT($F$12:$F681),16))</f>
        <v>1.34987860647595</v>
      </c>
      <c r="H682" s="14">
        <f t="shared" si="253"/>
        <v>1</v>
      </c>
      <c r="I682" s="14">
        <f t="shared" ca="1" si="254"/>
        <v>1.34987861</v>
      </c>
      <c r="J682" s="13">
        <f t="shared" si="244"/>
        <v>7.0000000000000007E-2</v>
      </c>
      <c r="K682" s="29">
        <f t="shared" si="245"/>
        <v>44456</v>
      </c>
      <c r="L682" s="2">
        <f t="shared" si="246"/>
        <v>670</v>
      </c>
      <c r="M682" s="17">
        <f t="shared" si="247"/>
        <v>670</v>
      </c>
      <c r="N682" s="12">
        <f t="shared" si="236"/>
        <v>1.1970809950000001</v>
      </c>
      <c r="O682" s="12">
        <f t="shared" ca="1" si="237"/>
        <v>1.6159140299999999</v>
      </c>
      <c r="P682" s="17">
        <f t="shared" si="248"/>
        <v>0</v>
      </c>
      <c r="Q682" s="14">
        <f t="shared" ca="1" si="238"/>
        <v>470.50335954000002</v>
      </c>
      <c r="R682" s="20">
        <f t="shared" si="239"/>
        <v>0</v>
      </c>
      <c r="S682" s="14">
        <f t="shared" si="240"/>
        <v>0</v>
      </c>
      <c r="T682" s="4" t="str">
        <f t="shared" si="249"/>
        <v>A+J=</v>
      </c>
      <c r="U682" s="29">
        <f t="shared" si="250"/>
        <v>45807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41"/>
        <v>45435</v>
      </c>
      <c r="B683" s="116">
        <f t="shared" ca="1" si="251"/>
        <v>1235.23047292</v>
      </c>
      <c r="C683" s="14">
        <f t="shared" ca="1" si="242"/>
        <v>763.9107677799999</v>
      </c>
      <c r="D683" s="95">
        <f t="shared" si="243"/>
        <v>45434</v>
      </c>
      <c r="E683" s="93">
        <f ca="1">IF(D683&lt;$B$1,VLOOKUP(D683,[1]DI!$A$4:$B$15000,2,FALSE),0)</f>
        <v>0.104</v>
      </c>
      <c r="F683" s="14">
        <f t="shared" ca="1" si="252"/>
        <v>1.0003926999999999</v>
      </c>
      <c r="G683" s="14">
        <f ca="1">(TRUNC(PRODUCT($F$12:$F682),16))</f>
        <v>1.3504087038047199</v>
      </c>
      <c r="H683" s="14">
        <f t="shared" si="253"/>
        <v>1</v>
      </c>
      <c r="I683" s="14">
        <f t="shared" ca="1" si="254"/>
        <v>1.3504087</v>
      </c>
      <c r="J683" s="13">
        <f t="shared" si="244"/>
        <v>7.0000000000000007E-2</v>
      </c>
      <c r="K683" s="29">
        <f t="shared" si="245"/>
        <v>44456</v>
      </c>
      <c r="L683" s="2">
        <f t="shared" si="246"/>
        <v>671</v>
      </c>
      <c r="M683" s="17">
        <f t="shared" si="247"/>
        <v>671</v>
      </c>
      <c r="N683" s="12">
        <f t="shared" si="236"/>
        <v>1.1974024379999999</v>
      </c>
      <c r="O683" s="12">
        <f t="shared" ca="1" si="237"/>
        <v>1.6169826700000001</v>
      </c>
      <c r="P683" s="17">
        <f t="shared" si="248"/>
        <v>0</v>
      </c>
      <c r="Q683" s="14">
        <f t="shared" ca="1" si="238"/>
        <v>471.31970514</v>
      </c>
      <c r="R683" s="20">
        <f t="shared" si="239"/>
        <v>0</v>
      </c>
      <c r="S683" s="14">
        <f t="shared" si="240"/>
        <v>0</v>
      </c>
      <c r="T683" s="4" t="str">
        <f t="shared" si="249"/>
        <v>A+J=</v>
      </c>
      <c r="U683" s="29">
        <f t="shared" si="250"/>
        <v>45807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41"/>
        <v>45436</v>
      </c>
      <c r="B684" s="116">
        <f t="shared" ca="1" si="251"/>
        <v>1236.0473700699999</v>
      </c>
      <c r="C684" s="14">
        <f t="shared" ca="1" si="242"/>
        <v>763.9107677799999</v>
      </c>
      <c r="D684" s="95">
        <f t="shared" si="243"/>
        <v>45435</v>
      </c>
      <c r="E684" s="93">
        <f ca="1">IF(D684&lt;$B$1,VLOOKUP(D684,[1]DI!$A$4:$B$15000,2,FALSE),0)</f>
        <v>0.104</v>
      </c>
      <c r="F684" s="14">
        <f t="shared" ca="1" si="252"/>
        <v>1.0003926999999999</v>
      </c>
      <c r="G684" s="14">
        <f ca="1">(TRUNC(PRODUCT($F$12:$F683),16))</f>
        <v>1.3509390093027001</v>
      </c>
      <c r="H684" s="14">
        <f t="shared" si="253"/>
        <v>1</v>
      </c>
      <c r="I684" s="14">
        <f t="shared" ca="1" si="254"/>
        <v>1.3509390100000001</v>
      </c>
      <c r="J684" s="13">
        <f t="shared" si="244"/>
        <v>7.0000000000000007E-2</v>
      </c>
      <c r="K684" s="29">
        <f t="shared" si="245"/>
        <v>44456</v>
      </c>
      <c r="L684" s="2">
        <f t="shared" si="246"/>
        <v>672</v>
      </c>
      <c r="M684" s="17">
        <f t="shared" si="247"/>
        <v>672</v>
      </c>
      <c r="N684" s="12">
        <f t="shared" si="236"/>
        <v>1.197723968</v>
      </c>
      <c r="O684" s="12">
        <f t="shared" ca="1" si="237"/>
        <v>1.618052032</v>
      </c>
      <c r="P684" s="17">
        <f t="shared" si="248"/>
        <v>0</v>
      </c>
      <c r="Q684" s="14">
        <f t="shared" ca="1" si="238"/>
        <v>472.13660228999998</v>
      </c>
      <c r="R684" s="20">
        <f t="shared" si="239"/>
        <v>0</v>
      </c>
      <c r="S684" s="14">
        <f t="shared" si="240"/>
        <v>0</v>
      </c>
      <c r="T684" s="4" t="str">
        <f t="shared" si="249"/>
        <v>A+J=</v>
      </c>
      <c r="U684" s="29">
        <f t="shared" si="250"/>
        <v>45807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41"/>
        <v>45439</v>
      </c>
      <c r="B685" s="116">
        <f t="shared" ca="1" si="251"/>
        <v>1236.8647988999999</v>
      </c>
      <c r="C685" s="14">
        <f t="shared" ca="1" si="242"/>
        <v>763.9107677799999</v>
      </c>
      <c r="D685" s="95">
        <f t="shared" si="243"/>
        <v>45436</v>
      </c>
      <c r="E685" s="93">
        <f ca="1">IF(D685&lt;$B$1,VLOOKUP(D685,[1]DI!$A$4:$B$15000,2,FALSE),0)</f>
        <v>0.104</v>
      </c>
      <c r="F685" s="14">
        <f t="shared" ca="1" si="252"/>
        <v>1.0003926999999999</v>
      </c>
      <c r="G685" s="14">
        <f ca="1">(TRUNC(PRODUCT($F$12:$F684),16))</f>
        <v>1.35146952305165</v>
      </c>
      <c r="H685" s="14">
        <f t="shared" si="253"/>
        <v>1</v>
      </c>
      <c r="I685" s="14">
        <f t="shared" ca="1" si="254"/>
        <v>1.35146952</v>
      </c>
      <c r="J685" s="13">
        <f t="shared" si="244"/>
        <v>7.0000000000000007E-2</v>
      </c>
      <c r="K685" s="29">
        <f t="shared" si="245"/>
        <v>44456</v>
      </c>
      <c r="L685" s="2">
        <f t="shared" si="246"/>
        <v>673</v>
      </c>
      <c r="M685" s="17">
        <f t="shared" si="247"/>
        <v>673</v>
      </c>
      <c r="N685" s="12">
        <f t="shared" si="236"/>
        <v>1.1980455839999999</v>
      </c>
      <c r="O685" s="12">
        <f t="shared" ca="1" si="237"/>
        <v>1.6191220900000001</v>
      </c>
      <c r="P685" s="17">
        <f t="shared" si="248"/>
        <v>0</v>
      </c>
      <c r="Q685" s="14">
        <f t="shared" ca="1" si="238"/>
        <v>472.95403112000002</v>
      </c>
      <c r="R685" s="20">
        <f t="shared" si="239"/>
        <v>0</v>
      </c>
      <c r="S685" s="14">
        <f t="shared" si="240"/>
        <v>0</v>
      </c>
      <c r="T685" s="4" t="str">
        <f t="shared" si="249"/>
        <v>A+J=</v>
      </c>
      <c r="U685" s="29">
        <f t="shared" si="250"/>
        <v>45807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41"/>
        <v>45440</v>
      </c>
      <c r="B686" s="116">
        <f t="shared" ca="1" si="251"/>
        <v>1237.6827807999998</v>
      </c>
      <c r="C686" s="14">
        <f t="shared" ca="1" si="242"/>
        <v>763.9107677799999</v>
      </c>
      <c r="D686" s="95">
        <f t="shared" si="243"/>
        <v>45439</v>
      </c>
      <c r="E686" s="93">
        <f ca="1">IF(D686&lt;$B$1,VLOOKUP(D686,[1]DI!$A$4:$B$15000,2,FALSE),0)</f>
        <v>0.104</v>
      </c>
      <c r="F686" s="14">
        <f t="shared" ca="1" si="252"/>
        <v>1.0003926999999999</v>
      </c>
      <c r="G686" s="14">
        <f ca="1">(TRUNC(PRODUCT($F$12:$F685),16))</f>
        <v>1.3520002451333599</v>
      </c>
      <c r="H686" s="14">
        <f t="shared" si="253"/>
        <v>1</v>
      </c>
      <c r="I686" s="14">
        <f t="shared" ca="1" si="254"/>
        <v>1.3520002499999999</v>
      </c>
      <c r="J686" s="13">
        <f t="shared" si="244"/>
        <v>7.0000000000000007E-2</v>
      </c>
      <c r="K686" s="29">
        <f t="shared" si="245"/>
        <v>44456</v>
      </c>
      <c r="L686" s="2">
        <f t="shared" si="246"/>
        <v>674</v>
      </c>
      <c r="M686" s="17">
        <f t="shared" si="247"/>
        <v>674</v>
      </c>
      <c r="N686" s="12">
        <f t="shared" si="236"/>
        <v>1.1983672869999999</v>
      </c>
      <c r="O686" s="12">
        <f t="shared" ca="1" si="237"/>
        <v>1.6201928720000001</v>
      </c>
      <c r="P686" s="17">
        <f t="shared" si="248"/>
        <v>0</v>
      </c>
      <c r="Q686" s="14">
        <f t="shared" ca="1" si="238"/>
        <v>473.77201301999997</v>
      </c>
      <c r="R686" s="20">
        <f t="shared" si="239"/>
        <v>0</v>
      </c>
      <c r="S686" s="14">
        <f t="shared" si="240"/>
        <v>0</v>
      </c>
      <c r="T686" s="4" t="str">
        <f t="shared" si="249"/>
        <v>A+J=</v>
      </c>
      <c r="U686" s="29">
        <f t="shared" si="250"/>
        <v>45807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41"/>
        <v>45441</v>
      </c>
      <c r="B687" s="116">
        <f t="shared" ca="1" si="251"/>
        <v>1238.5012943799998</v>
      </c>
      <c r="C687" s="14">
        <f t="shared" ca="1" si="242"/>
        <v>763.9107677799999</v>
      </c>
      <c r="D687" s="95">
        <f t="shared" si="243"/>
        <v>45440</v>
      </c>
      <c r="E687" s="93">
        <f ca="1">IF(D687&lt;$B$1,VLOOKUP(D687,[1]DI!$A$4:$B$15000,2,FALSE),0)</f>
        <v>0.104</v>
      </c>
      <c r="F687" s="14">
        <f t="shared" ca="1" si="252"/>
        <v>1.0003926999999999</v>
      </c>
      <c r="G687" s="14">
        <f ca="1">(TRUNC(PRODUCT($F$12:$F686),16))</f>
        <v>1.3525311756296201</v>
      </c>
      <c r="H687" s="14">
        <f t="shared" si="253"/>
        <v>1</v>
      </c>
      <c r="I687" s="14">
        <f t="shared" ca="1" si="254"/>
        <v>1.3525311799999999</v>
      </c>
      <c r="J687" s="13">
        <f t="shared" si="244"/>
        <v>7.0000000000000007E-2</v>
      </c>
      <c r="K687" s="29">
        <f t="shared" si="245"/>
        <v>44456</v>
      </c>
      <c r="L687" s="2">
        <f t="shared" si="246"/>
        <v>675</v>
      </c>
      <c r="M687" s="17">
        <f t="shared" si="247"/>
        <v>675</v>
      </c>
      <c r="N687" s="12">
        <f t="shared" si="236"/>
        <v>1.198689076</v>
      </c>
      <c r="O687" s="12">
        <f t="shared" ca="1" si="237"/>
        <v>1.6212643499999999</v>
      </c>
      <c r="P687" s="17">
        <f t="shared" si="248"/>
        <v>0</v>
      </c>
      <c r="Q687" s="14">
        <f t="shared" ca="1" si="238"/>
        <v>474.59052659999998</v>
      </c>
      <c r="R687" s="20">
        <f t="shared" si="239"/>
        <v>0</v>
      </c>
      <c r="S687" s="14">
        <f t="shared" si="240"/>
        <v>0</v>
      </c>
      <c r="T687" s="4" t="str">
        <f t="shared" si="249"/>
        <v>A+J=</v>
      </c>
      <c r="U687" s="29">
        <f t="shared" si="250"/>
        <v>45807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41"/>
        <v>45443</v>
      </c>
      <c r="B688" s="116">
        <f t="shared" ca="1" si="251"/>
        <v>1239.3203419299998</v>
      </c>
      <c r="C688" s="14">
        <f t="shared" ca="1" si="242"/>
        <v>763.9107677799999</v>
      </c>
      <c r="D688" s="95">
        <f t="shared" si="243"/>
        <v>45441</v>
      </c>
      <c r="E688" s="93">
        <f ca="1">IF(D688&lt;$B$1,VLOOKUP(D688,[1]DI!$A$4:$B$15000,2,FALSE),0)</f>
        <v>0.104</v>
      </c>
      <c r="F688" s="14">
        <f t="shared" ca="1" si="252"/>
        <v>1.0003926999999999</v>
      </c>
      <c r="G688" s="14">
        <f ca="1">(TRUNC(PRODUCT($F$12:$F687),16))</f>
        <v>1.35306231462229</v>
      </c>
      <c r="H688" s="14">
        <f t="shared" si="253"/>
        <v>1</v>
      </c>
      <c r="I688" s="14">
        <f t="shared" ca="1" si="254"/>
        <v>1.3530623100000001</v>
      </c>
      <c r="J688" s="13">
        <f t="shared" si="244"/>
        <v>7.0000000000000007E-2</v>
      </c>
      <c r="K688" s="29">
        <f t="shared" si="245"/>
        <v>44456</v>
      </c>
      <c r="L688" s="2">
        <f t="shared" si="246"/>
        <v>676</v>
      </c>
      <c r="M688" s="17">
        <f t="shared" si="247"/>
        <v>676</v>
      </c>
      <c r="N688" s="12">
        <f t="shared" si="236"/>
        <v>1.199010951</v>
      </c>
      <c r="O688" s="12">
        <f t="shared" ca="1" si="237"/>
        <v>1.6223365270000001</v>
      </c>
      <c r="P688" s="17">
        <f t="shared" si="248"/>
        <v>0</v>
      </c>
      <c r="Q688" s="14">
        <f t="shared" ca="1" si="238"/>
        <v>475.40957415000003</v>
      </c>
      <c r="R688" s="20">
        <f t="shared" si="239"/>
        <v>0</v>
      </c>
      <c r="S688" s="14">
        <f t="shared" si="240"/>
        <v>0</v>
      </c>
      <c r="T688" s="4" t="str">
        <f t="shared" si="249"/>
        <v>A+J=</v>
      </c>
      <c r="U688" s="29">
        <f t="shared" si="250"/>
        <v>45807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41"/>
        <v>45446</v>
      </c>
      <c r="B689" s="116">
        <f t="shared" ca="1" si="251"/>
        <v>1240.1399417999999</v>
      </c>
      <c r="C689" s="14">
        <f t="shared" ca="1" si="242"/>
        <v>763.9107677799999</v>
      </c>
      <c r="D689" s="95">
        <f t="shared" si="243"/>
        <v>45443</v>
      </c>
      <c r="E689" s="93">
        <f ca="1">IF(D689&lt;$B$1,VLOOKUP(D689,[1]DI!$A$4:$B$15000,2,FALSE),0)</f>
        <v>0.104</v>
      </c>
      <c r="F689" s="14">
        <f t="shared" ca="1" si="252"/>
        <v>1.0003926999999999</v>
      </c>
      <c r="G689" s="14">
        <f ca="1">(TRUNC(PRODUCT($F$12:$F688),16))</f>
        <v>1.3535936621932401</v>
      </c>
      <c r="H689" s="14">
        <f t="shared" si="253"/>
        <v>1</v>
      </c>
      <c r="I689" s="14">
        <f t="shared" ca="1" si="254"/>
        <v>1.35359366</v>
      </c>
      <c r="J689" s="13">
        <f t="shared" si="244"/>
        <v>7.0000000000000007E-2</v>
      </c>
      <c r="K689" s="29">
        <f t="shared" si="245"/>
        <v>44456</v>
      </c>
      <c r="L689" s="2">
        <f t="shared" si="246"/>
        <v>677</v>
      </c>
      <c r="M689" s="17">
        <f t="shared" si="247"/>
        <v>677</v>
      </c>
      <c r="N689" s="12">
        <f t="shared" si="236"/>
        <v>1.1993329129999999</v>
      </c>
      <c r="O689" s="12">
        <f t="shared" ca="1" si="237"/>
        <v>1.6234094269999999</v>
      </c>
      <c r="P689" s="17">
        <f t="shared" si="248"/>
        <v>0</v>
      </c>
      <c r="Q689" s="14">
        <f t="shared" ca="1" si="238"/>
        <v>476.22917402000002</v>
      </c>
      <c r="R689" s="20">
        <f t="shared" si="239"/>
        <v>0</v>
      </c>
      <c r="S689" s="14">
        <f t="shared" si="240"/>
        <v>0</v>
      </c>
      <c r="T689" s="4" t="str">
        <f t="shared" si="249"/>
        <v>A+J=</v>
      </c>
      <c r="U689" s="29">
        <f t="shared" si="250"/>
        <v>45807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41"/>
        <v>45447</v>
      </c>
      <c r="B690" s="116">
        <f t="shared" ca="1" si="251"/>
        <v>1240.9600848</v>
      </c>
      <c r="C690" s="14">
        <f t="shared" ca="1" si="242"/>
        <v>763.9107677799999</v>
      </c>
      <c r="D690" s="95">
        <f t="shared" si="243"/>
        <v>45446</v>
      </c>
      <c r="E690" s="93">
        <f ca="1">IF(D690&lt;$B$1,VLOOKUP(D690,[1]DI!$A$4:$B$15000,2,FALSE),0)</f>
        <v>0.104</v>
      </c>
      <c r="F690" s="14">
        <f t="shared" ca="1" si="252"/>
        <v>1.0003926999999999</v>
      </c>
      <c r="G690" s="14">
        <f ca="1">(TRUNC(PRODUCT($F$12:$F689),16))</f>
        <v>1.3541252184243899</v>
      </c>
      <c r="H690" s="14">
        <f t="shared" si="253"/>
        <v>1</v>
      </c>
      <c r="I690" s="14">
        <f t="shared" ca="1" si="254"/>
        <v>1.35412522</v>
      </c>
      <c r="J690" s="13">
        <f t="shared" si="244"/>
        <v>7.0000000000000007E-2</v>
      </c>
      <c r="K690" s="29">
        <f t="shared" si="245"/>
        <v>44456</v>
      </c>
      <c r="L690" s="2">
        <f t="shared" si="246"/>
        <v>678</v>
      </c>
      <c r="M690" s="17">
        <f t="shared" si="247"/>
        <v>678</v>
      </c>
      <c r="N690" s="12">
        <f t="shared" si="236"/>
        <v>1.199654961</v>
      </c>
      <c r="O690" s="12">
        <f t="shared" ca="1" si="237"/>
        <v>1.6244830379999999</v>
      </c>
      <c r="P690" s="17">
        <f t="shared" si="248"/>
        <v>0</v>
      </c>
      <c r="Q690" s="14">
        <f t="shared" ca="1" si="238"/>
        <v>477.04931701999999</v>
      </c>
      <c r="R690" s="20">
        <f t="shared" si="239"/>
        <v>0</v>
      </c>
      <c r="S690" s="14">
        <f t="shared" si="240"/>
        <v>0</v>
      </c>
      <c r="T690" s="4" t="str">
        <f t="shared" si="249"/>
        <v>A+J=</v>
      </c>
      <c r="U690" s="29">
        <f t="shared" si="250"/>
        <v>45807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41"/>
        <v>45448</v>
      </c>
      <c r="B691" s="116">
        <f t="shared" ca="1" si="251"/>
        <v>1241.7807617799999</v>
      </c>
      <c r="C691" s="14">
        <f t="shared" ca="1" si="242"/>
        <v>763.9107677799999</v>
      </c>
      <c r="D691" s="95">
        <f t="shared" si="243"/>
        <v>45447</v>
      </c>
      <c r="E691" s="93">
        <f ca="1">IF(D691&lt;$B$1,VLOOKUP(D691,[1]DI!$A$4:$B$15000,2,FALSE),0)</f>
        <v>0.104</v>
      </c>
      <c r="F691" s="14">
        <f t="shared" ca="1" si="252"/>
        <v>1.0003926999999999</v>
      </c>
      <c r="G691" s="14">
        <f ca="1">(TRUNC(PRODUCT($F$12:$F690),16))</f>
        <v>1.3546569833976601</v>
      </c>
      <c r="H691" s="14">
        <f t="shared" si="253"/>
        <v>1</v>
      </c>
      <c r="I691" s="14">
        <f t="shared" ca="1" si="254"/>
        <v>1.3546569799999999</v>
      </c>
      <c r="J691" s="13">
        <f t="shared" si="244"/>
        <v>7.0000000000000007E-2</v>
      </c>
      <c r="K691" s="29">
        <f t="shared" si="245"/>
        <v>44456</v>
      </c>
      <c r="L691" s="2">
        <f t="shared" si="246"/>
        <v>679</v>
      </c>
      <c r="M691" s="17">
        <f t="shared" si="247"/>
        <v>679</v>
      </c>
      <c r="N691" s="12">
        <f t="shared" si="236"/>
        <v>1.1999770949999999</v>
      </c>
      <c r="O691" s="12">
        <f t="shared" ca="1" si="237"/>
        <v>1.6255573480000001</v>
      </c>
      <c r="P691" s="17">
        <f t="shared" si="248"/>
        <v>0</v>
      </c>
      <c r="Q691" s="14">
        <f t="shared" ca="1" si="238"/>
        <v>477.86999400000002</v>
      </c>
      <c r="R691" s="20">
        <f t="shared" si="239"/>
        <v>0</v>
      </c>
      <c r="S691" s="14">
        <f t="shared" si="240"/>
        <v>0</v>
      </c>
      <c r="T691" s="4" t="str">
        <f t="shared" si="249"/>
        <v>A+J=</v>
      </c>
      <c r="U691" s="29">
        <f t="shared" si="250"/>
        <v>45807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41"/>
        <v>45449</v>
      </c>
      <c r="B692" s="116">
        <f t="shared" ca="1" si="251"/>
        <v>1242.60199259</v>
      </c>
      <c r="C692" s="14">
        <f t="shared" ca="1" si="242"/>
        <v>763.9107677799999</v>
      </c>
      <c r="D692" s="95">
        <f t="shared" si="243"/>
        <v>45448</v>
      </c>
      <c r="E692" s="93">
        <f ca="1">IF(D692&lt;$B$1,VLOOKUP(D692,[1]DI!$A$4:$B$15000,2,FALSE),0)</f>
        <v>0.104</v>
      </c>
      <c r="F692" s="14">
        <f t="shared" ca="1" si="252"/>
        <v>1.0003926999999999</v>
      </c>
      <c r="G692" s="14">
        <f ca="1">(TRUNC(PRODUCT($F$12:$F691),16))</f>
        <v>1.35518895719504</v>
      </c>
      <c r="H692" s="14">
        <f t="shared" si="253"/>
        <v>1</v>
      </c>
      <c r="I692" s="14">
        <f t="shared" ca="1" si="254"/>
        <v>1.35518896</v>
      </c>
      <c r="J692" s="13">
        <f t="shared" si="244"/>
        <v>7.0000000000000007E-2</v>
      </c>
      <c r="K692" s="29">
        <f t="shared" si="245"/>
        <v>44456</v>
      </c>
      <c r="L692" s="2">
        <f t="shared" si="246"/>
        <v>680</v>
      </c>
      <c r="M692" s="17">
        <f t="shared" si="247"/>
        <v>680</v>
      </c>
      <c r="N692" s="12">
        <f t="shared" si="236"/>
        <v>1.200299317</v>
      </c>
      <c r="O692" s="12">
        <f t="shared" ca="1" si="237"/>
        <v>1.626632383</v>
      </c>
      <c r="P692" s="17">
        <f t="shared" si="248"/>
        <v>0</v>
      </c>
      <c r="Q692" s="14">
        <f t="shared" ca="1" si="238"/>
        <v>478.69122480999999</v>
      </c>
      <c r="R692" s="20">
        <f t="shared" si="239"/>
        <v>0</v>
      </c>
      <c r="S692" s="14">
        <f t="shared" si="240"/>
        <v>0</v>
      </c>
      <c r="T692" s="4" t="str">
        <f t="shared" si="249"/>
        <v>A+J=</v>
      </c>
      <c r="U692" s="29">
        <f t="shared" si="250"/>
        <v>45807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41"/>
        <v>45450</v>
      </c>
      <c r="B693" s="116">
        <f t="shared" ca="1" si="251"/>
        <v>1243.42375737</v>
      </c>
      <c r="C693" s="14">
        <f t="shared" ca="1" si="242"/>
        <v>763.9107677799999</v>
      </c>
      <c r="D693" s="95">
        <f t="shared" si="243"/>
        <v>45449</v>
      </c>
      <c r="E693" s="93">
        <f ca="1">IF(D693&lt;$B$1,VLOOKUP(D693,[1]DI!$A$4:$B$15000,2,FALSE),0)</f>
        <v>0.104</v>
      </c>
      <c r="F693" s="14">
        <f t="shared" ca="1" si="252"/>
        <v>1.0003926999999999</v>
      </c>
      <c r="G693" s="14">
        <f ca="1">(TRUNC(PRODUCT($F$12:$F692),16))</f>
        <v>1.35572113989853</v>
      </c>
      <c r="H693" s="14">
        <f t="shared" si="253"/>
        <v>1</v>
      </c>
      <c r="I693" s="14">
        <f t="shared" ca="1" si="254"/>
        <v>1.35572114</v>
      </c>
      <c r="J693" s="13">
        <f t="shared" si="244"/>
        <v>7.0000000000000007E-2</v>
      </c>
      <c r="K693" s="29">
        <f t="shared" si="245"/>
        <v>44456</v>
      </c>
      <c r="L693" s="2">
        <f t="shared" si="246"/>
        <v>681</v>
      </c>
      <c r="M693" s="17">
        <f t="shared" si="247"/>
        <v>681</v>
      </c>
      <c r="N693" s="12">
        <f t="shared" si="236"/>
        <v>1.2006216240000001</v>
      </c>
      <c r="O693" s="12">
        <f t="shared" ca="1" si="237"/>
        <v>1.6277081170000001</v>
      </c>
      <c r="P693" s="17">
        <f t="shared" si="248"/>
        <v>0</v>
      </c>
      <c r="Q693" s="14">
        <f t="shared" ca="1" si="238"/>
        <v>479.51298959000002</v>
      </c>
      <c r="R693" s="20">
        <f t="shared" si="239"/>
        <v>0</v>
      </c>
      <c r="S693" s="14">
        <f t="shared" si="240"/>
        <v>0</v>
      </c>
      <c r="T693" s="4" t="str">
        <f t="shared" si="249"/>
        <v>A+J=</v>
      </c>
      <c r="U693" s="29">
        <f t="shared" si="250"/>
        <v>45807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41"/>
        <v>45453</v>
      </c>
      <c r="B694" s="116">
        <f t="shared" ca="1" si="251"/>
        <v>1244.24606683</v>
      </c>
      <c r="C694" s="14">
        <f t="shared" ca="1" si="242"/>
        <v>763.9107677799999</v>
      </c>
      <c r="D694" s="95">
        <f t="shared" si="243"/>
        <v>45450</v>
      </c>
      <c r="E694" s="93">
        <f ca="1">IF(D694&lt;$B$1,VLOOKUP(D694,[1]DI!$A$4:$B$15000,2,FALSE),0)</f>
        <v>0.104</v>
      </c>
      <c r="F694" s="14">
        <f t="shared" ca="1" si="252"/>
        <v>1.0003926999999999</v>
      </c>
      <c r="G694" s="14">
        <f ca="1">(TRUNC(PRODUCT($F$12:$F693),16))</f>
        <v>1.35625353159017</v>
      </c>
      <c r="H694" s="14">
        <f t="shared" si="253"/>
        <v>1</v>
      </c>
      <c r="I694" s="14">
        <f t="shared" ca="1" si="254"/>
        <v>1.35625353</v>
      </c>
      <c r="J694" s="13">
        <f t="shared" si="244"/>
        <v>7.0000000000000007E-2</v>
      </c>
      <c r="K694" s="29">
        <f t="shared" si="245"/>
        <v>44456</v>
      </c>
      <c r="L694" s="2">
        <f t="shared" si="246"/>
        <v>682</v>
      </c>
      <c r="M694" s="17">
        <f t="shared" si="247"/>
        <v>682</v>
      </c>
      <c r="N694" s="12">
        <f t="shared" si="236"/>
        <v>1.2009440179999999</v>
      </c>
      <c r="O694" s="12">
        <f t="shared" ca="1" si="237"/>
        <v>1.628784564</v>
      </c>
      <c r="P694" s="17">
        <f t="shared" si="248"/>
        <v>0</v>
      </c>
      <c r="Q694" s="14">
        <f t="shared" ca="1" si="238"/>
        <v>480.33529905</v>
      </c>
      <c r="R694" s="20">
        <f t="shared" si="239"/>
        <v>0</v>
      </c>
      <c r="S694" s="14">
        <f t="shared" si="240"/>
        <v>0</v>
      </c>
      <c r="T694" s="4" t="str">
        <f t="shared" si="249"/>
        <v>A+J=</v>
      </c>
      <c r="U694" s="29">
        <f t="shared" si="250"/>
        <v>45807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41"/>
        <v>45454</v>
      </c>
      <c r="B695" s="116">
        <f t="shared" ca="1" si="251"/>
        <v>1245.0689209499999</v>
      </c>
      <c r="C695" s="14">
        <f t="shared" ca="1" si="242"/>
        <v>763.9107677799999</v>
      </c>
      <c r="D695" s="95">
        <f t="shared" si="243"/>
        <v>45453</v>
      </c>
      <c r="E695" s="93">
        <f ca="1">IF(D695&lt;$B$1,VLOOKUP(D695,[1]DI!$A$4:$B$15000,2,FALSE),0)</f>
        <v>0.104</v>
      </c>
      <c r="F695" s="14">
        <f t="shared" ca="1" si="252"/>
        <v>1.0003926999999999</v>
      </c>
      <c r="G695" s="14">
        <f ca="1">(TRUNC(PRODUCT($F$12:$F694),16))</f>
        <v>1.3567861323520201</v>
      </c>
      <c r="H695" s="14">
        <f t="shared" si="253"/>
        <v>1</v>
      </c>
      <c r="I695" s="14">
        <f t="shared" ca="1" si="254"/>
        <v>1.3567861299999999</v>
      </c>
      <c r="J695" s="13">
        <f t="shared" si="244"/>
        <v>7.0000000000000007E-2</v>
      </c>
      <c r="K695" s="29">
        <f t="shared" si="245"/>
        <v>44456</v>
      </c>
      <c r="L695" s="2">
        <f t="shared" si="246"/>
        <v>683</v>
      </c>
      <c r="M695" s="17">
        <f t="shared" si="247"/>
        <v>683</v>
      </c>
      <c r="N695" s="12">
        <f t="shared" si="236"/>
        <v>1.2012664989999999</v>
      </c>
      <c r="O695" s="12">
        <f t="shared" ca="1" si="237"/>
        <v>1.629861724</v>
      </c>
      <c r="P695" s="17">
        <f t="shared" si="248"/>
        <v>0</v>
      </c>
      <c r="Q695" s="14">
        <f t="shared" ca="1" si="238"/>
        <v>481.15815316999999</v>
      </c>
      <c r="R695" s="20">
        <f t="shared" si="239"/>
        <v>0</v>
      </c>
      <c r="S695" s="14">
        <f t="shared" si="240"/>
        <v>0</v>
      </c>
      <c r="T695" s="4" t="str">
        <f t="shared" si="249"/>
        <v>A+J=</v>
      </c>
      <c r="U695" s="29">
        <f t="shared" si="250"/>
        <v>45807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41"/>
        <v>45455</v>
      </c>
      <c r="B696" s="116">
        <f t="shared" ca="1" si="251"/>
        <v>1245.8923212699999</v>
      </c>
      <c r="C696" s="14">
        <f t="shared" ca="1" si="242"/>
        <v>763.9107677799999</v>
      </c>
      <c r="D696" s="95">
        <f t="shared" si="243"/>
        <v>45454</v>
      </c>
      <c r="E696" s="93">
        <f ca="1">IF(D696&lt;$B$1,VLOOKUP(D696,[1]DI!$A$4:$B$15000,2,FALSE),0)</f>
        <v>0.104</v>
      </c>
      <c r="F696" s="14">
        <f t="shared" ca="1" si="252"/>
        <v>1.0003926999999999</v>
      </c>
      <c r="G696" s="14">
        <f ca="1">(TRUNC(PRODUCT($F$12:$F695),16))</f>
        <v>1.3573189422662</v>
      </c>
      <c r="H696" s="14">
        <f t="shared" si="253"/>
        <v>1</v>
      </c>
      <c r="I696" s="14">
        <f t="shared" ca="1" si="254"/>
        <v>1.3573189400000001</v>
      </c>
      <c r="J696" s="13">
        <f t="shared" si="244"/>
        <v>7.0000000000000007E-2</v>
      </c>
      <c r="K696" s="29">
        <f t="shared" si="245"/>
        <v>44456</v>
      </c>
      <c r="L696" s="2">
        <f t="shared" si="246"/>
        <v>684</v>
      </c>
      <c r="M696" s="17">
        <f t="shared" si="247"/>
        <v>684</v>
      </c>
      <c r="N696" s="12">
        <f t="shared" si="236"/>
        <v>1.201589067</v>
      </c>
      <c r="O696" s="12">
        <f t="shared" ca="1" si="237"/>
        <v>1.630939599</v>
      </c>
      <c r="P696" s="17">
        <f t="shared" si="248"/>
        <v>0</v>
      </c>
      <c r="Q696" s="14">
        <f t="shared" ca="1" si="238"/>
        <v>481.98155349000001</v>
      </c>
      <c r="R696" s="20">
        <f t="shared" si="239"/>
        <v>0</v>
      </c>
      <c r="S696" s="14">
        <f t="shared" si="240"/>
        <v>0</v>
      </c>
      <c r="T696" s="4" t="str">
        <f t="shared" si="249"/>
        <v>A+J=</v>
      </c>
      <c r="U696" s="29">
        <f t="shared" si="250"/>
        <v>45807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41"/>
        <v>45456</v>
      </c>
      <c r="B697" s="116">
        <f t="shared" ca="1" si="251"/>
        <v>1246.7162654899998</v>
      </c>
      <c r="C697" s="14">
        <f t="shared" ca="1" si="242"/>
        <v>763.9107677799999</v>
      </c>
      <c r="D697" s="95">
        <f t="shared" si="243"/>
        <v>45455</v>
      </c>
      <c r="E697" s="93">
        <f ca="1">IF(D697&lt;$B$1,VLOOKUP(D697,[1]DI!$A$4:$B$15000,2,FALSE),0)</f>
        <v>0.104</v>
      </c>
      <c r="F697" s="14">
        <f t="shared" ca="1" si="252"/>
        <v>1.0003926999999999</v>
      </c>
      <c r="G697" s="14">
        <f ca="1">(TRUNC(PRODUCT($F$12:$F696),16))</f>
        <v>1.3578519614148301</v>
      </c>
      <c r="H697" s="14">
        <f t="shared" si="253"/>
        <v>1</v>
      </c>
      <c r="I697" s="14">
        <f t="shared" ca="1" si="254"/>
        <v>1.3578519600000001</v>
      </c>
      <c r="J697" s="13">
        <f t="shared" si="244"/>
        <v>7.0000000000000007E-2</v>
      </c>
      <c r="K697" s="29">
        <f t="shared" si="245"/>
        <v>44456</v>
      </c>
      <c r="L697" s="2">
        <f t="shared" si="246"/>
        <v>685</v>
      </c>
      <c r="M697" s="17">
        <f t="shared" si="247"/>
        <v>685</v>
      </c>
      <c r="N697" s="12">
        <f t="shared" si="236"/>
        <v>1.2019117210000001</v>
      </c>
      <c r="O697" s="12">
        <f t="shared" ca="1" si="237"/>
        <v>1.632018186</v>
      </c>
      <c r="P697" s="17">
        <f t="shared" si="248"/>
        <v>0</v>
      </c>
      <c r="Q697" s="14">
        <f t="shared" ca="1" si="238"/>
        <v>482.80549771</v>
      </c>
      <c r="R697" s="20">
        <f t="shared" si="239"/>
        <v>0</v>
      </c>
      <c r="S697" s="14">
        <f t="shared" si="240"/>
        <v>0</v>
      </c>
      <c r="T697" s="4" t="str">
        <f t="shared" si="249"/>
        <v>A+J=</v>
      </c>
      <c r="U697" s="29">
        <f t="shared" si="250"/>
        <v>45807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41"/>
        <v>45457</v>
      </c>
      <c r="B698" s="116">
        <f t="shared" ca="1" si="251"/>
        <v>1247.5407551499998</v>
      </c>
      <c r="C698" s="14">
        <f t="shared" ca="1" si="242"/>
        <v>763.9107677799999</v>
      </c>
      <c r="D698" s="95">
        <f t="shared" si="243"/>
        <v>45456</v>
      </c>
      <c r="E698" s="93">
        <f ca="1">IF(D698&lt;$B$1,VLOOKUP(D698,[1]DI!$A$4:$B$15000,2,FALSE),0)</f>
        <v>0.104</v>
      </c>
      <c r="F698" s="14">
        <f t="shared" ca="1" si="252"/>
        <v>1.0003926999999999</v>
      </c>
      <c r="G698" s="14">
        <f ca="1">(TRUNC(PRODUCT($F$12:$F697),16))</f>
        <v>1.3583851898800701</v>
      </c>
      <c r="H698" s="14">
        <f t="shared" si="253"/>
        <v>1</v>
      </c>
      <c r="I698" s="14">
        <f t="shared" ca="1" si="254"/>
        <v>1.3583851899999999</v>
      </c>
      <c r="J698" s="13">
        <f t="shared" si="244"/>
        <v>7.0000000000000007E-2</v>
      </c>
      <c r="K698" s="29">
        <f t="shared" si="245"/>
        <v>44456</v>
      </c>
      <c r="L698" s="2">
        <f t="shared" si="246"/>
        <v>686</v>
      </c>
      <c r="M698" s="17">
        <f t="shared" si="247"/>
        <v>686</v>
      </c>
      <c r="N698" s="12">
        <f t="shared" si="236"/>
        <v>1.202234461</v>
      </c>
      <c r="O698" s="12">
        <f t="shared" ca="1" si="237"/>
        <v>1.6330974869999999</v>
      </c>
      <c r="P698" s="17">
        <f t="shared" si="248"/>
        <v>0</v>
      </c>
      <c r="Q698" s="14">
        <f t="shared" ca="1" si="238"/>
        <v>483.62998736999998</v>
      </c>
      <c r="R698" s="20">
        <f t="shared" si="239"/>
        <v>0</v>
      </c>
      <c r="S698" s="14">
        <f t="shared" si="240"/>
        <v>0</v>
      </c>
      <c r="T698" s="4" t="str">
        <f t="shared" si="249"/>
        <v>A+J=</v>
      </c>
      <c r="U698" s="29">
        <f t="shared" si="250"/>
        <v>45807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41"/>
        <v>45460</v>
      </c>
      <c r="B699" s="116">
        <f t="shared" ca="1" si="251"/>
        <v>1248.3657917599999</v>
      </c>
      <c r="C699" s="14">
        <f t="shared" ca="1" si="242"/>
        <v>763.9107677799999</v>
      </c>
      <c r="D699" s="95">
        <f t="shared" si="243"/>
        <v>45457</v>
      </c>
      <c r="E699" s="93">
        <f ca="1">IF(D699&lt;$B$1,VLOOKUP(D699,[1]DI!$A$4:$B$15000,2,FALSE),0)</f>
        <v>0.104</v>
      </c>
      <c r="F699" s="14">
        <f t="shared" ca="1" si="252"/>
        <v>1.0003926999999999</v>
      </c>
      <c r="G699" s="14">
        <f ca="1">(TRUNC(PRODUCT($F$12:$F698),16))</f>
        <v>1.3589186277441401</v>
      </c>
      <c r="H699" s="14">
        <f t="shared" si="253"/>
        <v>1</v>
      </c>
      <c r="I699" s="14">
        <f t="shared" ca="1" si="254"/>
        <v>1.35891863</v>
      </c>
      <c r="J699" s="13">
        <f t="shared" si="244"/>
        <v>7.0000000000000007E-2</v>
      </c>
      <c r="K699" s="29">
        <f t="shared" si="245"/>
        <v>44456</v>
      </c>
      <c r="L699" s="2">
        <f t="shared" si="246"/>
        <v>687</v>
      </c>
      <c r="M699" s="17">
        <f t="shared" si="247"/>
        <v>687</v>
      </c>
      <c r="N699" s="12">
        <f t="shared" si="236"/>
        <v>1.202557289</v>
      </c>
      <c r="O699" s="12">
        <f t="shared" ca="1" si="237"/>
        <v>1.6341775039999999</v>
      </c>
      <c r="P699" s="17">
        <f t="shared" si="248"/>
        <v>0</v>
      </c>
      <c r="Q699" s="14">
        <f t="shared" ca="1" si="238"/>
        <v>484.45502398000002</v>
      </c>
      <c r="R699" s="20">
        <f t="shared" si="239"/>
        <v>0</v>
      </c>
      <c r="S699" s="14">
        <f t="shared" si="240"/>
        <v>0</v>
      </c>
      <c r="T699" s="4" t="str">
        <f t="shared" si="249"/>
        <v>A+J=</v>
      </c>
      <c r="U699" s="29">
        <f t="shared" si="250"/>
        <v>45807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41"/>
        <v>45461</v>
      </c>
      <c r="B700" s="116">
        <f t="shared" ca="1" si="251"/>
        <v>1249.19137381</v>
      </c>
      <c r="C700" s="14">
        <f t="shared" ca="1" si="242"/>
        <v>763.9107677799999</v>
      </c>
      <c r="D700" s="95">
        <f t="shared" si="243"/>
        <v>45460</v>
      </c>
      <c r="E700" s="93">
        <f ca="1">IF(D700&lt;$B$1,VLOOKUP(D700,[1]DI!$A$4:$B$15000,2,FALSE),0)</f>
        <v>0.104</v>
      </c>
      <c r="F700" s="14">
        <f t="shared" ca="1" si="252"/>
        <v>1.0003926999999999</v>
      </c>
      <c r="G700" s="14">
        <f ca="1">(TRUNC(PRODUCT($F$12:$F699),16))</f>
        <v>1.3594522750892599</v>
      </c>
      <c r="H700" s="14">
        <f t="shared" si="253"/>
        <v>1</v>
      </c>
      <c r="I700" s="14">
        <f t="shared" ca="1" si="254"/>
        <v>1.35945228</v>
      </c>
      <c r="J700" s="13">
        <f t="shared" si="244"/>
        <v>7.0000000000000007E-2</v>
      </c>
      <c r="K700" s="29">
        <f t="shared" si="245"/>
        <v>44456</v>
      </c>
      <c r="L700" s="2">
        <f t="shared" si="246"/>
        <v>688</v>
      </c>
      <c r="M700" s="17">
        <f t="shared" si="247"/>
        <v>688</v>
      </c>
      <c r="N700" s="12">
        <f t="shared" si="236"/>
        <v>1.2028802030000001</v>
      </c>
      <c r="O700" s="12">
        <f t="shared" ca="1" si="237"/>
        <v>1.635258235</v>
      </c>
      <c r="P700" s="17">
        <f t="shared" si="248"/>
        <v>0</v>
      </c>
      <c r="Q700" s="14">
        <f t="shared" ca="1" si="238"/>
        <v>485.28060603</v>
      </c>
      <c r="R700" s="20">
        <f t="shared" si="239"/>
        <v>0</v>
      </c>
      <c r="S700" s="14">
        <f t="shared" si="240"/>
        <v>0</v>
      </c>
      <c r="T700" s="4" t="str">
        <f t="shared" si="249"/>
        <v>A+J=</v>
      </c>
      <c r="U700" s="29">
        <f t="shared" si="250"/>
        <v>45807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41"/>
        <v>45462</v>
      </c>
      <c r="B701" s="116">
        <f t="shared" ca="1" si="251"/>
        <v>1250.0174921299999</v>
      </c>
      <c r="C701" s="14">
        <f t="shared" ca="1" si="242"/>
        <v>763.9107677799999</v>
      </c>
      <c r="D701" s="95">
        <f t="shared" si="243"/>
        <v>45461</v>
      </c>
      <c r="E701" s="93">
        <f ca="1">IF(D701&lt;$B$1,VLOOKUP(D701,[1]DI!$A$4:$B$15000,2,FALSE),0)</f>
        <v>0.104</v>
      </c>
      <c r="F701" s="14">
        <f t="shared" ca="1" si="252"/>
        <v>1.0003926999999999</v>
      </c>
      <c r="G701" s="14">
        <f ca="1">(TRUNC(PRODUCT($F$12:$F700),16))</f>
        <v>1.35998613199768</v>
      </c>
      <c r="H701" s="14">
        <f t="shared" si="253"/>
        <v>1</v>
      </c>
      <c r="I701" s="14">
        <f t="shared" ca="1" si="254"/>
        <v>1.35998613</v>
      </c>
      <c r="J701" s="13">
        <f t="shared" si="244"/>
        <v>7.0000000000000007E-2</v>
      </c>
      <c r="K701" s="29">
        <f t="shared" si="245"/>
        <v>44456</v>
      </c>
      <c r="L701" s="2">
        <f t="shared" si="246"/>
        <v>689</v>
      </c>
      <c r="M701" s="17">
        <f t="shared" si="247"/>
        <v>689</v>
      </c>
      <c r="N701" s="12">
        <f t="shared" si="236"/>
        <v>1.2032032029999999</v>
      </c>
      <c r="O701" s="12">
        <f t="shared" ca="1" si="237"/>
        <v>1.636339668</v>
      </c>
      <c r="P701" s="17">
        <f t="shared" si="248"/>
        <v>0</v>
      </c>
      <c r="Q701" s="14">
        <f t="shared" ca="1" si="238"/>
        <v>486.10672434999998</v>
      </c>
      <c r="R701" s="20">
        <f t="shared" si="239"/>
        <v>0</v>
      </c>
      <c r="S701" s="14">
        <f t="shared" si="240"/>
        <v>0</v>
      </c>
      <c r="T701" s="4" t="str">
        <f t="shared" si="249"/>
        <v>A+J=</v>
      </c>
      <c r="U701" s="29">
        <f t="shared" si="250"/>
        <v>45807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41"/>
        <v>45463</v>
      </c>
      <c r="B702" s="116">
        <f t="shared" ca="1" si="251"/>
        <v>1250.8441673299999</v>
      </c>
      <c r="C702" s="14">
        <f t="shared" ca="1" si="242"/>
        <v>763.9107677799999</v>
      </c>
      <c r="D702" s="95">
        <f t="shared" si="243"/>
        <v>45462</v>
      </c>
      <c r="E702" s="93">
        <f ca="1">IF(D702&lt;$B$1,VLOOKUP(D702,[1]DI!$A$4:$B$15000,2,FALSE),0)</f>
        <v>0.104</v>
      </c>
      <c r="F702" s="14">
        <f t="shared" ca="1" si="252"/>
        <v>1.0003926999999999</v>
      </c>
      <c r="G702" s="14">
        <f ca="1">(TRUNC(PRODUCT($F$12:$F701),16))</f>
        <v>1.3605201985517199</v>
      </c>
      <c r="H702" s="14">
        <f t="shared" si="253"/>
        <v>1</v>
      </c>
      <c r="I702" s="14">
        <f t="shared" ca="1" si="254"/>
        <v>1.3605202000000001</v>
      </c>
      <c r="J702" s="13">
        <f t="shared" si="244"/>
        <v>7.0000000000000007E-2</v>
      </c>
      <c r="K702" s="29">
        <f t="shared" si="245"/>
        <v>44456</v>
      </c>
      <c r="L702" s="2">
        <f t="shared" si="246"/>
        <v>690</v>
      </c>
      <c r="M702" s="17">
        <f t="shared" si="247"/>
        <v>690</v>
      </c>
      <c r="N702" s="12">
        <f t="shared" si="236"/>
        <v>1.203526291</v>
      </c>
      <c r="O702" s="12">
        <f t="shared" ca="1" si="237"/>
        <v>1.6374218300000001</v>
      </c>
      <c r="P702" s="17">
        <f t="shared" si="248"/>
        <v>0</v>
      </c>
      <c r="Q702" s="14">
        <f t="shared" ca="1" si="238"/>
        <v>486.93339954999999</v>
      </c>
      <c r="R702" s="20">
        <f t="shared" si="239"/>
        <v>0</v>
      </c>
      <c r="S702" s="14">
        <f t="shared" si="240"/>
        <v>0</v>
      </c>
      <c r="T702" s="4" t="str">
        <f t="shared" si="249"/>
        <v>A+J=</v>
      </c>
      <c r="U702" s="29">
        <f t="shared" si="250"/>
        <v>45807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41"/>
        <v>45464</v>
      </c>
      <c r="B703" s="116">
        <f t="shared" ca="1" si="251"/>
        <v>1251.6713803299999</v>
      </c>
      <c r="C703" s="14">
        <f t="shared" ca="1" si="242"/>
        <v>763.9107677799999</v>
      </c>
      <c r="D703" s="95">
        <f t="shared" si="243"/>
        <v>45463</v>
      </c>
      <c r="E703" s="93">
        <f ca="1">IF(D703&lt;$B$1,VLOOKUP(D703,[1]DI!$A$4:$B$15000,2,FALSE),0)</f>
        <v>0.104</v>
      </c>
      <c r="F703" s="14">
        <f t="shared" ca="1" si="252"/>
        <v>1.0003926999999999</v>
      </c>
      <c r="G703" s="14">
        <f ca="1">(TRUNC(PRODUCT($F$12:$F702),16))</f>
        <v>1.3610544748336899</v>
      </c>
      <c r="H703" s="14">
        <f t="shared" si="253"/>
        <v>1</v>
      </c>
      <c r="I703" s="14">
        <f t="shared" ca="1" si="254"/>
        <v>1.36105447</v>
      </c>
      <c r="J703" s="13">
        <f t="shared" si="244"/>
        <v>7.0000000000000007E-2</v>
      </c>
      <c r="K703" s="29">
        <f t="shared" si="245"/>
        <v>44456</v>
      </c>
      <c r="L703" s="2">
        <f t="shared" si="246"/>
        <v>691</v>
      </c>
      <c r="M703" s="17">
        <f t="shared" si="247"/>
        <v>691</v>
      </c>
      <c r="N703" s="12">
        <f t="shared" si="236"/>
        <v>1.203849465</v>
      </c>
      <c r="O703" s="12">
        <f t="shared" ca="1" si="237"/>
        <v>1.638504696</v>
      </c>
      <c r="P703" s="17">
        <f t="shared" si="248"/>
        <v>0</v>
      </c>
      <c r="Q703" s="14">
        <f t="shared" ca="1" si="238"/>
        <v>487.76061255000002</v>
      </c>
      <c r="R703" s="20">
        <f t="shared" si="239"/>
        <v>0</v>
      </c>
      <c r="S703" s="14">
        <f t="shared" si="240"/>
        <v>0</v>
      </c>
      <c r="T703" s="4" t="str">
        <f t="shared" si="249"/>
        <v>A+J=</v>
      </c>
      <c r="U703" s="29">
        <f t="shared" si="250"/>
        <v>45807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41"/>
        <v>45467</v>
      </c>
      <c r="B704" s="116">
        <f t="shared" ca="1" si="251"/>
        <v>1252.49914945</v>
      </c>
      <c r="C704" s="14">
        <f t="shared" ca="1" si="242"/>
        <v>763.9107677799999</v>
      </c>
      <c r="D704" s="95">
        <f t="shared" si="243"/>
        <v>45464</v>
      </c>
      <c r="E704" s="93">
        <f ca="1">IF(D704&lt;$B$1,VLOOKUP(D704,[1]DI!$A$4:$B$15000,2,FALSE),0)</f>
        <v>0.104</v>
      </c>
      <c r="F704" s="14">
        <f t="shared" ca="1" si="252"/>
        <v>1.0003926999999999</v>
      </c>
      <c r="G704" s="14">
        <f ca="1">(TRUNC(PRODUCT($F$12:$F703),16))</f>
        <v>1.3615889609259599</v>
      </c>
      <c r="H704" s="14">
        <f t="shared" si="253"/>
        <v>1</v>
      </c>
      <c r="I704" s="14">
        <f t="shared" ca="1" si="254"/>
        <v>1.36158896</v>
      </c>
      <c r="J704" s="13">
        <f t="shared" si="244"/>
        <v>7.0000000000000007E-2</v>
      </c>
      <c r="K704" s="29">
        <f t="shared" si="245"/>
        <v>44456</v>
      </c>
      <c r="L704" s="2">
        <f t="shared" si="246"/>
        <v>692</v>
      </c>
      <c r="M704" s="17">
        <f t="shared" si="247"/>
        <v>692</v>
      </c>
      <c r="N704" s="12">
        <f t="shared" si="236"/>
        <v>1.2041727259999999</v>
      </c>
      <c r="O704" s="12">
        <f t="shared" ca="1" si="237"/>
        <v>1.6395882900000001</v>
      </c>
      <c r="P704" s="17">
        <f t="shared" si="248"/>
        <v>0</v>
      </c>
      <c r="Q704" s="14">
        <f t="shared" ca="1" si="238"/>
        <v>488.58838166999999</v>
      </c>
      <c r="R704" s="20">
        <f t="shared" si="239"/>
        <v>0</v>
      </c>
      <c r="S704" s="14">
        <f t="shared" si="240"/>
        <v>0</v>
      </c>
      <c r="T704" s="4" t="str">
        <f t="shared" si="249"/>
        <v>A+J=</v>
      </c>
      <c r="U704" s="29">
        <f t="shared" si="250"/>
        <v>45807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41"/>
        <v>45468</v>
      </c>
      <c r="B705" s="116">
        <f t="shared" ca="1" si="251"/>
        <v>1253.3274663</v>
      </c>
      <c r="C705" s="14">
        <f t="shared" ca="1" si="242"/>
        <v>763.9107677799999</v>
      </c>
      <c r="D705" s="95">
        <f t="shared" si="243"/>
        <v>45467</v>
      </c>
      <c r="E705" s="93">
        <f ca="1">IF(D705&lt;$B$1,VLOOKUP(D705,[1]DI!$A$4:$B$15000,2,FALSE),0)</f>
        <v>0.104</v>
      </c>
      <c r="F705" s="14">
        <f t="shared" ca="1" si="252"/>
        <v>1.0003926999999999</v>
      </c>
      <c r="G705" s="14">
        <f ca="1">(TRUNC(PRODUCT($F$12:$F704),16))</f>
        <v>1.3621236569109101</v>
      </c>
      <c r="H705" s="14">
        <f t="shared" si="253"/>
        <v>1</v>
      </c>
      <c r="I705" s="14">
        <f t="shared" ca="1" si="254"/>
        <v>1.36212366</v>
      </c>
      <c r="J705" s="13">
        <f t="shared" si="244"/>
        <v>7.0000000000000007E-2</v>
      </c>
      <c r="K705" s="29">
        <f t="shared" si="245"/>
        <v>44456</v>
      </c>
      <c r="L705" s="2">
        <f t="shared" si="246"/>
        <v>693</v>
      </c>
      <c r="M705" s="17">
        <f t="shared" si="247"/>
        <v>693</v>
      </c>
      <c r="N705" s="12">
        <f t="shared" si="236"/>
        <v>1.2044960739999999</v>
      </c>
      <c r="O705" s="12">
        <f t="shared" ca="1" si="237"/>
        <v>1.6406726009999999</v>
      </c>
      <c r="P705" s="17">
        <f t="shared" si="248"/>
        <v>0</v>
      </c>
      <c r="Q705" s="14">
        <f t="shared" ca="1" si="238"/>
        <v>489.41669852000001</v>
      </c>
      <c r="R705" s="20">
        <f t="shared" si="239"/>
        <v>0</v>
      </c>
      <c r="S705" s="14">
        <f t="shared" si="240"/>
        <v>0</v>
      </c>
      <c r="T705" s="4" t="str">
        <f t="shared" si="249"/>
        <v>A+J=</v>
      </c>
      <c r="U705" s="29">
        <f t="shared" si="250"/>
        <v>45807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41"/>
        <v>45469</v>
      </c>
      <c r="B706" s="116">
        <f t="shared" ca="1" si="251"/>
        <v>1254.1563209399999</v>
      </c>
      <c r="C706" s="14">
        <f t="shared" ca="1" si="242"/>
        <v>763.9107677799999</v>
      </c>
      <c r="D706" s="95">
        <f t="shared" si="243"/>
        <v>45468</v>
      </c>
      <c r="E706" s="93">
        <f ca="1">IF(D706&lt;$B$1,VLOOKUP(D706,[1]DI!$A$4:$B$15000,2,FALSE),0)</f>
        <v>0.104</v>
      </c>
      <c r="F706" s="14">
        <f t="shared" ca="1" si="252"/>
        <v>1.0003926999999999</v>
      </c>
      <c r="G706" s="14">
        <f ca="1">(TRUNC(PRODUCT($F$12:$F705),16))</f>
        <v>1.36265856287098</v>
      </c>
      <c r="H706" s="14">
        <f t="shared" si="253"/>
        <v>1</v>
      </c>
      <c r="I706" s="14">
        <f t="shared" ca="1" si="254"/>
        <v>1.3626585600000001</v>
      </c>
      <c r="J706" s="13">
        <f t="shared" si="244"/>
        <v>7.0000000000000007E-2</v>
      </c>
      <c r="K706" s="29">
        <f t="shared" si="245"/>
        <v>44456</v>
      </c>
      <c r="L706" s="2">
        <f t="shared" si="246"/>
        <v>694</v>
      </c>
      <c r="M706" s="17">
        <f t="shared" si="247"/>
        <v>694</v>
      </c>
      <c r="N706" s="12">
        <f t="shared" si="236"/>
        <v>1.2048195079999999</v>
      </c>
      <c r="O706" s="12">
        <f t="shared" ca="1" si="237"/>
        <v>1.641757616</v>
      </c>
      <c r="P706" s="17">
        <f t="shared" si="248"/>
        <v>0</v>
      </c>
      <c r="Q706" s="14">
        <f t="shared" ca="1" si="238"/>
        <v>490.24555315999999</v>
      </c>
      <c r="R706" s="20">
        <f t="shared" si="239"/>
        <v>0</v>
      </c>
      <c r="S706" s="14">
        <f t="shared" si="240"/>
        <v>0</v>
      </c>
      <c r="T706" s="4" t="str">
        <f t="shared" si="249"/>
        <v>A+J=</v>
      </c>
      <c r="U706" s="29">
        <f t="shared" si="250"/>
        <v>45807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41"/>
        <v>45470</v>
      </c>
      <c r="B707" s="116">
        <f t="shared" ca="1" si="251"/>
        <v>1254.9857339999999</v>
      </c>
      <c r="C707" s="14">
        <f t="shared" ca="1" si="242"/>
        <v>763.9107677799999</v>
      </c>
      <c r="D707" s="95">
        <f t="shared" si="243"/>
        <v>45469</v>
      </c>
      <c r="E707" s="93">
        <f ca="1">IF(D707&lt;$B$1,VLOOKUP(D707,[1]DI!$A$4:$B$15000,2,FALSE),0)</f>
        <v>0.104</v>
      </c>
      <c r="F707" s="14">
        <f t="shared" ca="1" si="252"/>
        <v>1.0003926999999999</v>
      </c>
      <c r="G707" s="14">
        <f ca="1">(TRUNC(PRODUCT($F$12:$F706),16))</f>
        <v>1.3631936788886201</v>
      </c>
      <c r="H707" s="14">
        <f t="shared" si="253"/>
        <v>1</v>
      </c>
      <c r="I707" s="14">
        <f t="shared" ca="1" si="254"/>
        <v>1.36319368</v>
      </c>
      <c r="J707" s="13">
        <f t="shared" si="244"/>
        <v>7.0000000000000007E-2</v>
      </c>
      <c r="K707" s="29">
        <f t="shared" si="245"/>
        <v>44456</v>
      </c>
      <c r="L707" s="2">
        <f t="shared" si="246"/>
        <v>695</v>
      </c>
      <c r="M707" s="17">
        <f t="shared" si="247"/>
        <v>695</v>
      </c>
      <c r="N707" s="12">
        <f t="shared" si="236"/>
        <v>1.2051430299999999</v>
      </c>
      <c r="O707" s="12">
        <f t="shared" ca="1" si="237"/>
        <v>1.642843362</v>
      </c>
      <c r="P707" s="17">
        <f t="shared" si="248"/>
        <v>0</v>
      </c>
      <c r="Q707" s="14">
        <f t="shared" ca="1" si="238"/>
        <v>491.07496622000002</v>
      </c>
      <c r="R707" s="20">
        <f t="shared" si="239"/>
        <v>0</v>
      </c>
      <c r="S707" s="14">
        <f t="shared" si="240"/>
        <v>0</v>
      </c>
      <c r="T707" s="4" t="str">
        <f t="shared" si="249"/>
        <v>A+J=</v>
      </c>
      <c r="U707" s="29">
        <f t="shared" si="250"/>
        <v>45807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41"/>
        <v>45471</v>
      </c>
      <c r="B708" s="116">
        <f t="shared" ca="1" si="251"/>
        <v>1255.81569479</v>
      </c>
      <c r="C708" s="14">
        <f t="shared" ca="1" si="242"/>
        <v>763.9107677799999</v>
      </c>
      <c r="D708" s="95">
        <f t="shared" si="243"/>
        <v>45470</v>
      </c>
      <c r="E708" s="93">
        <f ca="1">IF(D708&lt;$B$1,VLOOKUP(D708,[1]DI!$A$4:$B$15000,2,FALSE),0)</f>
        <v>0.104</v>
      </c>
      <c r="F708" s="14">
        <f t="shared" ca="1" si="252"/>
        <v>1.0003926999999999</v>
      </c>
      <c r="G708" s="14">
        <f ca="1">(TRUNC(PRODUCT($F$12:$F707),16))</f>
        <v>1.36372900504632</v>
      </c>
      <c r="H708" s="14">
        <f t="shared" si="253"/>
        <v>1</v>
      </c>
      <c r="I708" s="14">
        <f t="shared" ca="1" si="254"/>
        <v>1.3637290099999999</v>
      </c>
      <c r="J708" s="13">
        <f t="shared" si="244"/>
        <v>7.0000000000000007E-2</v>
      </c>
      <c r="K708" s="29">
        <f t="shared" si="245"/>
        <v>44456</v>
      </c>
      <c r="L708" s="2">
        <f t="shared" si="246"/>
        <v>696</v>
      </c>
      <c r="M708" s="17">
        <f t="shared" si="247"/>
        <v>696</v>
      </c>
      <c r="N708" s="12">
        <f t="shared" si="236"/>
        <v>1.2054666380000001</v>
      </c>
      <c r="O708" s="12">
        <f t="shared" ca="1" si="237"/>
        <v>1.6439298250000001</v>
      </c>
      <c r="P708" s="17">
        <f t="shared" si="248"/>
        <v>0</v>
      </c>
      <c r="Q708" s="14">
        <f t="shared" ca="1" si="238"/>
        <v>491.90492700999999</v>
      </c>
      <c r="R708" s="20">
        <f t="shared" si="239"/>
        <v>0</v>
      </c>
      <c r="S708" s="14">
        <f t="shared" si="240"/>
        <v>0</v>
      </c>
      <c r="T708" s="4" t="str">
        <f t="shared" si="249"/>
        <v>A+J=</v>
      </c>
      <c r="U708" s="29">
        <f t="shared" si="250"/>
        <v>45807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41"/>
        <v>45474</v>
      </c>
      <c r="B709" s="116">
        <f t="shared" ca="1" si="251"/>
        <v>1256.6461948899998</v>
      </c>
      <c r="C709" s="14">
        <f t="shared" ca="1" si="242"/>
        <v>763.9107677799999</v>
      </c>
      <c r="D709" s="95">
        <f t="shared" si="243"/>
        <v>45471</v>
      </c>
      <c r="E709" s="93">
        <f ca="1">IF(D709&lt;$B$1,VLOOKUP(D709,[1]DI!$A$4:$B$15000,2,FALSE),0)</f>
        <v>0.104</v>
      </c>
      <c r="F709" s="14">
        <f t="shared" ca="1" si="252"/>
        <v>1.0003926999999999</v>
      </c>
      <c r="G709" s="14">
        <f ca="1">(TRUNC(PRODUCT($F$12:$F708),16))</f>
        <v>1.3642645414265999</v>
      </c>
      <c r="H709" s="14">
        <f t="shared" si="253"/>
        <v>1</v>
      </c>
      <c r="I709" s="14">
        <f t="shared" ca="1" si="254"/>
        <v>1.36426454</v>
      </c>
      <c r="J709" s="13">
        <f t="shared" si="244"/>
        <v>7.0000000000000007E-2</v>
      </c>
      <c r="K709" s="29">
        <f t="shared" si="245"/>
        <v>44456</v>
      </c>
      <c r="L709" s="2">
        <f t="shared" si="246"/>
        <v>697</v>
      </c>
      <c r="M709" s="17">
        <f t="shared" si="247"/>
        <v>697</v>
      </c>
      <c r="N709" s="12">
        <f t="shared" si="236"/>
        <v>1.2057903329999999</v>
      </c>
      <c r="O709" s="12">
        <f t="shared" ca="1" si="237"/>
        <v>1.6450169939999999</v>
      </c>
      <c r="P709" s="17">
        <f t="shared" si="248"/>
        <v>0</v>
      </c>
      <c r="Q709" s="14">
        <f t="shared" ca="1" si="238"/>
        <v>492.73542710999999</v>
      </c>
      <c r="R709" s="20">
        <f t="shared" si="239"/>
        <v>0</v>
      </c>
      <c r="S709" s="14">
        <f t="shared" si="240"/>
        <v>0</v>
      </c>
      <c r="T709" s="4" t="str">
        <f t="shared" si="249"/>
        <v>A+J=</v>
      </c>
      <c r="U709" s="29">
        <f t="shared" si="250"/>
        <v>45807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41"/>
        <v>45475</v>
      </c>
      <c r="B710" s="116">
        <f t="shared" ca="1" si="251"/>
        <v>1257.4772534199999</v>
      </c>
      <c r="C710" s="14">
        <f t="shared" ca="1" si="242"/>
        <v>763.9107677799999</v>
      </c>
      <c r="D710" s="95">
        <f t="shared" si="243"/>
        <v>45474</v>
      </c>
      <c r="E710" s="93">
        <f ca="1">IF(D710&lt;$B$1,VLOOKUP(D710,[1]DI!$A$4:$B$15000,2,FALSE),0)</f>
        <v>0.104</v>
      </c>
      <c r="F710" s="14">
        <f t="shared" ca="1" si="252"/>
        <v>1.0003926999999999</v>
      </c>
      <c r="G710" s="14">
        <f ca="1">(TRUNC(PRODUCT($F$12:$F709),16))</f>
        <v>1.36480028811202</v>
      </c>
      <c r="H710" s="14">
        <f t="shared" si="253"/>
        <v>1</v>
      </c>
      <c r="I710" s="14">
        <f t="shared" ca="1" si="254"/>
        <v>1.36480029</v>
      </c>
      <c r="J710" s="13">
        <f t="shared" si="244"/>
        <v>7.0000000000000007E-2</v>
      </c>
      <c r="K710" s="29">
        <f t="shared" si="245"/>
        <v>44456</v>
      </c>
      <c r="L710" s="2">
        <f t="shared" si="246"/>
        <v>698</v>
      </c>
      <c r="M710" s="17">
        <f t="shared" si="247"/>
        <v>698</v>
      </c>
      <c r="N710" s="12">
        <f t="shared" si="236"/>
        <v>1.2061141150000001</v>
      </c>
      <c r="O710" s="12">
        <f t="shared" ca="1" si="237"/>
        <v>1.646104894</v>
      </c>
      <c r="P710" s="17">
        <f t="shared" si="248"/>
        <v>0</v>
      </c>
      <c r="Q710" s="14">
        <f t="shared" ca="1" si="238"/>
        <v>493.56648564</v>
      </c>
      <c r="R710" s="20">
        <f t="shared" si="239"/>
        <v>0</v>
      </c>
      <c r="S710" s="14">
        <f t="shared" si="240"/>
        <v>0</v>
      </c>
      <c r="T710" s="4" t="str">
        <f t="shared" si="249"/>
        <v>A+J=</v>
      </c>
      <c r="U710" s="29">
        <f t="shared" si="250"/>
        <v>45807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41"/>
        <v>45476</v>
      </c>
      <c r="B711" s="116">
        <f t="shared" ca="1" si="251"/>
        <v>1258.3088611899998</v>
      </c>
      <c r="C711" s="14">
        <f t="shared" ca="1" si="242"/>
        <v>763.9107677799999</v>
      </c>
      <c r="D711" s="95">
        <f t="shared" si="243"/>
        <v>45475</v>
      </c>
      <c r="E711" s="93">
        <f ca="1">IF(D711&lt;$B$1,VLOOKUP(D711,[1]DI!$A$4:$B$15000,2,FALSE),0)</f>
        <v>0.104</v>
      </c>
      <c r="F711" s="14">
        <f t="shared" ca="1" si="252"/>
        <v>1.0003926999999999</v>
      </c>
      <c r="G711" s="14">
        <f ca="1">(TRUNC(PRODUCT($F$12:$F710),16))</f>
        <v>1.3653362451851601</v>
      </c>
      <c r="H711" s="14">
        <f t="shared" si="253"/>
        <v>1</v>
      </c>
      <c r="I711" s="14">
        <f t="shared" ca="1" si="254"/>
        <v>1.3653362499999999</v>
      </c>
      <c r="J711" s="13">
        <f t="shared" si="244"/>
        <v>7.0000000000000007E-2</v>
      </c>
      <c r="K711" s="29">
        <f t="shared" si="245"/>
        <v>44456</v>
      </c>
      <c r="L711" s="2">
        <f t="shared" si="246"/>
        <v>699</v>
      </c>
      <c r="M711" s="17">
        <f t="shared" si="247"/>
        <v>699</v>
      </c>
      <c r="N711" s="12">
        <f t="shared" si="236"/>
        <v>1.2064379839999999</v>
      </c>
      <c r="O711" s="12">
        <f t="shared" ca="1" si="237"/>
        <v>1.6471935129999999</v>
      </c>
      <c r="P711" s="17">
        <f t="shared" si="248"/>
        <v>0</v>
      </c>
      <c r="Q711" s="14">
        <f t="shared" ca="1" si="238"/>
        <v>494.39809341</v>
      </c>
      <c r="R711" s="20">
        <f t="shared" si="239"/>
        <v>0</v>
      </c>
      <c r="S711" s="14">
        <f t="shared" si="240"/>
        <v>0</v>
      </c>
      <c r="T711" s="4" t="str">
        <f t="shared" si="249"/>
        <v>A+J=</v>
      </c>
      <c r="U711" s="29">
        <f t="shared" si="250"/>
        <v>45807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41"/>
        <v>45477</v>
      </c>
      <c r="B712" s="116">
        <f t="shared" ca="1" si="251"/>
        <v>1259.1410090499999</v>
      </c>
      <c r="C712" s="14">
        <f t="shared" ca="1" si="242"/>
        <v>763.9107677799999</v>
      </c>
      <c r="D712" s="95">
        <f t="shared" si="243"/>
        <v>45476</v>
      </c>
      <c r="E712" s="93">
        <f ca="1">IF(D712&lt;$B$1,VLOOKUP(D712,[1]DI!$A$4:$B$15000,2,FALSE),0)</f>
        <v>0.104</v>
      </c>
      <c r="F712" s="14">
        <f t="shared" ca="1" si="252"/>
        <v>1.0003926999999999</v>
      </c>
      <c r="G712" s="14">
        <f ca="1">(TRUNC(PRODUCT($F$12:$F711),16))</f>
        <v>1.3658724127286399</v>
      </c>
      <c r="H712" s="14">
        <f t="shared" si="253"/>
        <v>1</v>
      </c>
      <c r="I712" s="14">
        <f t="shared" ca="1" si="254"/>
        <v>1.3658724099999999</v>
      </c>
      <c r="J712" s="13">
        <f t="shared" si="244"/>
        <v>7.0000000000000007E-2</v>
      </c>
      <c r="K712" s="29">
        <f t="shared" si="245"/>
        <v>44456</v>
      </c>
      <c r="L712" s="2">
        <f t="shared" si="246"/>
        <v>700</v>
      </c>
      <c r="M712" s="17">
        <f t="shared" si="247"/>
        <v>700</v>
      </c>
      <c r="N712" s="12">
        <f t="shared" si="236"/>
        <v>1.20676194</v>
      </c>
      <c r="O712" s="12">
        <f t="shared" ca="1" si="237"/>
        <v>1.6482828389999999</v>
      </c>
      <c r="P712" s="17">
        <f t="shared" si="248"/>
        <v>0</v>
      </c>
      <c r="Q712" s="14">
        <f t="shared" ca="1" si="238"/>
        <v>495.23024127000002</v>
      </c>
      <c r="R712" s="20">
        <f t="shared" si="239"/>
        <v>0</v>
      </c>
      <c r="S712" s="14">
        <f t="shared" si="240"/>
        <v>0</v>
      </c>
      <c r="T712" s="4" t="str">
        <f t="shared" si="249"/>
        <v>A+J=</v>
      </c>
      <c r="U712" s="29">
        <f t="shared" si="250"/>
        <v>45807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41"/>
        <v>45478</v>
      </c>
      <c r="B713" s="116">
        <f t="shared" ca="1" si="251"/>
        <v>1259.9737160999998</v>
      </c>
      <c r="C713" s="14">
        <f t="shared" ca="1" si="242"/>
        <v>763.9107677799999</v>
      </c>
      <c r="D713" s="95">
        <f t="shared" si="243"/>
        <v>45477</v>
      </c>
      <c r="E713" s="93">
        <f ca="1">IF(D713&lt;$B$1,VLOOKUP(D713,[1]DI!$A$4:$B$15000,2,FALSE),0)</f>
        <v>0.104</v>
      </c>
      <c r="F713" s="14">
        <f t="shared" ca="1" si="252"/>
        <v>1.0003926999999999</v>
      </c>
      <c r="G713" s="14">
        <f ca="1">(TRUNC(PRODUCT($F$12:$F712),16))</f>
        <v>1.3664087908251199</v>
      </c>
      <c r="H713" s="14">
        <f t="shared" si="253"/>
        <v>1</v>
      </c>
      <c r="I713" s="14">
        <f t="shared" ca="1" si="254"/>
        <v>1.3664087899999999</v>
      </c>
      <c r="J713" s="13">
        <f t="shared" si="244"/>
        <v>7.0000000000000007E-2</v>
      </c>
      <c r="K713" s="29">
        <f t="shared" si="245"/>
        <v>44456</v>
      </c>
      <c r="L713" s="2">
        <f t="shared" si="246"/>
        <v>701</v>
      </c>
      <c r="M713" s="17">
        <f t="shared" si="247"/>
        <v>701</v>
      </c>
      <c r="N713" s="12">
        <f t="shared" si="236"/>
        <v>1.207085983</v>
      </c>
      <c r="O713" s="12">
        <f t="shared" ca="1" si="237"/>
        <v>1.6493728969999999</v>
      </c>
      <c r="P713" s="17">
        <f t="shared" si="248"/>
        <v>0</v>
      </c>
      <c r="Q713" s="14">
        <f t="shared" ca="1" si="238"/>
        <v>496.06294831999998</v>
      </c>
      <c r="R713" s="20">
        <f t="shared" si="239"/>
        <v>0</v>
      </c>
      <c r="S713" s="14">
        <f t="shared" si="240"/>
        <v>0</v>
      </c>
      <c r="T713" s="4" t="str">
        <f t="shared" si="249"/>
        <v>A+J=</v>
      </c>
      <c r="U713" s="29">
        <f t="shared" si="250"/>
        <v>45807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41"/>
        <v>45481</v>
      </c>
      <c r="B714" s="116">
        <f t="shared" ca="1" si="251"/>
        <v>1260.80697392</v>
      </c>
      <c r="C714" s="14">
        <f t="shared" ca="1" si="242"/>
        <v>763.9107677799999</v>
      </c>
      <c r="D714" s="95">
        <f t="shared" si="243"/>
        <v>45478</v>
      </c>
      <c r="E714" s="93">
        <f ca="1">IF(D714&lt;$B$1,VLOOKUP(D714,[1]DI!$A$4:$B$15000,2,FALSE),0)</f>
        <v>0.104</v>
      </c>
      <c r="F714" s="14">
        <f t="shared" ca="1" si="252"/>
        <v>1.0003926999999999</v>
      </c>
      <c r="G714" s="14">
        <f ca="1">(TRUNC(PRODUCT($F$12:$F713),16))</f>
        <v>1.3669453795572799</v>
      </c>
      <c r="H714" s="14">
        <f t="shared" si="253"/>
        <v>1</v>
      </c>
      <c r="I714" s="14">
        <f t="shared" ca="1" si="254"/>
        <v>1.36694538</v>
      </c>
      <c r="J714" s="13">
        <f t="shared" si="244"/>
        <v>7.0000000000000007E-2</v>
      </c>
      <c r="K714" s="29">
        <f t="shared" si="245"/>
        <v>44456</v>
      </c>
      <c r="L714" s="2">
        <f t="shared" si="246"/>
        <v>702</v>
      </c>
      <c r="M714" s="17">
        <f t="shared" si="247"/>
        <v>702</v>
      </c>
      <c r="N714" s="12">
        <f t="shared" si="236"/>
        <v>1.2074101129999999</v>
      </c>
      <c r="O714" s="12">
        <f t="shared" ca="1" si="237"/>
        <v>1.650463676</v>
      </c>
      <c r="P714" s="17">
        <f t="shared" si="248"/>
        <v>0</v>
      </c>
      <c r="Q714" s="14">
        <f t="shared" ca="1" si="238"/>
        <v>496.89620614</v>
      </c>
      <c r="R714" s="20">
        <f t="shared" si="239"/>
        <v>0</v>
      </c>
      <c r="S714" s="14">
        <f t="shared" si="240"/>
        <v>0</v>
      </c>
      <c r="T714" s="4" t="str">
        <f t="shared" si="249"/>
        <v>A+J=</v>
      </c>
      <c r="U714" s="29">
        <f t="shared" si="250"/>
        <v>45807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41"/>
        <v>45482</v>
      </c>
      <c r="B715" s="116">
        <f t="shared" ca="1" si="251"/>
        <v>1261.6407825199999</v>
      </c>
      <c r="C715" s="14">
        <f t="shared" ca="1" si="242"/>
        <v>763.9107677799999</v>
      </c>
      <c r="D715" s="95">
        <f t="shared" si="243"/>
        <v>45481</v>
      </c>
      <c r="E715" s="93">
        <f ca="1">IF(D715&lt;$B$1,VLOOKUP(D715,[1]DI!$A$4:$B$15000,2,FALSE),0)</f>
        <v>0.104</v>
      </c>
      <c r="F715" s="14">
        <f t="shared" ca="1" si="252"/>
        <v>1.0003926999999999</v>
      </c>
      <c r="G715" s="14">
        <f ca="1">(TRUNC(PRODUCT($F$12:$F714),16))</f>
        <v>1.36748217900783</v>
      </c>
      <c r="H715" s="14">
        <f t="shared" si="253"/>
        <v>1</v>
      </c>
      <c r="I715" s="14">
        <f t="shared" ca="1" si="254"/>
        <v>1.3674821800000001</v>
      </c>
      <c r="J715" s="13">
        <f t="shared" si="244"/>
        <v>7.0000000000000007E-2</v>
      </c>
      <c r="K715" s="29">
        <f t="shared" si="245"/>
        <v>44456</v>
      </c>
      <c r="L715" s="2">
        <f t="shared" si="246"/>
        <v>703</v>
      </c>
      <c r="M715" s="17">
        <f t="shared" si="247"/>
        <v>703</v>
      </c>
      <c r="N715" s="12">
        <f t="shared" si="236"/>
        <v>1.2077343309999999</v>
      </c>
      <c r="O715" s="12">
        <f t="shared" ca="1" si="237"/>
        <v>1.651555176</v>
      </c>
      <c r="P715" s="17">
        <f t="shared" si="248"/>
        <v>0</v>
      </c>
      <c r="Q715" s="14">
        <f t="shared" ca="1" si="238"/>
        <v>497.73001474</v>
      </c>
      <c r="R715" s="20">
        <f t="shared" si="239"/>
        <v>0</v>
      </c>
      <c r="S715" s="14">
        <f t="shared" si="240"/>
        <v>0</v>
      </c>
      <c r="T715" s="4" t="str">
        <f t="shared" si="249"/>
        <v>A+J=</v>
      </c>
      <c r="U715" s="29">
        <f t="shared" si="250"/>
        <v>45807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41"/>
        <v>45483</v>
      </c>
      <c r="B716" s="116">
        <f t="shared" ca="1" si="251"/>
        <v>1262.4751403799999</v>
      </c>
      <c r="C716" s="14">
        <f t="shared" ca="1" si="242"/>
        <v>763.9107677799999</v>
      </c>
      <c r="D716" s="95">
        <f t="shared" si="243"/>
        <v>45482</v>
      </c>
      <c r="E716" s="93">
        <f ca="1">IF(D716&lt;$B$1,VLOOKUP(D716,[1]DI!$A$4:$B$15000,2,FALSE),0)</f>
        <v>0.104</v>
      </c>
      <c r="F716" s="14">
        <f t="shared" ca="1" si="252"/>
        <v>1.0003926999999999</v>
      </c>
      <c r="G716" s="14">
        <f ca="1">(TRUNC(PRODUCT($F$12:$F715),16))</f>
        <v>1.3680191892595299</v>
      </c>
      <c r="H716" s="14">
        <f t="shared" si="253"/>
        <v>1</v>
      </c>
      <c r="I716" s="14">
        <f t="shared" ca="1" si="254"/>
        <v>1.3680191900000001</v>
      </c>
      <c r="J716" s="13">
        <f t="shared" si="244"/>
        <v>7.0000000000000007E-2</v>
      </c>
      <c r="K716" s="29">
        <f t="shared" si="245"/>
        <v>44456</v>
      </c>
      <c r="L716" s="2">
        <f t="shared" si="246"/>
        <v>704</v>
      </c>
      <c r="M716" s="17">
        <f t="shared" si="247"/>
        <v>704</v>
      </c>
      <c r="N716" s="12">
        <f t="shared" ref="N716:N779" si="255">ROUND((J716+1)^(M716/252),9)</f>
        <v>1.208058635</v>
      </c>
      <c r="O716" s="12">
        <f t="shared" ref="O716:O779" ca="1" si="256">ROUND(I716*N716,9)</f>
        <v>1.652647395</v>
      </c>
      <c r="P716" s="17">
        <f t="shared" si="248"/>
        <v>0</v>
      </c>
      <c r="Q716" s="14">
        <f t="shared" ref="Q716:Q779" ca="1" si="257">TRUNC(((O716-1)*C716),8)</f>
        <v>498.56437260000001</v>
      </c>
      <c r="R716" s="20">
        <f t="shared" ref="R716:R779" si="258">IF($P716&gt;0,VLOOKUP($P716,$X$12:$AD$150,7),0)</f>
        <v>0</v>
      </c>
      <c r="S716" s="14">
        <f t="shared" ref="S716:S779" si="259">IF(R716&gt;0,TRUNC(R716*C716,8),0)</f>
        <v>0</v>
      </c>
      <c r="T716" s="4" t="str">
        <f t="shared" si="249"/>
        <v>A+J=</v>
      </c>
      <c r="U716" s="29">
        <f t="shared" si="250"/>
        <v>45807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80" si="260">WORKDAY($A716,1,$X$166:$X$544)</f>
        <v>45484</v>
      </c>
      <c r="B717" s="116">
        <f t="shared" ca="1" si="251"/>
        <v>1263.3100497799999</v>
      </c>
      <c r="C717" s="14">
        <f t="shared" ref="C717:C780" ca="1" si="261">(C716-S716)</f>
        <v>763.9107677799999</v>
      </c>
      <c r="D717" s="95">
        <f t="shared" ref="D717:D780" si="262">WORKDAY($A717,-1,$X$160:$X$544)</f>
        <v>45483</v>
      </c>
      <c r="E717" s="93">
        <f ca="1">IF(D717&lt;$B$1,VLOOKUP(D717,[1]DI!$A$4:$B$15000,2,FALSE),0)</f>
        <v>0.104</v>
      </c>
      <c r="F717" s="14">
        <f t="shared" ca="1" si="252"/>
        <v>1.0003926999999999</v>
      </c>
      <c r="G717" s="14">
        <f ca="1">(TRUNC(PRODUCT($F$12:$F716),16))</f>
        <v>1.36855641039515</v>
      </c>
      <c r="H717" s="14">
        <f t="shared" si="253"/>
        <v>1</v>
      </c>
      <c r="I717" s="14">
        <f t="shared" ca="1" si="254"/>
        <v>1.3685564100000001</v>
      </c>
      <c r="J717" s="13">
        <f t="shared" ref="J717:J780" si="263">J716</f>
        <v>7.0000000000000007E-2</v>
      </c>
      <c r="K717" s="29">
        <f t="shared" ref="K717:K780" si="264">IF(P716&gt;0,VLOOKUP(P716,X$12:AH$150,2),K716)</f>
        <v>44456</v>
      </c>
      <c r="L717" s="2">
        <f t="shared" ref="L717:L780" si="265">IF(A717&gt;K717,IF(NETWORKDAYS(K717,A717,$X$160:$X$544)-1=0,1,NETWORKDAYS(K717,A717,$X$160:$X$544)-1),0)</f>
        <v>705</v>
      </c>
      <c r="M717" s="17">
        <f t="shared" ref="M717:M780" si="266">IF(AND(L717=1,L716=1),1,IF(L717&gt;0,IF(L717=L716,L717+1,L717),0))</f>
        <v>705</v>
      </c>
      <c r="N717" s="12">
        <f t="shared" si="255"/>
        <v>1.2083830259999999</v>
      </c>
      <c r="O717" s="12">
        <f t="shared" ca="1" si="256"/>
        <v>1.653740336</v>
      </c>
      <c r="P717" s="17">
        <f t="shared" ref="P717:P780" si="267">IF(VLOOKUP(A717,Y$12:AF$150,8)=VLOOKUP(A716,Y$12:AF$150,8),0,VLOOKUP(A717,Y$12:AF$150,8))</f>
        <v>0</v>
      </c>
      <c r="Q717" s="14">
        <f t="shared" ca="1" si="257"/>
        <v>499.39928200000003</v>
      </c>
      <c r="R717" s="20">
        <f t="shared" si="258"/>
        <v>0</v>
      </c>
      <c r="S717" s="14">
        <f t="shared" si="259"/>
        <v>0</v>
      </c>
      <c r="T717" s="4" t="str">
        <f t="shared" ref="T717:T780" si="268">IF(P716&gt;0,VLOOKUP(P716,X$12:AH$150,10),T716)</f>
        <v>A+J=</v>
      </c>
      <c r="U717" s="29">
        <f t="shared" ref="U717:U780" si="269">IF(P716&gt;0,VLOOKUP(P716,X$12:AH$150,11),U716)</f>
        <v>45807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60"/>
        <v>45485</v>
      </c>
      <c r="B718" s="116">
        <f t="shared" ref="B718:B781" ca="1" si="270">IF(D718&lt;=TODAY(),C718+Q718,IF(AND(D718&gt;TODAY(),A718&lt;=$B$1),IF(VLOOKUP(TODAY(),$A$10:$E$5000,4,FALSE)=0,"n.d",C718+Q718),"n.d"))</f>
        <v>1264.1455099599998</v>
      </c>
      <c r="C718" s="14">
        <f t="shared" ca="1" si="261"/>
        <v>763.9107677799999</v>
      </c>
      <c r="D718" s="95">
        <f t="shared" si="262"/>
        <v>45484</v>
      </c>
      <c r="E718" s="93">
        <f ca="1">IF(D718&lt;$B$1,VLOOKUP(D718,[1]DI!$A$4:$B$15000,2,FALSE),0)</f>
        <v>0.104</v>
      </c>
      <c r="F718" s="14">
        <f t="shared" ref="F718:F781" ca="1" si="271">ROUND(((1+E718)^(1/252)),8)</f>
        <v>1.0003926999999999</v>
      </c>
      <c r="G718" s="14">
        <f ca="1">(TRUNC(PRODUCT($F$12:$F717),16))</f>
        <v>1.3690938424975101</v>
      </c>
      <c r="H718" s="14">
        <f t="shared" ref="H718:H781" si="272">IF(P717&gt;0,G717,H717)</f>
        <v>1</v>
      </c>
      <c r="I718" s="14">
        <f t="shared" ref="I718:I781" ca="1" si="273">ROUND(G718/H718,8)</f>
        <v>1.3690938399999999</v>
      </c>
      <c r="J718" s="13">
        <f t="shared" si="263"/>
        <v>7.0000000000000007E-2</v>
      </c>
      <c r="K718" s="29">
        <f t="shared" si="264"/>
        <v>44456</v>
      </c>
      <c r="L718" s="2">
        <f t="shared" si="265"/>
        <v>706</v>
      </c>
      <c r="M718" s="17">
        <f t="shared" si="266"/>
        <v>706</v>
      </c>
      <c r="N718" s="12">
        <f t="shared" si="255"/>
        <v>1.2087075039999999</v>
      </c>
      <c r="O718" s="12">
        <f t="shared" ca="1" si="256"/>
        <v>1.654833998</v>
      </c>
      <c r="P718" s="17">
        <f t="shared" si="267"/>
        <v>0</v>
      </c>
      <c r="Q718" s="14">
        <f t="shared" ca="1" si="257"/>
        <v>500.23474218000001</v>
      </c>
      <c r="R718" s="20">
        <f t="shared" si="258"/>
        <v>0</v>
      </c>
      <c r="S718" s="14">
        <f t="shared" si="259"/>
        <v>0</v>
      </c>
      <c r="T718" s="4" t="str">
        <f t="shared" si="268"/>
        <v>A+J=</v>
      </c>
      <c r="U718" s="29">
        <f t="shared" si="269"/>
        <v>45807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60"/>
        <v>45488</v>
      </c>
      <c r="B719" s="116">
        <f t="shared" ca="1" si="270"/>
        <v>1264.9815316099998</v>
      </c>
      <c r="C719" s="14">
        <f t="shared" ca="1" si="261"/>
        <v>763.9107677799999</v>
      </c>
      <c r="D719" s="95">
        <f t="shared" si="262"/>
        <v>45485</v>
      </c>
      <c r="E719" s="93">
        <f ca="1">IF(D719&lt;$B$1,VLOOKUP(D719,[1]DI!$A$4:$B$15000,2,FALSE),0)</f>
        <v>0.104</v>
      </c>
      <c r="F719" s="14">
        <f t="shared" ca="1" si="271"/>
        <v>1.0003926999999999</v>
      </c>
      <c r="G719" s="14">
        <f ca="1">(TRUNC(PRODUCT($F$12:$F718),16))</f>
        <v>1.36963148564946</v>
      </c>
      <c r="H719" s="14">
        <f t="shared" si="272"/>
        <v>1</v>
      </c>
      <c r="I719" s="14">
        <f t="shared" ca="1" si="273"/>
        <v>1.36963149</v>
      </c>
      <c r="J719" s="13">
        <f t="shared" si="263"/>
        <v>7.0000000000000007E-2</v>
      </c>
      <c r="K719" s="29">
        <f t="shared" si="264"/>
        <v>44456</v>
      </c>
      <c r="L719" s="2">
        <f t="shared" si="265"/>
        <v>707</v>
      </c>
      <c r="M719" s="17">
        <f t="shared" si="266"/>
        <v>707</v>
      </c>
      <c r="N719" s="12">
        <f t="shared" si="255"/>
        <v>1.2090320699999999</v>
      </c>
      <c r="O719" s="12">
        <f t="shared" ca="1" si="256"/>
        <v>1.6559283950000001</v>
      </c>
      <c r="P719" s="17">
        <f t="shared" si="267"/>
        <v>0</v>
      </c>
      <c r="Q719" s="14">
        <f t="shared" ca="1" si="257"/>
        <v>501.07076382999998</v>
      </c>
      <c r="R719" s="20">
        <f t="shared" si="258"/>
        <v>0</v>
      </c>
      <c r="S719" s="14">
        <f t="shared" si="259"/>
        <v>0</v>
      </c>
      <c r="T719" s="4" t="str">
        <f t="shared" si="268"/>
        <v>A+J=</v>
      </c>
      <c r="U719" s="29">
        <f t="shared" si="269"/>
        <v>45807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60"/>
        <v>45489</v>
      </c>
      <c r="B720" s="116">
        <f t="shared" ca="1" si="270"/>
        <v>1265.8180956399999</v>
      </c>
      <c r="C720" s="14">
        <f t="shared" ca="1" si="261"/>
        <v>763.9107677799999</v>
      </c>
      <c r="D720" s="95">
        <f t="shared" si="262"/>
        <v>45488</v>
      </c>
      <c r="E720" s="93">
        <f ca="1">IF(D720&lt;$B$1,VLOOKUP(D720,[1]DI!$A$4:$B$15000,2,FALSE),0)</f>
        <v>0.104</v>
      </c>
      <c r="F720" s="14">
        <f t="shared" ca="1" si="271"/>
        <v>1.0003926999999999</v>
      </c>
      <c r="G720" s="14">
        <f ca="1">(TRUNC(PRODUCT($F$12:$F719),16))</f>
        <v>1.3701693399338799</v>
      </c>
      <c r="H720" s="14">
        <f t="shared" si="272"/>
        <v>1</v>
      </c>
      <c r="I720" s="14">
        <f t="shared" ca="1" si="273"/>
        <v>1.3701693399999999</v>
      </c>
      <c r="J720" s="13">
        <f t="shared" si="263"/>
        <v>7.0000000000000007E-2</v>
      </c>
      <c r="K720" s="29">
        <f t="shared" si="264"/>
        <v>44456</v>
      </c>
      <c r="L720" s="2">
        <f t="shared" si="265"/>
        <v>708</v>
      </c>
      <c r="M720" s="17">
        <f t="shared" si="266"/>
        <v>708</v>
      </c>
      <c r="N720" s="12">
        <f t="shared" si="255"/>
        <v>1.2093567220000001</v>
      </c>
      <c r="O720" s="12">
        <f t="shared" ca="1" si="256"/>
        <v>1.6570235019999999</v>
      </c>
      <c r="P720" s="17">
        <f t="shared" si="267"/>
        <v>0</v>
      </c>
      <c r="Q720" s="14">
        <f t="shared" ca="1" si="257"/>
        <v>501.90732786000001</v>
      </c>
      <c r="R720" s="20">
        <f t="shared" si="258"/>
        <v>0</v>
      </c>
      <c r="S720" s="14">
        <f t="shared" si="259"/>
        <v>0</v>
      </c>
      <c r="T720" s="4" t="str">
        <f t="shared" si="268"/>
        <v>A+J=</v>
      </c>
      <c r="U720" s="29">
        <f t="shared" si="269"/>
        <v>45807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60"/>
        <v>45490</v>
      </c>
      <c r="B721" s="116">
        <f t="shared" ca="1" si="270"/>
        <v>1266.6552211399999</v>
      </c>
      <c r="C721" s="14">
        <f t="shared" ca="1" si="261"/>
        <v>763.9107677799999</v>
      </c>
      <c r="D721" s="95">
        <f t="shared" si="262"/>
        <v>45489</v>
      </c>
      <c r="E721" s="93">
        <f ca="1">IF(D721&lt;$B$1,VLOOKUP(D721,[1]DI!$A$4:$B$15000,2,FALSE),0)</f>
        <v>0.104</v>
      </c>
      <c r="F721" s="14">
        <f t="shared" ca="1" si="271"/>
        <v>1.0003926999999999</v>
      </c>
      <c r="G721" s="14">
        <f ca="1">(TRUNC(PRODUCT($F$12:$F720),16))</f>
        <v>1.3707074054336701</v>
      </c>
      <c r="H721" s="14">
        <f t="shared" si="272"/>
        <v>1</v>
      </c>
      <c r="I721" s="14">
        <f t="shared" ca="1" si="273"/>
        <v>1.3707074100000001</v>
      </c>
      <c r="J721" s="13">
        <f t="shared" si="263"/>
        <v>7.0000000000000007E-2</v>
      </c>
      <c r="K721" s="29">
        <f t="shared" si="264"/>
        <v>44456</v>
      </c>
      <c r="L721" s="2">
        <f t="shared" si="265"/>
        <v>709</v>
      </c>
      <c r="M721" s="17">
        <f t="shared" si="266"/>
        <v>709</v>
      </c>
      <c r="N721" s="12">
        <f t="shared" si="255"/>
        <v>1.209681462</v>
      </c>
      <c r="O721" s="12">
        <f t="shared" ca="1" si="256"/>
        <v>1.6581193439999999</v>
      </c>
      <c r="P721" s="17">
        <f t="shared" si="267"/>
        <v>0</v>
      </c>
      <c r="Q721" s="14">
        <f t="shared" ca="1" si="257"/>
        <v>502.74445336000002</v>
      </c>
      <c r="R721" s="20">
        <f t="shared" si="258"/>
        <v>0</v>
      </c>
      <c r="S721" s="14">
        <f t="shared" si="259"/>
        <v>0</v>
      </c>
      <c r="T721" s="4" t="str">
        <f t="shared" si="268"/>
        <v>A+J=</v>
      </c>
      <c r="U721" s="29">
        <f t="shared" si="269"/>
        <v>45807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60"/>
        <v>45491</v>
      </c>
      <c r="B722" s="116">
        <f t="shared" ca="1" si="270"/>
        <v>1267.4928897899999</v>
      </c>
      <c r="C722" s="14">
        <f t="shared" ca="1" si="261"/>
        <v>763.9107677799999</v>
      </c>
      <c r="D722" s="95">
        <f t="shared" si="262"/>
        <v>45490</v>
      </c>
      <c r="E722" s="93">
        <f ca="1">IF(D722&lt;$B$1,VLOOKUP(D722,[1]DI!$A$4:$B$15000,2,FALSE),0)</f>
        <v>0.104</v>
      </c>
      <c r="F722" s="14">
        <f t="shared" ca="1" si="271"/>
        <v>1.0003926999999999</v>
      </c>
      <c r="G722" s="14">
        <f ca="1">(TRUNC(PRODUCT($F$12:$F721),16))</f>
        <v>1.37124568223178</v>
      </c>
      <c r="H722" s="14">
        <f t="shared" si="272"/>
        <v>1</v>
      </c>
      <c r="I722" s="14">
        <f t="shared" ca="1" si="273"/>
        <v>1.3712456799999999</v>
      </c>
      <c r="J722" s="13">
        <f t="shared" si="263"/>
        <v>7.0000000000000007E-2</v>
      </c>
      <c r="K722" s="29">
        <f t="shared" si="264"/>
        <v>44456</v>
      </c>
      <c r="L722" s="2">
        <f t="shared" si="265"/>
        <v>710</v>
      </c>
      <c r="M722" s="17">
        <f t="shared" si="266"/>
        <v>710</v>
      </c>
      <c r="N722" s="12">
        <f t="shared" si="255"/>
        <v>1.2100062890000001</v>
      </c>
      <c r="O722" s="12">
        <f t="shared" ca="1" si="256"/>
        <v>1.6592158969999999</v>
      </c>
      <c r="P722" s="17">
        <f t="shared" si="267"/>
        <v>0</v>
      </c>
      <c r="Q722" s="14">
        <f t="shared" ca="1" si="257"/>
        <v>503.58212200999998</v>
      </c>
      <c r="R722" s="20">
        <f t="shared" si="258"/>
        <v>0</v>
      </c>
      <c r="S722" s="14">
        <f t="shared" si="259"/>
        <v>0</v>
      </c>
      <c r="T722" s="4" t="str">
        <f t="shared" si="268"/>
        <v>A+J=</v>
      </c>
      <c r="U722" s="29">
        <f t="shared" si="269"/>
        <v>45807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60"/>
        <v>45492</v>
      </c>
      <c r="B723" s="116">
        <f t="shared" ca="1" si="270"/>
        <v>1268.3311199</v>
      </c>
      <c r="C723" s="14">
        <f t="shared" ca="1" si="261"/>
        <v>763.9107677799999</v>
      </c>
      <c r="D723" s="95">
        <f t="shared" si="262"/>
        <v>45491</v>
      </c>
      <c r="E723" s="93">
        <f ca="1">IF(D723&lt;$B$1,VLOOKUP(D723,[1]DI!$A$4:$B$15000,2,FALSE),0)</f>
        <v>0.104</v>
      </c>
      <c r="F723" s="14">
        <f t="shared" ca="1" si="271"/>
        <v>1.0003926999999999</v>
      </c>
      <c r="G723" s="14">
        <f ca="1">(TRUNC(PRODUCT($F$12:$F722),16))</f>
        <v>1.3717841704111899</v>
      </c>
      <c r="H723" s="14">
        <f t="shared" si="272"/>
        <v>1</v>
      </c>
      <c r="I723" s="14">
        <f t="shared" ca="1" si="273"/>
        <v>1.37178417</v>
      </c>
      <c r="J723" s="13">
        <f t="shared" si="263"/>
        <v>7.0000000000000007E-2</v>
      </c>
      <c r="K723" s="29">
        <f t="shared" si="264"/>
        <v>44456</v>
      </c>
      <c r="L723" s="2">
        <f t="shared" si="265"/>
        <v>711</v>
      </c>
      <c r="M723" s="17">
        <f t="shared" si="266"/>
        <v>711</v>
      </c>
      <c r="N723" s="12">
        <f t="shared" si="255"/>
        <v>1.210331203</v>
      </c>
      <c r="O723" s="12">
        <f t="shared" ca="1" si="256"/>
        <v>1.6603131849999999</v>
      </c>
      <c r="P723" s="17">
        <f t="shared" si="267"/>
        <v>0</v>
      </c>
      <c r="Q723" s="14">
        <f t="shared" ca="1" si="257"/>
        <v>504.42035212000002</v>
      </c>
      <c r="R723" s="20">
        <f t="shared" si="258"/>
        <v>0</v>
      </c>
      <c r="S723" s="14">
        <f t="shared" si="259"/>
        <v>0</v>
      </c>
      <c r="T723" s="4" t="str">
        <f t="shared" si="268"/>
        <v>A+J=</v>
      </c>
      <c r="U723" s="29">
        <f t="shared" si="269"/>
        <v>45807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60"/>
        <v>45495</v>
      </c>
      <c r="B724" s="116">
        <f t="shared" ca="1" si="270"/>
        <v>1269.16990386</v>
      </c>
      <c r="C724" s="14">
        <f t="shared" ca="1" si="261"/>
        <v>763.9107677799999</v>
      </c>
      <c r="D724" s="95">
        <f t="shared" si="262"/>
        <v>45492</v>
      </c>
      <c r="E724" s="93">
        <f ca="1">IF(D724&lt;$B$1,VLOOKUP(D724,[1]DI!$A$4:$B$15000,2,FALSE),0)</f>
        <v>0.104</v>
      </c>
      <c r="F724" s="14">
        <f t="shared" ca="1" si="271"/>
        <v>1.0003926999999999</v>
      </c>
      <c r="G724" s="14">
        <f ca="1">(TRUNC(PRODUCT($F$12:$F723),16))</f>
        <v>1.3723228700549099</v>
      </c>
      <c r="H724" s="14">
        <f t="shared" si="272"/>
        <v>1</v>
      </c>
      <c r="I724" s="14">
        <f t="shared" ca="1" si="273"/>
        <v>1.3723228700000001</v>
      </c>
      <c r="J724" s="13">
        <f t="shared" si="263"/>
        <v>7.0000000000000007E-2</v>
      </c>
      <c r="K724" s="29">
        <f t="shared" si="264"/>
        <v>44456</v>
      </c>
      <c r="L724" s="2">
        <f t="shared" si="265"/>
        <v>712</v>
      </c>
      <c r="M724" s="17">
        <f t="shared" si="266"/>
        <v>712</v>
      </c>
      <c r="N724" s="12">
        <f t="shared" si="255"/>
        <v>1.210656205</v>
      </c>
      <c r="O724" s="12">
        <f t="shared" ca="1" si="256"/>
        <v>1.6614111979999999</v>
      </c>
      <c r="P724" s="17">
        <f t="shared" si="267"/>
        <v>0</v>
      </c>
      <c r="Q724" s="14">
        <f t="shared" ca="1" si="257"/>
        <v>505.25913608000002</v>
      </c>
      <c r="R724" s="20">
        <f t="shared" si="258"/>
        <v>0</v>
      </c>
      <c r="S724" s="14">
        <f t="shared" si="259"/>
        <v>0</v>
      </c>
      <c r="T724" s="4" t="str">
        <f t="shared" si="268"/>
        <v>A+J=</v>
      </c>
      <c r="U724" s="29">
        <f t="shared" si="269"/>
        <v>45807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60"/>
        <v>45496</v>
      </c>
      <c r="B725" s="116">
        <f t="shared" ca="1" si="270"/>
        <v>1270.0092408799999</v>
      </c>
      <c r="C725" s="14">
        <f t="shared" ca="1" si="261"/>
        <v>763.9107677799999</v>
      </c>
      <c r="D725" s="95">
        <f t="shared" si="262"/>
        <v>45495</v>
      </c>
      <c r="E725" s="93">
        <f ca="1">IF(D725&lt;$B$1,VLOOKUP(D725,[1]DI!$A$4:$B$15000,2,FALSE),0)</f>
        <v>0.104</v>
      </c>
      <c r="F725" s="14">
        <f t="shared" ca="1" si="271"/>
        <v>1.0003926999999999</v>
      </c>
      <c r="G725" s="14">
        <f ca="1">(TRUNC(PRODUCT($F$12:$F724),16))</f>
        <v>1.37286178124598</v>
      </c>
      <c r="H725" s="14">
        <f t="shared" si="272"/>
        <v>1</v>
      </c>
      <c r="I725" s="14">
        <f t="shared" ca="1" si="273"/>
        <v>1.37286178</v>
      </c>
      <c r="J725" s="13">
        <f t="shared" si="263"/>
        <v>7.0000000000000007E-2</v>
      </c>
      <c r="K725" s="29">
        <f t="shared" si="264"/>
        <v>44456</v>
      </c>
      <c r="L725" s="2">
        <f t="shared" si="265"/>
        <v>713</v>
      </c>
      <c r="M725" s="17">
        <f t="shared" si="266"/>
        <v>713</v>
      </c>
      <c r="N725" s="12">
        <f t="shared" si="255"/>
        <v>1.210981294</v>
      </c>
      <c r="O725" s="12">
        <f t="shared" ca="1" si="256"/>
        <v>1.6625099350000001</v>
      </c>
      <c r="P725" s="17">
        <f t="shared" si="267"/>
        <v>0</v>
      </c>
      <c r="Q725" s="14">
        <f t="shared" ca="1" si="257"/>
        <v>506.09847309999998</v>
      </c>
      <c r="R725" s="20">
        <f t="shared" si="258"/>
        <v>0</v>
      </c>
      <c r="S725" s="14">
        <f t="shared" si="259"/>
        <v>0</v>
      </c>
      <c r="T725" s="4" t="str">
        <f t="shared" si="268"/>
        <v>A+J=</v>
      </c>
      <c r="U725" s="29">
        <f t="shared" si="269"/>
        <v>45807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60"/>
        <v>45497</v>
      </c>
      <c r="B726" s="116">
        <f t="shared" ca="1" si="270"/>
        <v>1270.8491309799999</v>
      </c>
      <c r="C726" s="14">
        <f t="shared" ca="1" si="261"/>
        <v>763.9107677799999</v>
      </c>
      <c r="D726" s="95">
        <f t="shared" si="262"/>
        <v>45496</v>
      </c>
      <c r="E726" s="93">
        <f ca="1">IF(D726&lt;$B$1,VLOOKUP(D726,[1]DI!$A$4:$B$15000,2,FALSE),0)</f>
        <v>0.104</v>
      </c>
      <c r="F726" s="14">
        <f t="shared" ca="1" si="271"/>
        <v>1.0003926999999999</v>
      </c>
      <c r="G726" s="14">
        <f ca="1">(TRUNC(PRODUCT($F$12:$F725),16))</f>
        <v>1.3734009040674799</v>
      </c>
      <c r="H726" s="14">
        <f t="shared" si="272"/>
        <v>1</v>
      </c>
      <c r="I726" s="14">
        <f t="shared" ca="1" si="273"/>
        <v>1.3734009</v>
      </c>
      <c r="J726" s="13">
        <f t="shared" si="263"/>
        <v>7.0000000000000007E-2</v>
      </c>
      <c r="K726" s="29">
        <f t="shared" si="264"/>
        <v>44456</v>
      </c>
      <c r="L726" s="2">
        <f t="shared" si="265"/>
        <v>714</v>
      </c>
      <c r="M726" s="17">
        <f t="shared" si="266"/>
        <v>714</v>
      </c>
      <c r="N726" s="12">
        <f t="shared" si="255"/>
        <v>1.21130647</v>
      </c>
      <c r="O726" s="12">
        <f t="shared" ca="1" si="256"/>
        <v>1.663609396</v>
      </c>
      <c r="P726" s="17">
        <f t="shared" si="267"/>
        <v>0</v>
      </c>
      <c r="Q726" s="14">
        <f t="shared" ca="1" si="257"/>
        <v>506.93836320000003</v>
      </c>
      <c r="R726" s="20">
        <f t="shared" si="258"/>
        <v>0</v>
      </c>
      <c r="S726" s="14">
        <f t="shared" si="259"/>
        <v>0</v>
      </c>
      <c r="T726" s="4" t="str">
        <f t="shared" si="268"/>
        <v>A+J=</v>
      </c>
      <c r="U726" s="29">
        <f t="shared" si="269"/>
        <v>45807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60"/>
        <v>45498</v>
      </c>
      <c r="B727" s="116">
        <f t="shared" ca="1" si="270"/>
        <v>1271.6895840799998</v>
      </c>
      <c r="C727" s="14">
        <f t="shared" ca="1" si="261"/>
        <v>763.9107677799999</v>
      </c>
      <c r="D727" s="95">
        <f t="shared" si="262"/>
        <v>45497</v>
      </c>
      <c r="E727" s="93">
        <f ca="1">IF(D727&lt;$B$1,VLOOKUP(D727,[1]DI!$A$4:$B$15000,2,FALSE),0)</f>
        <v>0.104</v>
      </c>
      <c r="F727" s="14">
        <f t="shared" ca="1" si="271"/>
        <v>1.0003926999999999</v>
      </c>
      <c r="G727" s="14">
        <f ca="1">(TRUNC(PRODUCT($F$12:$F726),16))</f>
        <v>1.3739402386025099</v>
      </c>
      <c r="H727" s="14">
        <f t="shared" si="272"/>
        <v>1</v>
      </c>
      <c r="I727" s="14">
        <f t="shared" ca="1" si="273"/>
        <v>1.37394024</v>
      </c>
      <c r="J727" s="13">
        <f t="shared" si="263"/>
        <v>7.0000000000000007E-2</v>
      </c>
      <c r="K727" s="29">
        <f t="shared" si="264"/>
        <v>44456</v>
      </c>
      <c r="L727" s="2">
        <f t="shared" si="265"/>
        <v>715</v>
      </c>
      <c r="M727" s="17">
        <f t="shared" si="266"/>
        <v>715</v>
      </c>
      <c r="N727" s="12">
        <f t="shared" si="255"/>
        <v>1.2116317329999999</v>
      </c>
      <c r="O727" s="12">
        <f t="shared" ca="1" si="256"/>
        <v>1.6647095940000001</v>
      </c>
      <c r="P727" s="17">
        <f t="shared" si="267"/>
        <v>0</v>
      </c>
      <c r="Q727" s="14">
        <f t="shared" ca="1" si="257"/>
        <v>507.77881630000002</v>
      </c>
      <c r="R727" s="20">
        <f t="shared" si="258"/>
        <v>0</v>
      </c>
      <c r="S727" s="14">
        <f t="shared" si="259"/>
        <v>0</v>
      </c>
      <c r="T727" s="4" t="str">
        <f t="shared" si="268"/>
        <v>A+J=</v>
      </c>
      <c r="U727" s="29">
        <f t="shared" si="269"/>
        <v>45807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60"/>
        <v>45499</v>
      </c>
      <c r="B728" s="116">
        <f t="shared" ca="1" si="270"/>
        <v>1272.5305826099998</v>
      </c>
      <c r="C728" s="14">
        <f t="shared" ca="1" si="261"/>
        <v>763.9107677799999</v>
      </c>
      <c r="D728" s="95">
        <f t="shared" si="262"/>
        <v>45498</v>
      </c>
      <c r="E728" s="93">
        <f ca="1">IF(D728&lt;$B$1,VLOOKUP(D728,[1]DI!$A$4:$B$15000,2,FALSE),0)</f>
        <v>0.104</v>
      </c>
      <c r="F728" s="14">
        <f t="shared" ca="1" si="271"/>
        <v>1.0003926999999999</v>
      </c>
      <c r="G728" s="14">
        <f ca="1">(TRUNC(PRODUCT($F$12:$F727),16))</f>
        <v>1.3744797849342101</v>
      </c>
      <c r="H728" s="14">
        <f t="shared" si="272"/>
        <v>1</v>
      </c>
      <c r="I728" s="14">
        <f t="shared" ca="1" si="273"/>
        <v>1.3744797799999999</v>
      </c>
      <c r="J728" s="13">
        <f t="shared" si="263"/>
        <v>7.0000000000000007E-2</v>
      </c>
      <c r="K728" s="29">
        <f t="shared" si="264"/>
        <v>44456</v>
      </c>
      <c r="L728" s="2">
        <f t="shared" si="265"/>
        <v>716</v>
      </c>
      <c r="M728" s="17">
        <f t="shared" si="266"/>
        <v>716</v>
      </c>
      <c r="N728" s="12">
        <f t="shared" si="255"/>
        <v>1.211957084</v>
      </c>
      <c r="O728" s="12">
        <f t="shared" ca="1" si="256"/>
        <v>1.6658105059999999</v>
      </c>
      <c r="P728" s="17">
        <f t="shared" si="267"/>
        <v>0</v>
      </c>
      <c r="Q728" s="14">
        <f t="shared" ca="1" si="257"/>
        <v>508.61981483</v>
      </c>
      <c r="R728" s="20">
        <f t="shared" si="258"/>
        <v>0</v>
      </c>
      <c r="S728" s="14">
        <f t="shared" si="259"/>
        <v>0</v>
      </c>
      <c r="T728" s="4" t="str">
        <f t="shared" si="268"/>
        <v>A+J=</v>
      </c>
      <c r="U728" s="29">
        <f t="shared" si="269"/>
        <v>45807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60"/>
        <v>45502</v>
      </c>
      <c r="B729" s="116">
        <f t="shared" ca="1" si="270"/>
        <v>1273.3721449099999</v>
      </c>
      <c r="C729" s="14">
        <f t="shared" ca="1" si="261"/>
        <v>763.9107677799999</v>
      </c>
      <c r="D729" s="95">
        <f t="shared" si="262"/>
        <v>45499</v>
      </c>
      <c r="E729" s="93">
        <f ca="1">IF(D729&lt;$B$1,VLOOKUP(D729,[1]DI!$A$4:$B$15000,2,FALSE),0)</f>
        <v>0.104</v>
      </c>
      <c r="F729" s="14">
        <f t="shared" ca="1" si="271"/>
        <v>1.0003926999999999</v>
      </c>
      <c r="G729" s="14">
        <f ca="1">(TRUNC(PRODUCT($F$12:$F728),16))</f>
        <v>1.3750195431457499</v>
      </c>
      <c r="H729" s="14">
        <f t="shared" si="272"/>
        <v>1</v>
      </c>
      <c r="I729" s="14">
        <f t="shared" ca="1" si="273"/>
        <v>1.37501954</v>
      </c>
      <c r="J729" s="13">
        <f t="shared" si="263"/>
        <v>7.0000000000000007E-2</v>
      </c>
      <c r="K729" s="29">
        <f t="shared" si="264"/>
        <v>44456</v>
      </c>
      <c r="L729" s="2">
        <f t="shared" si="265"/>
        <v>717</v>
      </c>
      <c r="M729" s="17">
        <f t="shared" si="266"/>
        <v>717</v>
      </c>
      <c r="N729" s="12">
        <f t="shared" si="255"/>
        <v>1.212282522</v>
      </c>
      <c r="O729" s="12">
        <f t="shared" ca="1" si="256"/>
        <v>1.666912156</v>
      </c>
      <c r="P729" s="17">
        <f t="shared" si="267"/>
        <v>0</v>
      </c>
      <c r="Q729" s="14">
        <f t="shared" ca="1" si="257"/>
        <v>509.46137713000002</v>
      </c>
      <c r="R729" s="20">
        <f t="shared" si="258"/>
        <v>0</v>
      </c>
      <c r="S729" s="14">
        <f t="shared" si="259"/>
        <v>0</v>
      </c>
      <c r="T729" s="4" t="str">
        <f t="shared" si="268"/>
        <v>A+J=</v>
      </c>
      <c r="U729" s="29">
        <f t="shared" si="269"/>
        <v>45807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60"/>
        <v>45503</v>
      </c>
      <c r="B730" s="116">
        <f t="shared" ca="1" si="270"/>
        <v>1274.2142610399999</v>
      </c>
      <c r="C730" s="14">
        <f t="shared" ca="1" si="261"/>
        <v>763.9107677799999</v>
      </c>
      <c r="D730" s="95">
        <f t="shared" si="262"/>
        <v>45502</v>
      </c>
      <c r="E730" s="93">
        <f ca="1">IF(D730&lt;$B$1,VLOOKUP(D730,[1]DI!$A$4:$B$15000,2,FALSE),0)</f>
        <v>0.104</v>
      </c>
      <c r="F730" s="14">
        <f t="shared" ca="1" si="271"/>
        <v>1.0003926999999999</v>
      </c>
      <c r="G730" s="14">
        <f ca="1">(TRUNC(PRODUCT($F$12:$F729),16))</f>
        <v>1.37555951332034</v>
      </c>
      <c r="H730" s="14">
        <f t="shared" si="272"/>
        <v>1</v>
      </c>
      <c r="I730" s="14">
        <f t="shared" ca="1" si="273"/>
        <v>1.37555951</v>
      </c>
      <c r="J730" s="13">
        <f t="shared" si="263"/>
        <v>7.0000000000000007E-2</v>
      </c>
      <c r="K730" s="29">
        <f t="shared" si="264"/>
        <v>44456</v>
      </c>
      <c r="L730" s="2">
        <f t="shared" si="265"/>
        <v>718</v>
      </c>
      <c r="M730" s="17">
        <f t="shared" si="266"/>
        <v>718</v>
      </c>
      <c r="N730" s="12">
        <f t="shared" si="255"/>
        <v>1.212608047</v>
      </c>
      <c r="O730" s="12">
        <f t="shared" ca="1" si="256"/>
        <v>1.6680145310000001</v>
      </c>
      <c r="P730" s="17">
        <f t="shared" si="267"/>
        <v>0</v>
      </c>
      <c r="Q730" s="14">
        <f t="shared" ca="1" si="257"/>
        <v>510.30349325999998</v>
      </c>
      <c r="R730" s="20">
        <f t="shared" si="258"/>
        <v>0</v>
      </c>
      <c r="S730" s="14">
        <f t="shared" si="259"/>
        <v>0</v>
      </c>
      <c r="T730" s="4" t="str">
        <f t="shared" si="268"/>
        <v>A+J=</v>
      </c>
      <c r="U730" s="29">
        <f t="shared" si="269"/>
        <v>45807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60"/>
        <v>45504</v>
      </c>
      <c r="B731" s="116">
        <f t="shared" ca="1" si="270"/>
        <v>1275.05694247</v>
      </c>
      <c r="C731" s="14">
        <f t="shared" ca="1" si="261"/>
        <v>763.9107677799999</v>
      </c>
      <c r="D731" s="95">
        <f t="shared" si="262"/>
        <v>45503</v>
      </c>
      <c r="E731" s="93">
        <f ca="1">IF(D731&lt;$B$1,VLOOKUP(D731,[1]DI!$A$4:$B$15000,2,FALSE),0)</f>
        <v>0.104</v>
      </c>
      <c r="F731" s="14">
        <f t="shared" ca="1" si="271"/>
        <v>1.0003926999999999</v>
      </c>
      <c r="G731" s="14">
        <f ca="1">(TRUNC(PRODUCT($F$12:$F730),16))</f>
        <v>1.3760996955412199</v>
      </c>
      <c r="H731" s="14">
        <f t="shared" si="272"/>
        <v>1</v>
      </c>
      <c r="I731" s="14">
        <f t="shared" ca="1" si="273"/>
        <v>1.3760996999999999</v>
      </c>
      <c r="J731" s="13">
        <f t="shared" si="263"/>
        <v>7.0000000000000007E-2</v>
      </c>
      <c r="K731" s="29">
        <f t="shared" si="264"/>
        <v>44456</v>
      </c>
      <c r="L731" s="2">
        <f t="shared" si="265"/>
        <v>719</v>
      </c>
      <c r="M731" s="17">
        <f t="shared" si="266"/>
        <v>719</v>
      </c>
      <c r="N731" s="12">
        <f t="shared" si="255"/>
        <v>1.21293366</v>
      </c>
      <c r="O731" s="12">
        <f t="shared" ca="1" si="256"/>
        <v>1.6691176459999999</v>
      </c>
      <c r="P731" s="17">
        <f t="shared" si="267"/>
        <v>0</v>
      </c>
      <c r="Q731" s="14">
        <f t="shared" ca="1" si="257"/>
        <v>511.14617469000001</v>
      </c>
      <c r="R731" s="20">
        <f t="shared" si="258"/>
        <v>0</v>
      </c>
      <c r="S731" s="14">
        <f t="shared" si="259"/>
        <v>0</v>
      </c>
      <c r="T731" s="4" t="str">
        <f t="shared" si="268"/>
        <v>A+J=</v>
      </c>
      <c r="U731" s="29">
        <f t="shared" si="269"/>
        <v>45807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60"/>
        <v>45505</v>
      </c>
      <c r="B732" s="116">
        <f t="shared" ca="1" si="270"/>
        <v>1275.9001693199998</v>
      </c>
      <c r="C732" s="14">
        <f t="shared" ca="1" si="261"/>
        <v>763.9107677799999</v>
      </c>
      <c r="D732" s="95">
        <f t="shared" si="262"/>
        <v>45504</v>
      </c>
      <c r="E732" s="93">
        <f ca="1">IF(D732&lt;$B$1,VLOOKUP(D732,[1]DI!$A$4:$B$15000,2,FALSE),0)</f>
        <v>0.104</v>
      </c>
      <c r="F732" s="14">
        <f t="shared" ca="1" si="271"/>
        <v>1.0003926999999999</v>
      </c>
      <c r="G732" s="14">
        <f ca="1">(TRUNC(PRODUCT($F$12:$F731),16))</f>
        <v>1.37664008989166</v>
      </c>
      <c r="H732" s="14">
        <f t="shared" si="272"/>
        <v>1</v>
      </c>
      <c r="I732" s="14">
        <f t="shared" ca="1" si="273"/>
        <v>1.37664009</v>
      </c>
      <c r="J732" s="13">
        <f t="shared" si="263"/>
        <v>7.0000000000000007E-2</v>
      </c>
      <c r="K732" s="29">
        <f t="shared" si="264"/>
        <v>44456</v>
      </c>
      <c r="L732" s="2">
        <f t="shared" si="265"/>
        <v>720</v>
      </c>
      <c r="M732" s="17">
        <f t="shared" si="266"/>
        <v>720</v>
      </c>
      <c r="N732" s="12">
        <f t="shared" si="255"/>
        <v>1.2132593599999999</v>
      </c>
      <c r="O732" s="12">
        <f t="shared" ca="1" si="256"/>
        <v>1.670221475</v>
      </c>
      <c r="P732" s="17">
        <f t="shared" si="267"/>
        <v>0</v>
      </c>
      <c r="Q732" s="14">
        <f t="shared" ca="1" si="257"/>
        <v>511.98940154000002</v>
      </c>
      <c r="R732" s="20">
        <f t="shared" si="258"/>
        <v>0</v>
      </c>
      <c r="S732" s="14">
        <f t="shared" si="259"/>
        <v>0</v>
      </c>
      <c r="T732" s="4" t="str">
        <f t="shared" si="268"/>
        <v>A+J=</v>
      </c>
      <c r="U732" s="29">
        <f t="shared" si="269"/>
        <v>45807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60"/>
        <v>45506</v>
      </c>
      <c r="B733" s="116">
        <f t="shared" ca="1" si="270"/>
        <v>1276.7439614800001</v>
      </c>
      <c r="C733" s="14">
        <f t="shared" ca="1" si="261"/>
        <v>763.9107677799999</v>
      </c>
      <c r="D733" s="95">
        <f t="shared" si="262"/>
        <v>45505</v>
      </c>
      <c r="E733" s="93">
        <f ca="1">IF(D733&lt;$B$1,VLOOKUP(D733,[1]DI!$A$4:$B$15000,2,FALSE),0)</f>
        <v>0.104</v>
      </c>
      <c r="F733" s="14">
        <f t="shared" ca="1" si="271"/>
        <v>1.0003926999999999</v>
      </c>
      <c r="G733" s="14">
        <f ca="1">(TRUNC(PRODUCT($F$12:$F732),16))</f>
        <v>1.37718069645496</v>
      </c>
      <c r="H733" s="14">
        <f t="shared" si="272"/>
        <v>1</v>
      </c>
      <c r="I733" s="14">
        <f t="shared" ca="1" si="273"/>
        <v>1.3771807</v>
      </c>
      <c r="J733" s="13">
        <f t="shared" si="263"/>
        <v>7.0000000000000007E-2</v>
      </c>
      <c r="K733" s="29">
        <f t="shared" si="264"/>
        <v>44456</v>
      </c>
      <c r="L733" s="2">
        <f t="shared" si="265"/>
        <v>721</v>
      </c>
      <c r="M733" s="17">
        <f t="shared" si="266"/>
        <v>721</v>
      </c>
      <c r="N733" s="12">
        <f t="shared" si="255"/>
        <v>1.2135851479999999</v>
      </c>
      <c r="O733" s="12">
        <f t="shared" ca="1" si="256"/>
        <v>1.671326044</v>
      </c>
      <c r="P733" s="17">
        <f t="shared" si="267"/>
        <v>0</v>
      </c>
      <c r="Q733" s="14">
        <f t="shared" ca="1" si="257"/>
        <v>512.83319370000004</v>
      </c>
      <c r="R733" s="20">
        <f t="shared" si="258"/>
        <v>0</v>
      </c>
      <c r="S733" s="14">
        <f t="shared" si="259"/>
        <v>0</v>
      </c>
      <c r="T733" s="4" t="str">
        <f t="shared" si="268"/>
        <v>A+J=</v>
      </c>
      <c r="U733" s="29">
        <f t="shared" si="269"/>
        <v>45807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60"/>
        <v>45509</v>
      </c>
      <c r="B734" s="116">
        <f t="shared" ca="1" si="270"/>
        <v>1277.5883089899999</v>
      </c>
      <c r="C734" s="14">
        <f t="shared" ca="1" si="261"/>
        <v>763.9107677799999</v>
      </c>
      <c r="D734" s="95">
        <f t="shared" si="262"/>
        <v>45506</v>
      </c>
      <c r="E734" s="93">
        <f ca="1">IF(D734&lt;$B$1,VLOOKUP(D734,[1]DI!$A$4:$B$15000,2,FALSE),0)</f>
        <v>0.104</v>
      </c>
      <c r="F734" s="14">
        <f t="shared" ca="1" si="271"/>
        <v>1.0003926999999999</v>
      </c>
      <c r="G734" s="14">
        <f ca="1">(TRUNC(PRODUCT($F$12:$F733),16))</f>
        <v>1.37772151531446</v>
      </c>
      <c r="H734" s="14">
        <f t="shared" si="272"/>
        <v>1</v>
      </c>
      <c r="I734" s="14">
        <f t="shared" ca="1" si="273"/>
        <v>1.3777215199999999</v>
      </c>
      <c r="J734" s="13">
        <f t="shared" si="263"/>
        <v>7.0000000000000007E-2</v>
      </c>
      <c r="K734" s="29">
        <f t="shared" si="264"/>
        <v>44456</v>
      </c>
      <c r="L734" s="2">
        <f t="shared" si="265"/>
        <v>722</v>
      </c>
      <c r="M734" s="17">
        <f t="shared" si="266"/>
        <v>722</v>
      </c>
      <c r="N734" s="12">
        <f t="shared" si="255"/>
        <v>1.2139110230000001</v>
      </c>
      <c r="O734" s="12">
        <f t="shared" ca="1" si="256"/>
        <v>1.6724313399999999</v>
      </c>
      <c r="P734" s="17">
        <f t="shared" si="267"/>
        <v>0</v>
      </c>
      <c r="Q734" s="14">
        <f t="shared" ca="1" si="257"/>
        <v>513.67754120999996</v>
      </c>
      <c r="R734" s="20">
        <f t="shared" si="258"/>
        <v>0</v>
      </c>
      <c r="S734" s="14">
        <f t="shared" si="259"/>
        <v>0</v>
      </c>
      <c r="T734" s="4" t="str">
        <f t="shared" si="268"/>
        <v>A+J=</v>
      </c>
      <c r="U734" s="29">
        <f t="shared" si="269"/>
        <v>45807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60"/>
        <v>45510</v>
      </c>
      <c r="B735" s="116">
        <f t="shared" ca="1" si="270"/>
        <v>1278.4332133999999</v>
      </c>
      <c r="C735" s="14">
        <f t="shared" ca="1" si="261"/>
        <v>763.9107677799999</v>
      </c>
      <c r="D735" s="95">
        <f t="shared" si="262"/>
        <v>45509</v>
      </c>
      <c r="E735" s="93">
        <f ca="1">IF(D735&lt;$B$1,VLOOKUP(D735,[1]DI!$A$4:$B$15000,2,FALSE),0)</f>
        <v>0.104</v>
      </c>
      <c r="F735" s="14">
        <f t="shared" ca="1" si="271"/>
        <v>1.0003926999999999</v>
      </c>
      <c r="G735" s="14">
        <f ca="1">(TRUNC(PRODUCT($F$12:$F734),16))</f>
        <v>1.3782625465535201</v>
      </c>
      <c r="H735" s="14">
        <f t="shared" si="272"/>
        <v>1</v>
      </c>
      <c r="I735" s="14">
        <f t="shared" ca="1" si="273"/>
        <v>1.3782625500000001</v>
      </c>
      <c r="J735" s="13">
        <f t="shared" si="263"/>
        <v>7.0000000000000007E-2</v>
      </c>
      <c r="K735" s="29">
        <f t="shared" si="264"/>
        <v>44456</v>
      </c>
      <c r="L735" s="2">
        <f t="shared" si="265"/>
        <v>723</v>
      </c>
      <c r="M735" s="17">
        <f t="shared" si="266"/>
        <v>723</v>
      </c>
      <c r="N735" s="12">
        <f t="shared" si="255"/>
        <v>1.214236986</v>
      </c>
      <c r="O735" s="12">
        <f t="shared" ca="1" si="256"/>
        <v>1.6735373650000001</v>
      </c>
      <c r="P735" s="17">
        <f t="shared" si="267"/>
        <v>0</v>
      </c>
      <c r="Q735" s="14">
        <f t="shared" ca="1" si="257"/>
        <v>514.52244561999998</v>
      </c>
      <c r="R735" s="20">
        <f t="shared" si="258"/>
        <v>0</v>
      </c>
      <c r="S735" s="14">
        <f t="shared" si="259"/>
        <v>0</v>
      </c>
      <c r="T735" s="4" t="str">
        <f t="shared" si="268"/>
        <v>A+J=</v>
      </c>
      <c r="U735" s="29">
        <f t="shared" si="269"/>
        <v>45807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60"/>
        <v>45511</v>
      </c>
      <c r="B736" s="116">
        <f t="shared" ca="1" si="270"/>
        <v>1279.2786731699998</v>
      </c>
      <c r="C736" s="14">
        <f t="shared" ca="1" si="261"/>
        <v>763.9107677799999</v>
      </c>
      <c r="D736" s="95">
        <f t="shared" si="262"/>
        <v>45510</v>
      </c>
      <c r="E736" s="93">
        <f ca="1">IF(D736&lt;$B$1,VLOOKUP(D736,[1]DI!$A$4:$B$15000,2,FALSE),0)</f>
        <v>0.104</v>
      </c>
      <c r="F736" s="14">
        <f t="shared" ca="1" si="271"/>
        <v>1.0003926999999999</v>
      </c>
      <c r="G736" s="14">
        <f ca="1">(TRUNC(PRODUCT($F$12:$F735),16))</f>
        <v>1.3788037902555601</v>
      </c>
      <c r="H736" s="14">
        <f t="shared" si="272"/>
        <v>1</v>
      </c>
      <c r="I736" s="14">
        <f t="shared" ca="1" si="273"/>
        <v>1.3788037900000001</v>
      </c>
      <c r="J736" s="13">
        <f t="shared" si="263"/>
        <v>7.0000000000000007E-2</v>
      </c>
      <c r="K736" s="29">
        <f t="shared" si="264"/>
        <v>44456</v>
      </c>
      <c r="L736" s="2">
        <f t="shared" si="265"/>
        <v>724</v>
      </c>
      <c r="M736" s="17">
        <f t="shared" si="266"/>
        <v>724</v>
      </c>
      <c r="N736" s="12">
        <f t="shared" si="255"/>
        <v>1.2145630359999999</v>
      </c>
      <c r="O736" s="12">
        <f t="shared" ca="1" si="256"/>
        <v>1.6746441169999999</v>
      </c>
      <c r="P736" s="17">
        <f t="shared" si="267"/>
        <v>0</v>
      </c>
      <c r="Q736" s="14">
        <f t="shared" ca="1" si="257"/>
        <v>515.36790539000003</v>
      </c>
      <c r="R736" s="20">
        <f t="shared" si="258"/>
        <v>0</v>
      </c>
      <c r="S736" s="14">
        <f t="shared" si="259"/>
        <v>0</v>
      </c>
      <c r="T736" s="4" t="str">
        <f t="shared" si="268"/>
        <v>A+J=</v>
      </c>
      <c r="U736" s="29">
        <f t="shared" si="269"/>
        <v>45807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60"/>
        <v>45512</v>
      </c>
      <c r="B737" s="116">
        <f t="shared" ca="1" si="270"/>
        <v>1280.1246997599999</v>
      </c>
      <c r="C737" s="14">
        <f t="shared" ca="1" si="261"/>
        <v>763.9107677799999</v>
      </c>
      <c r="D737" s="95">
        <f t="shared" si="262"/>
        <v>45511</v>
      </c>
      <c r="E737" s="93">
        <f ca="1">IF(D737&lt;$B$1,VLOOKUP(D737,[1]DI!$A$4:$B$15000,2,FALSE),0)</f>
        <v>0.104</v>
      </c>
      <c r="F737" s="14">
        <f t="shared" ca="1" si="271"/>
        <v>1.0003926999999999</v>
      </c>
      <c r="G737" s="14">
        <f ca="1">(TRUNC(PRODUCT($F$12:$F736),16))</f>
        <v>1.3793452465039899</v>
      </c>
      <c r="H737" s="14">
        <f t="shared" si="272"/>
        <v>1</v>
      </c>
      <c r="I737" s="14">
        <f t="shared" ca="1" si="273"/>
        <v>1.3793452500000001</v>
      </c>
      <c r="J737" s="13">
        <f t="shared" si="263"/>
        <v>7.0000000000000007E-2</v>
      </c>
      <c r="K737" s="29">
        <f t="shared" si="264"/>
        <v>44456</v>
      </c>
      <c r="L737" s="2">
        <f t="shared" si="265"/>
        <v>725</v>
      </c>
      <c r="M737" s="17">
        <f t="shared" si="266"/>
        <v>725</v>
      </c>
      <c r="N737" s="12">
        <f t="shared" si="255"/>
        <v>1.2148891740000001</v>
      </c>
      <c r="O737" s="12">
        <f t="shared" ca="1" si="256"/>
        <v>1.6757516109999999</v>
      </c>
      <c r="P737" s="17">
        <f t="shared" si="267"/>
        <v>0</v>
      </c>
      <c r="Q737" s="14">
        <f t="shared" ca="1" si="257"/>
        <v>516.21393197999998</v>
      </c>
      <c r="R737" s="20">
        <f t="shared" si="258"/>
        <v>0</v>
      </c>
      <c r="S737" s="14">
        <f t="shared" si="259"/>
        <v>0</v>
      </c>
      <c r="T737" s="4" t="str">
        <f t="shared" si="268"/>
        <v>A+J=</v>
      </c>
      <c r="U737" s="29">
        <f t="shared" si="269"/>
        <v>45807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60"/>
        <v>45513</v>
      </c>
      <c r="B738" s="116">
        <f t="shared" ca="1" si="270"/>
        <v>1280.9712832499999</v>
      </c>
      <c r="C738" s="14">
        <f t="shared" ca="1" si="261"/>
        <v>763.9107677799999</v>
      </c>
      <c r="D738" s="95">
        <f t="shared" si="262"/>
        <v>45512</v>
      </c>
      <c r="E738" s="93">
        <f ca="1">IF(D738&lt;$B$1,VLOOKUP(D738,[1]DI!$A$4:$B$15000,2,FALSE),0)</f>
        <v>0.104</v>
      </c>
      <c r="F738" s="14">
        <f t="shared" ca="1" si="271"/>
        <v>1.0003926999999999</v>
      </c>
      <c r="G738" s="14">
        <f ca="1">(TRUNC(PRODUCT($F$12:$F737),16))</f>
        <v>1.3798869153822899</v>
      </c>
      <c r="H738" s="14">
        <f t="shared" si="272"/>
        <v>1</v>
      </c>
      <c r="I738" s="14">
        <f t="shared" ca="1" si="273"/>
        <v>1.3798869199999999</v>
      </c>
      <c r="J738" s="13">
        <f t="shared" si="263"/>
        <v>7.0000000000000007E-2</v>
      </c>
      <c r="K738" s="29">
        <f t="shared" si="264"/>
        <v>44456</v>
      </c>
      <c r="L738" s="2">
        <f t="shared" si="265"/>
        <v>726</v>
      </c>
      <c r="M738" s="17">
        <f t="shared" si="266"/>
        <v>726</v>
      </c>
      <c r="N738" s="12">
        <f t="shared" si="255"/>
        <v>1.2152153990000001</v>
      </c>
      <c r="O738" s="12">
        <f t="shared" ca="1" si="256"/>
        <v>1.676859834</v>
      </c>
      <c r="P738" s="17">
        <f t="shared" si="267"/>
        <v>0</v>
      </c>
      <c r="Q738" s="14">
        <f t="shared" ca="1" si="257"/>
        <v>517.06051547000004</v>
      </c>
      <c r="R738" s="20">
        <f t="shared" si="258"/>
        <v>0</v>
      </c>
      <c r="S738" s="14">
        <f t="shared" si="259"/>
        <v>0</v>
      </c>
      <c r="T738" s="4" t="str">
        <f t="shared" si="268"/>
        <v>A+J=</v>
      </c>
      <c r="U738" s="29">
        <f t="shared" si="269"/>
        <v>45807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60"/>
        <v>45516</v>
      </c>
      <c r="B739" s="116">
        <f t="shared" ca="1" si="270"/>
        <v>1281.8184243799999</v>
      </c>
      <c r="C739" s="14">
        <f t="shared" ca="1" si="261"/>
        <v>763.9107677799999</v>
      </c>
      <c r="D739" s="95">
        <f t="shared" si="262"/>
        <v>45513</v>
      </c>
      <c r="E739" s="93">
        <f ca="1">IF(D739&lt;$B$1,VLOOKUP(D739,[1]DI!$A$4:$B$15000,2,FALSE),0)</f>
        <v>0.104</v>
      </c>
      <c r="F739" s="14">
        <f t="shared" ca="1" si="271"/>
        <v>1.0003926999999999</v>
      </c>
      <c r="G739" s="14">
        <f ca="1">(TRUNC(PRODUCT($F$12:$F738),16))</f>
        <v>1.3804287969739599</v>
      </c>
      <c r="H739" s="14">
        <f t="shared" si="272"/>
        <v>1</v>
      </c>
      <c r="I739" s="14">
        <f t="shared" ca="1" si="273"/>
        <v>1.3804288</v>
      </c>
      <c r="J739" s="13">
        <f t="shared" si="263"/>
        <v>7.0000000000000007E-2</v>
      </c>
      <c r="K739" s="29">
        <f t="shared" si="264"/>
        <v>44456</v>
      </c>
      <c r="L739" s="2">
        <f t="shared" si="265"/>
        <v>727</v>
      </c>
      <c r="M739" s="17">
        <f t="shared" si="266"/>
        <v>727</v>
      </c>
      <c r="N739" s="12">
        <f t="shared" si="255"/>
        <v>1.2155417120000001</v>
      </c>
      <c r="O739" s="12">
        <f t="shared" ca="1" si="256"/>
        <v>1.677968787</v>
      </c>
      <c r="P739" s="17">
        <f t="shared" si="267"/>
        <v>0</v>
      </c>
      <c r="Q739" s="14">
        <f t="shared" ca="1" si="257"/>
        <v>517.9076566</v>
      </c>
      <c r="R739" s="20">
        <f t="shared" si="258"/>
        <v>0</v>
      </c>
      <c r="S739" s="14">
        <f t="shared" si="259"/>
        <v>0</v>
      </c>
      <c r="T739" s="4" t="str">
        <f t="shared" si="268"/>
        <v>A+J=</v>
      </c>
      <c r="U739" s="29">
        <f t="shared" si="269"/>
        <v>45807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60"/>
        <v>45517</v>
      </c>
      <c r="B740" s="116">
        <f t="shared" ca="1" si="270"/>
        <v>1282.6661231799999</v>
      </c>
      <c r="C740" s="14">
        <f t="shared" ca="1" si="261"/>
        <v>763.9107677799999</v>
      </c>
      <c r="D740" s="95">
        <f t="shared" si="262"/>
        <v>45516</v>
      </c>
      <c r="E740" s="93">
        <f ca="1">IF(D740&lt;$B$1,VLOOKUP(D740,[1]DI!$A$4:$B$15000,2,FALSE),0)</f>
        <v>0.104</v>
      </c>
      <c r="F740" s="14">
        <f t="shared" ca="1" si="271"/>
        <v>1.0003926999999999</v>
      </c>
      <c r="G740" s="14">
        <f ca="1">(TRUNC(PRODUCT($F$12:$F739),16))</f>
        <v>1.38097089136253</v>
      </c>
      <c r="H740" s="14">
        <f t="shared" si="272"/>
        <v>1</v>
      </c>
      <c r="I740" s="14">
        <f t="shared" ca="1" si="273"/>
        <v>1.38097089</v>
      </c>
      <c r="J740" s="13">
        <f t="shared" si="263"/>
        <v>7.0000000000000007E-2</v>
      </c>
      <c r="K740" s="29">
        <f t="shared" si="264"/>
        <v>44456</v>
      </c>
      <c r="L740" s="2">
        <f t="shared" si="265"/>
        <v>728</v>
      </c>
      <c r="M740" s="17">
        <f t="shared" si="266"/>
        <v>728</v>
      </c>
      <c r="N740" s="12">
        <f t="shared" si="255"/>
        <v>1.215868113</v>
      </c>
      <c r="O740" s="12">
        <f t="shared" ca="1" si="256"/>
        <v>1.6790784700000001</v>
      </c>
      <c r="P740" s="17">
        <f t="shared" si="267"/>
        <v>0</v>
      </c>
      <c r="Q740" s="14">
        <f t="shared" ca="1" si="257"/>
        <v>518.75535539999998</v>
      </c>
      <c r="R740" s="20">
        <f t="shared" si="258"/>
        <v>0</v>
      </c>
      <c r="S740" s="14">
        <f t="shared" si="259"/>
        <v>0</v>
      </c>
      <c r="T740" s="4" t="str">
        <f t="shared" si="268"/>
        <v>A+J=</v>
      </c>
      <c r="U740" s="29">
        <f t="shared" si="269"/>
        <v>45807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60"/>
        <v>45518</v>
      </c>
      <c r="B741" s="116">
        <f t="shared" ca="1" si="270"/>
        <v>1283.5143887899999</v>
      </c>
      <c r="C741" s="14">
        <f t="shared" ca="1" si="261"/>
        <v>763.9107677799999</v>
      </c>
      <c r="D741" s="95">
        <f t="shared" si="262"/>
        <v>45517</v>
      </c>
      <c r="E741" s="93">
        <f ca="1">IF(D741&lt;$B$1,VLOOKUP(D741,[1]DI!$A$4:$B$15000,2,FALSE),0)</f>
        <v>0.104</v>
      </c>
      <c r="F741" s="14">
        <f t="shared" ca="1" si="271"/>
        <v>1.0003926999999999</v>
      </c>
      <c r="G741" s="14">
        <f ca="1">(TRUNC(PRODUCT($F$12:$F740),16))</f>
        <v>1.3815131986315701</v>
      </c>
      <c r="H741" s="14">
        <f t="shared" si="272"/>
        <v>1</v>
      </c>
      <c r="I741" s="14">
        <f t="shared" ca="1" si="273"/>
        <v>1.3815132000000001</v>
      </c>
      <c r="J741" s="13">
        <f t="shared" si="263"/>
        <v>7.0000000000000007E-2</v>
      </c>
      <c r="K741" s="29">
        <f t="shared" si="264"/>
        <v>44456</v>
      </c>
      <c r="L741" s="2">
        <f t="shared" si="265"/>
        <v>729</v>
      </c>
      <c r="M741" s="17">
        <f t="shared" si="266"/>
        <v>729</v>
      </c>
      <c r="N741" s="12">
        <f t="shared" si="255"/>
        <v>1.216194601</v>
      </c>
      <c r="O741" s="12">
        <f t="shared" ca="1" si="256"/>
        <v>1.6801888949999999</v>
      </c>
      <c r="P741" s="17">
        <f t="shared" si="267"/>
        <v>0</v>
      </c>
      <c r="Q741" s="14">
        <f t="shared" ca="1" si="257"/>
        <v>519.60362100999998</v>
      </c>
      <c r="R741" s="20">
        <f t="shared" si="258"/>
        <v>0</v>
      </c>
      <c r="S741" s="14">
        <f t="shared" si="259"/>
        <v>0</v>
      </c>
      <c r="T741" s="4" t="str">
        <f t="shared" si="268"/>
        <v>A+J=</v>
      </c>
      <c r="U741" s="29">
        <f t="shared" si="269"/>
        <v>45807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60"/>
        <v>45519</v>
      </c>
      <c r="B742" s="116">
        <f t="shared" ca="1" si="270"/>
        <v>1284.3632128199999</v>
      </c>
      <c r="C742" s="14">
        <f t="shared" ca="1" si="261"/>
        <v>763.9107677799999</v>
      </c>
      <c r="D742" s="95">
        <f t="shared" si="262"/>
        <v>45518</v>
      </c>
      <c r="E742" s="93">
        <f ca="1">IF(D742&lt;$B$1,VLOOKUP(D742,[1]DI!$A$4:$B$15000,2,FALSE),0)</f>
        <v>0.104</v>
      </c>
      <c r="F742" s="14">
        <f t="shared" ca="1" si="271"/>
        <v>1.0003926999999999</v>
      </c>
      <c r="G742" s="14">
        <f ca="1">(TRUNC(PRODUCT($F$12:$F741),16))</f>
        <v>1.38205571886467</v>
      </c>
      <c r="H742" s="14">
        <f t="shared" si="272"/>
        <v>1</v>
      </c>
      <c r="I742" s="14">
        <f t="shared" ca="1" si="273"/>
        <v>1.3820557200000001</v>
      </c>
      <c r="J742" s="13">
        <f t="shared" si="263"/>
        <v>7.0000000000000007E-2</v>
      </c>
      <c r="K742" s="29">
        <f t="shared" si="264"/>
        <v>44456</v>
      </c>
      <c r="L742" s="2">
        <f t="shared" si="265"/>
        <v>730</v>
      </c>
      <c r="M742" s="17">
        <f t="shared" si="266"/>
        <v>730</v>
      </c>
      <c r="N742" s="12">
        <f t="shared" si="255"/>
        <v>1.216521177</v>
      </c>
      <c r="O742" s="12">
        <f t="shared" ca="1" si="256"/>
        <v>1.681300051</v>
      </c>
      <c r="P742" s="17">
        <f t="shared" si="267"/>
        <v>0</v>
      </c>
      <c r="Q742" s="14">
        <f t="shared" ca="1" si="257"/>
        <v>520.45244504000004</v>
      </c>
      <c r="R742" s="20">
        <f t="shared" si="258"/>
        <v>0</v>
      </c>
      <c r="S742" s="14">
        <f t="shared" si="259"/>
        <v>0</v>
      </c>
      <c r="T742" s="4" t="str">
        <f t="shared" si="268"/>
        <v>A+J=</v>
      </c>
      <c r="U742" s="29">
        <f t="shared" si="269"/>
        <v>45807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60"/>
        <v>45520</v>
      </c>
      <c r="B743" s="116">
        <f t="shared" ca="1" si="270"/>
        <v>1285.2125960399999</v>
      </c>
      <c r="C743" s="14">
        <f t="shared" ca="1" si="261"/>
        <v>763.9107677799999</v>
      </c>
      <c r="D743" s="95">
        <f t="shared" si="262"/>
        <v>45519</v>
      </c>
      <c r="E743" s="93">
        <f ca="1">IF(D743&lt;$B$1,VLOOKUP(D743,[1]DI!$A$4:$B$15000,2,FALSE),0)</f>
        <v>0.104</v>
      </c>
      <c r="F743" s="14">
        <f t="shared" ca="1" si="271"/>
        <v>1.0003926999999999</v>
      </c>
      <c r="G743" s="14">
        <f ca="1">(TRUNC(PRODUCT($F$12:$F742),16))</f>
        <v>1.3825984521454699</v>
      </c>
      <c r="H743" s="14">
        <f t="shared" si="272"/>
        <v>1</v>
      </c>
      <c r="I743" s="14">
        <f t="shared" ca="1" si="273"/>
        <v>1.3825984499999999</v>
      </c>
      <c r="J743" s="13">
        <f t="shared" si="263"/>
        <v>7.0000000000000007E-2</v>
      </c>
      <c r="K743" s="29">
        <f t="shared" si="264"/>
        <v>44456</v>
      </c>
      <c r="L743" s="2">
        <f t="shared" si="265"/>
        <v>731</v>
      </c>
      <c r="M743" s="17">
        <f t="shared" si="266"/>
        <v>731</v>
      </c>
      <c r="N743" s="12">
        <f t="shared" si="255"/>
        <v>1.2168478410000001</v>
      </c>
      <c r="O743" s="12">
        <f t="shared" ca="1" si="256"/>
        <v>1.6824119390000001</v>
      </c>
      <c r="P743" s="17">
        <f t="shared" si="267"/>
        <v>0</v>
      </c>
      <c r="Q743" s="14">
        <f t="shared" ca="1" si="257"/>
        <v>521.30182825999998</v>
      </c>
      <c r="R743" s="20">
        <f t="shared" si="258"/>
        <v>0</v>
      </c>
      <c r="S743" s="14">
        <f t="shared" si="259"/>
        <v>0</v>
      </c>
      <c r="T743" s="4" t="str">
        <f t="shared" si="268"/>
        <v>A+J=</v>
      </c>
      <c r="U743" s="29">
        <f t="shared" si="269"/>
        <v>45807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60"/>
        <v>45523</v>
      </c>
      <c r="B744" s="116">
        <f t="shared" ca="1" si="270"/>
        <v>1286.0625460799999</v>
      </c>
      <c r="C744" s="14">
        <f t="shared" ca="1" si="261"/>
        <v>763.9107677799999</v>
      </c>
      <c r="D744" s="95">
        <f t="shared" si="262"/>
        <v>45520</v>
      </c>
      <c r="E744" s="93">
        <f ca="1">IF(D744&lt;$B$1,VLOOKUP(D744,[1]DI!$A$4:$B$15000,2,FALSE),0)</f>
        <v>0.104</v>
      </c>
      <c r="F744" s="14">
        <f t="shared" ca="1" si="271"/>
        <v>1.0003926999999999</v>
      </c>
      <c r="G744" s="14">
        <f ca="1">(TRUNC(PRODUCT($F$12:$F743),16))</f>
        <v>1.38314139855763</v>
      </c>
      <c r="H744" s="14">
        <f t="shared" si="272"/>
        <v>1</v>
      </c>
      <c r="I744" s="14">
        <f t="shared" ca="1" si="273"/>
        <v>1.3831414</v>
      </c>
      <c r="J744" s="13">
        <f t="shared" si="263"/>
        <v>7.0000000000000007E-2</v>
      </c>
      <c r="K744" s="29">
        <f t="shared" si="264"/>
        <v>44456</v>
      </c>
      <c r="L744" s="2">
        <f t="shared" si="265"/>
        <v>732</v>
      </c>
      <c r="M744" s="17">
        <f t="shared" si="266"/>
        <v>732</v>
      </c>
      <c r="N744" s="12">
        <f t="shared" si="255"/>
        <v>1.2171745920000001</v>
      </c>
      <c r="O744" s="12">
        <f t="shared" ca="1" si="256"/>
        <v>1.683524569</v>
      </c>
      <c r="P744" s="17">
        <f t="shared" si="267"/>
        <v>0</v>
      </c>
      <c r="Q744" s="14">
        <f t="shared" ca="1" si="257"/>
        <v>522.15177830000005</v>
      </c>
      <c r="R744" s="20">
        <f t="shared" si="258"/>
        <v>0</v>
      </c>
      <c r="S744" s="14">
        <f t="shared" si="259"/>
        <v>0</v>
      </c>
      <c r="T744" s="4" t="str">
        <f t="shared" si="268"/>
        <v>A+J=</v>
      </c>
      <c r="U744" s="29">
        <f t="shared" si="269"/>
        <v>45807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60"/>
        <v>45524</v>
      </c>
      <c r="B745" s="116">
        <f t="shared" ca="1" si="270"/>
        <v>1286.9130560599999</v>
      </c>
      <c r="C745" s="14">
        <f t="shared" ca="1" si="261"/>
        <v>763.9107677799999</v>
      </c>
      <c r="D745" s="95">
        <f t="shared" si="262"/>
        <v>45523</v>
      </c>
      <c r="E745" s="93">
        <f ca="1">IF(D745&lt;$B$1,VLOOKUP(D745,[1]DI!$A$4:$B$15000,2,FALSE),0)</f>
        <v>0.104</v>
      </c>
      <c r="F745" s="14">
        <f t="shared" ca="1" si="271"/>
        <v>1.0003926999999999</v>
      </c>
      <c r="G745" s="14">
        <f ca="1">(TRUNC(PRODUCT($F$12:$F744),16))</f>
        <v>1.38368455818484</v>
      </c>
      <c r="H745" s="14">
        <f t="shared" si="272"/>
        <v>1</v>
      </c>
      <c r="I745" s="14">
        <f t="shared" ca="1" si="273"/>
        <v>1.3836845600000001</v>
      </c>
      <c r="J745" s="13">
        <f t="shared" si="263"/>
        <v>7.0000000000000007E-2</v>
      </c>
      <c r="K745" s="29">
        <f t="shared" si="264"/>
        <v>44456</v>
      </c>
      <c r="L745" s="2">
        <f t="shared" si="265"/>
        <v>733</v>
      </c>
      <c r="M745" s="17">
        <f t="shared" si="266"/>
        <v>733</v>
      </c>
      <c r="N745" s="12">
        <f t="shared" si="255"/>
        <v>1.2175014310000001</v>
      </c>
      <c r="O745" s="12">
        <f t="shared" ca="1" si="256"/>
        <v>1.684637932</v>
      </c>
      <c r="P745" s="17">
        <f t="shared" si="267"/>
        <v>0</v>
      </c>
      <c r="Q745" s="14">
        <f t="shared" ca="1" si="257"/>
        <v>523.00228828000002</v>
      </c>
      <c r="R745" s="20">
        <f t="shared" si="258"/>
        <v>0</v>
      </c>
      <c r="S745" s="14">
        <f t="shared" si="259"/>
        <v>0</v>
      </c>
      <c r="T745" s="4" t="str">
        <f t="shared" si="268"/>
        <v>A+J=</v>
      </c>
      <c r="U745" s="29">
        <f t="shared" si="269"/>
        <v>45807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60"/>
        <v>45525</v>
      </c>
      <c r="B746" s="116">
        <f t="shared" ca="1" si="270"/>
        <v>1287.76412523</v>
      </c>
      <c r="C746" s="14">
        <f t="shared" ca="1" si="261"/>
        <v>763.9107677799999</v>
      </c>
      <c r="D746" s="95">
        <f t="shared" si="262"/>
        <v>45524</v>
      </c>
      <c r="E746" s="93">
        <f ca="1">IF(D746&lt;$B$1,VLOOKUP(D746,[1]DI!$A$4:$B$15000,2,FALSE),0)</f>
        <v>0.104</v>
      </c>
      <c r="F746" s="14">
        <f t="shared" ca="1" si="271"/>
        <v>1.0003926999999999</v>
      </c>
      <c r="G746" s="14">
        <f ca="1">(TRUNC(PRODUCT($F$12:$F745),16))</f>
        <v>1.3842279311108401</v>
      </c>
      <c r="H746" s="14">
        <f t="shared" si="272"/>
        <v>1</v>
      </c>
      <c r="I746" s="14">
        <f t="shared" ca="1" si="273"/>
        <v>1.38422793</v>
      </c>
      <c r="J746" s="13">
        <f t="shared" si="263"/>
        <v>7.0000000000000007E-2</v>
      </c>
      <c r="K746" s="29">
        <f t="shared" si="264"/>
        <v>44456</v>
      </c>
      <c r="L746" s="2">
        <f t="shared" si="265"/>
        <v>734</v>
      </c>
      <c r="M746" s="17">
        <f t="shared" si="266"/>
        <v>734</v>
      </c>
      <c r="N746" s="12">
        <f t="shared" si="255"/>
        <v>1.217828358</v>
      </c>
      <c r="O746" s="12">
        <f t="shared" ca="1" si="256"/>
        <v>1.6857520269999999</v>
      </c>
      <c r="P746" s="17">
        <f t="shared" si="267"/>
        <v>0</v>
      </c>
      <c r="Q746" s="14">
        <f t="shared" ca="1" si="257"/>
        <v>523.85335744999998</v>
      </c>
      <c r="R746" s="20">
        <f t="shared" si="258"/>
        <v>0</v>
      </c>
      <c r="S746" s="14">
        <f t="shared" si="259"/>
        <v>0</v>
      </c>
      <c r="T746" s="4" t="str">
        <f t="shared" si="268"/>
        <v>A+J=</v>
      </c>
      <c r="U746" s="29">
        <f t="shared" si="269"/>
        <v>45807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60"/>
        <v>45526</v>
      </c>
      <c r="B747" s="116">
        <f t="shared" ca="1" si="270"/>
        <v>1288.6157627399998</v>
      </c>
      <c r="C747" s="14">
        <f t="shared" ca="1" si="261"/>
        <v>763.9107677799999</v>
      </c>
      <c r="D747" s="95">
        <f t="shared" si="262"/>
        <v>45525</v>
      </c>
      <c r="E747" s="93">
        <f ca="1">IF(D747&lt;$B$1,VLOOKUP(D747,[1]DI!$A$4:$B$15000,2,FALSE),0)</f>
        <v>0.104</v>
      </c>
      <c r="F747" s="14">
        <f t="shared" ca="1" si="271"/>
        <v>1.0003926999999999</v>
      </c>
      <c r="G747" s="14">
        <f ca="1">(TRUNC(PRODUCT($F$12:$F746),16))</f>
        <v>1.38477151741939</v>
      </c>
      <c r="H747" s="14">
        <f t="shared" si="272"/>
        <v>1</v>
      </c>
      <c r="I747" s="14">
        <f t="shared" ca="1" si="273"/>
        <v>1.3847715199999999</v>
      </c>
      <c r="J747" s="13">
        <f t="shared" si="263"/>
        <v>7.0000000000000007E-2</v>
      </c>
      <c r="K747" s="29">
        <f t="shared" si="264"/>
        <v>44456</v>
      </c>
      <c r="L747" s="2">
        <f t="shared" si="265"/>
        <v>735</v>
      </c>
      <c r="M747" s="17">
        <f t="shared" si="266"/>
        <v>735</v>
      </c>
      <c r="N747" s="12">
        <f t="shared" si="255"/>
        <v>1.218155372</v>
      </c>
      <c r="O747" s="12">
        <f t="shared" ca="1" si="256"/>
        <v>1.6868668659999999</v>
      </c>
      <c r="P747" s="17">
        <f t="shared" si="267"/>
        <v>0</v>
      </c>
      <c r="Q747" s="14">
        <f t="shared" ca="1" si="257"/>
        <v>524.70499496000002</v>
      </c>
      <c r="R747" s="20">
        <f t="shared" si="258"/>
        <v>0</v>
      </c>
      <c r="S747" s="14">
        <f t="shared" si="259"/>
        <v>0</v>
      </c>
      <c r="T747" s="4" t="str">
        <f t="shared" si="268"/>
        <v>A+J=</v>
      </c>
      <c r="U747" s="29">
        <f t="shared" si="269"/>
        <v>45807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60"/>
        <v>45527</v>
      </c>
      <c r="B748" s="116">
        <f t="shared" ca="1" si="270"/>
        <v>1289.4679617299998</v>
      </c>
      <c r="C748" s="14">
        <f t="shared" ca="1" si="261"/>
        <v>763.9107677799999</v>
      </c>
      <c r="D748" s="95">
        <f t="shared" si="262"/>
        <v>45526</v>
      </c>
      <c r="E748" s="93">
        <f ca="1">IF(D748&lt;$B$1,VLOOKUP(D748,[1]DI!$A$4:$B$15000,2,FALSE),0)</f>
        <v>0.104</v>
      </c>
      <c r="F748" s="14">
        <f t="shared" ca="1" si="271"/>
        <v>1.0003926999999999</v>
      </c>
      <c r="G748" s="14">
        <f ca="1">(TRUNC(PRODUCT($F$12:$F747),16))</f>
        <v>1.38531531719428</v>
      </c>
      <c r="H748" s="14">
        <f t="shared" si="272"/>
        <v>1</v>
      </c>
      <c r="I748" s="14">
        <f t="shared" ca="1" si="273"/>
        <v>1.3853153199999999</v>
      </c>
      <c r="J748" s="13">
        <f t="shared" si="263"/>
        <v>7.0000000000000007E-2</v>
      </c>
      <c r="K748" s="29">
        <f t="shared" si="264"/>
        <v>44456</v>
      </c>
      <c r="L748" s="2">
        <f t="shared" si="265"/>
        <v>736</v>
      </c>
      <c r="M748" s="17">
        <f t="shared" si="266"/>
        <v>736</v>
      </c>
      <c r="N748" s="12">
        <f t="shared" si="255"/>
        <v>1.2184824750000001</v>
      </c>
      <c r="O748" s="12">
        <f t="shared" ca="1" si="256"/>
        <v>1.6879824400000001</v>
      </c>
      <c r="P748" s="17">
        <f t="shared" si="267"/>
        <v>0</v>
      </c>
      <c r="Q748" s="14">
        <f t="shared" ca="1" si="257"/>
        <v>525.55719395000006</v>
      </c>
      <c r="R748" s="20">
        <f t="shared" si="258"/>
        <v>0</v>
      </c>
      <c r="S748" s="14">
        <f t="shared" si="259"/>
        <v>0</v>
      </c>
      <c r="T748" s="4" t="str">
        <f t="shared" si="268"/>
        <v>A+J=</v>
      </c>
      <c r="U748" s="29">
        <f t="shared" si="269"/>
        <v>45807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60"/>
        <v>45530</v>
      </c>
      <c r="B749" s="116">
        <f t="shared" ca="1" si="270"/>
        <v>1290.3207199099998</v>
      </c>
      <c r="C749" s="14">
        <f t="shared" ca="1" si="261"/>
        <v>763.9107677799999</v>
      </c>
      <c r="D749" s="95">
        <f t="shared" si="262"/>
        <v>45527</v>
      </c>
      <c r="E749" s="93">
        <f ca="1">IF(D749&lt;$B$1,VLOOKUP(D749,[1]DI!$A$4:$B$15000,2,FALSE),0)</f>
        <v>0.104</v>
      </c>
      <c r="F749" s="14">
        <f t="shared" ca="1" si="271"/>
        <v>1.0003926999999999</v>
      </c>
      <c r="G749" s="14">
        <f ca="1">(TRUNC(PRODUCT($F$12:$F748),16))</f>
        <v>1.3858593305193401</v>
      </c>
      <c r="H749" s="14">
        <f t="shared" si="272"/>
        <v>1</v>
      </c>
      <c r="I749" s="14">
        <f t="shared" ca="1" si="273"/>
        <v>1.3858593299999999</v>
      </c>
      <c r="J749" s="13">
        <f t="shared" si="263"/>
        <v>7.0000000000000007E-2</v>
      </c>
      <c r="K749" s="29">
        <f t="shared" si="264"/>
        <v>44456</v>
      </c>
      <c r="L749" s="2">
        <f t="shared" si="265"/>
        <v>737</v>
      </c>
      <c r="M749" s="17">
        <f t="shared" si="266"/>
        <v>737</v>
      </c>
      <c r="N749" s="12">
        <f t="shared" si="255"/>
        <v>1.218809665</v>
      </c>
      <c r="O749" s="12">
        <f t="shared" ca="1" si="256"/>
        <v>1.689098746</v>
      </c>
      <c r="P749" s="17">
        <f t="shared" si="267"/>
        <v>0</v>
      </c>
      <c r="Q749" s="14">
        <f t="shared" ca="1" si="257"/>
        <v>526.40995212999997</v>
      </c>
      <c r="R749" s="20">
        <f t="shared" si="258"/>
        <v>0</v>
      </c>
      <c r="S749" s="14">
        <f t="shared" si="259"/>
        <v>0</v>
      </c>
      <c r="T749" s="4" t="str">
        <f t="shared" si="268"/>
        <v>A+J=</v>
      </c>
      <c r="U749" s="29">
        <f t="shared" si="269"/>
        <v>45807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60"/>
        <v>45531</v>
      </c>
      <c r="B750" s="116">
        <f t="shared" ca="1" si="270"/>
        <v>1291.1740479599998</v>
      </c>
      <c r="C750" s="14">
        <f t="shared" ca="1" si="261"/>
        <v>763.9107677799999</v>
      </c>
      <c r="D750" s="95">
        <f t="shared" si="262"/>
        <v>45530</v>
      </c>
      <c r="E750" s="93">
        <f ca="1">IF(D750&lt;$B$1,VLOOKUP(D750,[1]DI!$A$4:$B$15000,2,FALSE),0)</f>
        <v>0.104</v>
      </c>
      <c r="F750" s="14">
        <f t="shared" ca="1" si="271"/>
        <v>1.0003926999999999</v>
      </c>
      <c r="G750" s="14">
        <f ca="1">(TRUNC(PRODUCT($F$12:$F749),16))</f>
        <v>1.3864035574784399</v>
      </c>
      <c r="H750" s="14">
        <f t="shared" si="272"/>
        <v>1</v>
      </c>
      <c r="I750" s="14">
        <f t="shared" ca="1" si="273"/>
        <v>1.38640356</v>
      </c>
      <c r="J750" s="13">
        <f t="shared" si="263"/>
        <v>7.0000000000000007E-2</v>
      </c>
      <c r="K750" s="29">
        <f t="shared" si="264"/>
        <v>44456</v>
      </c>
      <c r="L750" s="2">
        <f t="shared" si="265"/>
        <v>738</v>
      </c>
      <c r="M750" s="17">
        <f t="shared" si="266"/>
        <v>738</v>
      </c>
      <c r="N750" s="12">
        <f t="shared" si="255"/>
        <v>1.2191369430000001</v>
      </c>
      <c r="O750" s="12">
        <f t="shared" ca="1" si="256"/>
        <v>1.6902157980000001</v>
      </c>
      <c r="P750" s="17">
        <f t="shared" si="267"/>
        <v>0</v>
      </c>
      <c r="Q750" s="14">
        <f t="shared" ca="1" si="257"/>
        <v>527.26328018000004</v>
      </c>
      <c r="R750" s="20">
        <f t="shared" si="258"/>
        <v>0</v>
      </c>
      <c r="S750" s="14">
        <f t="shared" si="259"/>
        <v>0</v>
      </c>
      <c r="T750" s="4" t="str">
        <f t="shared" si="268"/>
        <v>A+J=</v>
      </c>
      <c r="U750" s="29">
        <f t="shared" si="269"/>
        <v>45807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60"/>
        <v>45532</v>
      </c>
      <c r="B751" s="116">
        <f t="shared" ca="1" si="270"/>
        <v>1292.0279367200001</v>
      </c>
      <c r="C751" s="14">
        <f t="shared" ca="1" si="261"/>
        <v>763.9107677799999</v>
      </c>
      <c r="D751" s="95">
        <f t="shared" si="262"/>
        <v>45531</v>
      </c>
      <c r="E751" s="93">
        <f ca="1">IF(D751&lt;$B$1,VLOOKUP(D751,[1]DI!$A$4:$B$15000,2,FALSE),0)</f>
        <v>0.104</v>
      </c>
      <c r="F751" s="14">
        <f t="shared" ca="1" si="271"/>
        <v>1.0003926999999999</v>
      </c>
      <c r="G751" s="14">
        <f ca="1">(TRUNC(PRODUCT($F$12:$F750),16))</f>
        <v>1.38694799815546</v>
      </c>
      <c r="H751" s="14">
        <f t="shared" si="272"/>
        <v>1</v>
      </c>
      <c r="I751" s="14">
        <f t="shared" ca="1" si="273"/>
        <v>1.3869480000000001</v>
      </c>
      <c r="J751" s="13">
        <f t="shared" si="263"/>
        <v>7.0000000000000007E-2</v>
      </c>
      <c r="K751" s="29">
        <f t="shared" si="264"/>
        <v>44456</v>
      </c>
      <c r="L751" s="2">
        <f t="shared" si="265"/>
        <v>739</v>
      </c>
      <c r="M751" s="17">
        <f t="shared" si="266"/>
        <v>739</v>
      </c>
      <c r="N751" s="12">
        <f t="shared" si="255"/>
        <v>1.2194643089999999</v>
      </c>
      <c r="O751" s="12">
        <f t="shared" ca="1" si="256"/>
        <v>1.6913335839999999</v>
      </c>
      <c r="P751" s="17">
        <f t="shared" si="267"/>
        <v>0</v>
      </c>
      <c r="Q751" s="14">
        <f t="shared" ca="1" si="257"/>
        <v>528.11716894000006</v>
      </c>
      <c r="R751" s="20">
        <f t="shared" si="258"/>
        <v>0</v>
      </c>
      <c r="S751" s="14">
        <f t="shared" si="259"/>
        <v>0</v>
      </c>
      <c r="T751" s="4" t="str">
        <f t="shared" si="268"/>
        <v>A+J=</v>
      </c>
      <c r="U751" s="29">
        <f t="shared" si="269"/>
        <v>45807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60"/>
        <v>45533</v>
      </c>
      <c r="B752" s="116">
        <f t="shared" ca="1" si="270"/>
        <v>1292.8823877199998</v>
      </c>
      <c r="C752" s="14">
        <f t="shared" ca="1" si="261"/>
        <v>763.9107677799999</v>
      </c>
      <c r="D752" s="95">
        <f t="shared" si="262"/>
        <v>45532</v>
      </c>
      <c r="E752" s="93">
        <f ca="1">IF(D752&lt;$B$1,VLOOKUP(D752,[1]DI!$A$4:$B$15000,2,FALSE),0)</f>
        <v>0.104</v>
      </c>
      <c r="F752" s="14">
        <f t="shared" ca="1" si="271"/>
        <v>1.0003926999999999</v>
      </c>
      <c r="G752" s="14">
        <f ca="1">(TRUNC(PRODUCT($F$12:$F751),16))</f>
        <v>1.3874926526343301</v>
      </c>
      <c r="H752" s="14">
        <f t="shared" si="272"/>
        <v>1</v>
      </c>
      <c r="I752" s="14">
        <f t="shared" ca="1" si="273"/>
        <v>1.38749265</v>
      </c>
      <c r="J752" s="13">
        <f t="shared" si="263"/>
        <v>7.0000000000000007E-2</v>
      </c>
      <c r="K752" s="29">
        <f t="shared" si="264"/>
        <v>44456</v>
      </c>
      <c r="L752" s="2">
        <f t="shared" si="265"/>
        <v>740</v>
      </c>
      <c r="M752" s="17">
        <f t="shared" si="266"/>
        <v>740</v>
      </c>
      <c r="N752" s="12">
        <f t="shared" si="255"/>
        <v>1.2197917629999999</v>
      </c>
      <c r="O752" s="12">
        <f t="shared" ca="1" si="256"/>
        <v>1.692452106</v>
      </c>
      <c r="P752" s="17">
        <f t="shared" si="267"/>
        <v>0</v>
      </c>
      <c r="Q752" s="14">
        <f t="shared" ca="1" si="257"/>
        <v>528.97161993999998</v>
      </c>
      <c r="R752" s="20">
        <f t="shared" si="258"/>
        <v>0</v>
      </c>
      <c r="S752" s="14">
        <f t="shared" si="259"/>
        <v>0</v>
      </c>
      <c r="T752" s="4" t="str">
        <f t="shared" si="268"/>
        <v>A+J=</v>
      </c>
      <c r="U752" s="29">
        <f t="shared" si="269"/>
        <v>45807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60"/>
        <v>45534</v>
      </c>
      <c r="B753" s="116">
        <f t="shared" ca="1" si="270"/>
        <v>1293.7374086</v>
      </c>
      <c r="C753" s="14">
        <f t="shared" ca="1" si="261"/>
        <v>763.9107677799999</v>
      </c>
      <c r="D753" s="95">
        <f t="shared" si="262"/>
        <v>45533</v>
      </c>
      <c r="E753" s="93">
        <f ca="1">IF(D753&lt;$B$1,VLOOKUP(D753,[1]DI!$A$4:$B$15000,2,FALSE),0)</f>
        <v>0.104</v>
      </c>
      <c r="F753" s="14">
        <f t="shared" ca="1" si="271"/>
        <v>1.0003926999999999</v>
      </c>
      <c r="G753" s="14">
        <f ca="1">(TRUNC(PRODUCT($F$12:$F752),16))</f>
        <v>1.3880375209990199</v>
      </c>
      <c r="H753" s="14">
        <f t="shared" si="272"/>
        <v>1</v>
      </c>
      <c r="I753" s="14">
        <f t="shared" ca="1" si="273"/>
        <v>1.3880375199999999</v>
      </c>
      <c r="J753" s="13">
        <f t="shared" si="263"/>
        <v>7.0000000000000007E-2</v>
      </c>
      <c r="K753" s="29">
        <f t="shared" si="264"/>
        <v>44456</v>
      </c>
      <c r="L753" s="2">
        <f t="shared" si="265"/>
        <v>741</v>
      </c>
      <c r="M753" s="17">
        <f t="shared" si="266"/>
        <v>741</v>
      </c>
      <c r="N753" s="12">
        <f t="shared" si="255"/>
        <v>1.2201193050000001</v>
      </c>
      <c r="O753" s="12">
        <f t="shared" ca="1" si="256"/>
        <v>1.693571374</v>
      </c>
      <c r="P753" s="17">
        <f t="shared" si="267"/>
        <v>0</v>
      </c>
      <c r="Q753" s="14">
        <f t="shared" ca="1" si="257"/>
        <v>529.82664081999997</v>
      </c>
      <c r="R753" s="20">
        <f t="shared" si="258"/>
        <v>0</v>
      </c>
      <c r="S753" s="14">
        <f t="shared" si="259"/>
        <v>0</v>
      </c>
      <c r="T753" s="4" t="str">
        <f t="shared" si="268"/>
        <v>A+J=</v>
      </c>
      <c r="U753" s="29">
        <f t="shared" si="269"/>
        <v>45807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60"/>
        <v>45537</v>
      </c>
      <c r="B754" s="116">
        <f t="shared" ca="1" si="270"/>
        <v>1294.5929917099998</v>
      </c>
      <c r="C754" s="14">
        <f t="shared" ca="1" si="261"/>
        <v>763.9107677799999</v>
      </c>
      <c r="D754" s="95">
        <f t="shared" si="262"/>
        <v>45534</v>
      </c>
      <c r="E754" s="93">
        <f ca="1">IF(D754&lt;$B$1,VLOOKUP(D754,[1]DI!$A$4:$B$15000,2,FALSE),0)</f>
        <v>0.104</v>
      </c>
      <c r="F754" s="14">
        <f t="shared" ca="1" si="271"/>
        <v>1.0003926999999999</v>
      </c>
      <c r="G754" s="14">
        <f ca="1">(TRUNC(PRODUCT($F$12:$F753),16))</f>
        <v>1.38858260333352</v>
      </c>
      <c r="H754" s="14">
        <f t="shared" si="272"/>
        <v>1</v>
      </c>
      <c r="I754" s="14">
        <f t="shared" ca="1" si="273"/>
        <v>1.3885825999999999</v>
      </c>
      <c r="J754" s="13">
        <f t="shared" si="263"/>
        <v>7.0000000000000007E-2</v>
      </c>
      <c r="K754" s="29">
        <f t="shared" si="264"/>
        <v>44456</v>
      </c>
      <c r="L754" s="2">
        <f t="shared" si="265"/>
        <v>742</v>
      </c>
      <c r="M754" s="17">
        <f t="shared" si="266"/>
        <v>742</v>
      </c>
      <c r="N754" s="12">
        <f t="shared" si="255"/>
        <v>1.220446935</v>
      </c>
      <c r="O754" s="12">
        <f t="shared" ca="1" si="256"/>
        <v>1.6946913779999999</v>
      </c>
      <c r="P754" s="17">
        <f t="shared" si="267"/>
        <v>0</v>
      </c>
      <c r="Q754" s="14">
        <f t="shared" ca="1" si="257"/>
        <v>530.68222392999996</v>
      </c>
      <c r="R754" s="20">
        <f t="shared" si="258"/>
        <v>0</v>
      </c>
      <c r="S754" s="14">
        <f t="shared" si="259"/>
        <v>0</v>
      </c>
      <c r="T754" s="4" t="str">
        <f t="shared" si="268"/>
        <v>A+J=</v>
      </c>
      <c r="U754" s="29">
        <f t="shared" si="269"/>
        <v>45807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60"/>
        <v>45538</v>
      </c>
      <c r="B755" s="116">
        <f t="shared" ca="1" si="270"/>
        <v>1295.4491462299998</v>
      </c>
      <c r="C755" s="14">
        <f t="shared" ca="1" si="261"/>
        <v>763.9107677799999</v>
      </c>
      <c r="D755" s="95">
        <f t="shared" si="262"/>
        <v>45537</v>
      </c>
      <c r="E755" s="93">
        <f ca="1">IF(D755&lt;$B$1,VLOOKUP(D755,[1]DI!$A$4:$B$15000,2,FALSE),0)</f>
        <v>0.104</v>
      </c>
      <c r="F755" s="14">
        <f t="shared" ca="1" si="271"/>
        <v>1.0003926999999999</v>
      </c>
      <c r="G755" s="14">
        <f ca="1">(TRUNC(PRODUCT($F$12:$F754),16))</f>
        <v>1.3891278997218499</v>
      </c>
      <c r="H755" s="14">
        <f t="shared" si="272"/>
        <v>1</v>
      </c>
      <c r="I755" s="14">
        <f t="shared" ca="1" si="273"/>
        <v>1.3891279000000001</v>
      </c>
      <c r="J755" s="13">
        <f t="shared" si="263"/>
        <v>7.0000000000000007E-2</v>
      </c>
      <c r="K755" s="29">
        <f t="shared" si="264"/>
        <v>44456</v>
      </c>
      <c r="L755" s="2">
        <f t="shared" si="265"/>
        <v>743</v>
      </c>
      <c r="M755" s="17">
        <f t="shared" si="266"/>
        <v>743</v>
      </c>
      <c r="N755" s="12">
        <f t="shared" si="255"/>
        <v>1.2207746530000001</v>
      </c>
      <c r="O755" s="12">
        <f t="shared" ca="1" si="256"/>
        <v>1.69581213</v>
      </c>
      <c r="P755" s="17">
        <f t="shared" si="267"/>
        <v>0</v>
      </c>
      <c r="Q755" s="14">
        <f t="shared" ca="1" si="257"/>
        <v>531.53837844999998</v>
      </c>
      <c r="R755" s="20">
        <f t="shared" si="258"/>
        <v>0</v>
      </c>
      <c r="S755" s="14">
        <f t="shared" si="259"/>
        <v>0</v>
      </c>
      <c r="T755" s="4" t="str">
        <f t="shared" si="268"/>
        <v>A+J=</v>
      </c>
      <c r="U755" s="29">
        <f t="shared" si="269"/>
        <v>45807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60"/>
        <v>45539</v>
      </c>
      <c r="B756" s="116">
        <f t="shared" ca="1" si="270"/>
        <v>1296.30586223</v>
      </c>
      <c r="C756" s="14">
        <f t="shared" ca="1" si="261"/>
        <v>763.9107677799999</v>
      </c>
      <c r="D756" s="95">
        <f t="shared" si="262"/>
        <v>45538</v>
      </c>
      <c r="E756" s="93">
        <f ca="1">IF(D756&lt;$B$1,VLOOKUP(D756,[1]DI!$A$4:$B$15000,2,FALSE),0)</f>
        <v>0.104</v>
      </c>
      <c r="F756" s="14">
        <f t="shared" ca="1" si="271"/>
        <v>1.0003926999999999</v>
      </c>
      <c r="G756" s="14">
        <f ca="1">(TRUNC(PRODUCT($F$12:$F755),16))</f>
        <v>1.3896734102480699</v>
      </c>
      <c r="H756" s="14">
        <f t="shared" si="272"/>
        <v>1</v>
      </c>
      <c r="I756" s="14">
        <f t="shared" ca="1" si="273"/>
        <v>1.3896734100000001</v>
      </c>
      <c r="J756" s="13">
        <f t="shared" si="263"/>
        <v>7.0000000000000007E-2</v>
      </c>
      <c r="K756" s="29">
        <f t="shared" si="264"/>
        <v>44456</v>
      </c>
      <c r="L756" s="2">
        <f t="shared" si="265"/>
        <v>744</v>
      </c>
      <c r="M756" s="17">
        <f t="shared" si="266"/>
        <v>744</v>
      </c>
      <c r="N756" s="12">
        <f t="shared" si="255"/>
        <v>1.2211024580000001</v>
      </c>
      <c r="O756" s="12">
        <f t="shared" ca="1" si="256"/>
        <v>1.696933617</v>
      </c>
      <c r="P756" s="17">
        <f t="shared" si="267"/>
        <v>0</v>
      </c>
      <c r="Q756" s="14">
        <f t="shared" ca="1" si="257"/>
        <v>532.39509444999999</v>
      </c>
      <c r="R756" s="20">
        <f t="shared" si="258"/>
        <v>0</v>
      </c>
      <c r="S756" s="14">
        <f t="shared" si="259"/>
        <v>0</v>
      </c>
      <c r="T756" s="4" t="str">
        <f t="shared" si="268"/>
        <v>A+J=</v>
      </c>
      <c r="U756" s="29">
        <f t="shared" si="269"/>
        <v>45807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60"/>
        <v>45540</v>
      </c>
      <c r="B757" s="116">
        <f t="shared" ca="1" si="270"/>
        <v>1297.1631412299998</v>
      </c>
      <c r="C757" s="14">
        <f t="shared" ca="1" si="261"/>
        <v>763.9107677799999</v>
      </c>
      <c r="D757" s="95">
        <f t="shared" si="262"/>
        <v>45539</v>
      </c>
      <c r="E757" s="93">
        <f ca="1">IF(D757&lt;$B$1,VLOOKUP(D757,[1]DI!$A$4:$B$15000,2,FALSE),0)</f>
        <v>0.104</v>
      </c>
      <c r="F757" s="14">
        <f t="shared" ca="1" si="271"/>
        <v>1.0003926999999999</v>
      </c>
      <c r="G757" s="14">
        <f ca="1">(TRUNC(PRODUCT($F$12:$F756),16))</f>
        <v>1.39021913499627</v>
      </c>
      <c r="H757" s="14">
        <f t="shared" si="272"/>
        <v>1</v>
      </c>
      <c r="I757" s="14">
        <f t="shared" ca="1" si="273"/>
        <v>1.39021913</v>
      </c>
      <c r="J757" s="13">
        <f t="shared" si="263"/>
        <v>7.0000000000000007E-2</v>
      </c>
      <c r="K757" s="29">
        <f t="shared" si="264"/>
        <v>44456</v>
      </c>
      <c r="L757" s="2">
        <f t="shared" si="265"/>
        <v>745</v>
      </c>
      <c r="M757" s="17">
        <f t="shared" si="266"/>
        <v>745</v>
      </c>
      <c r="N757" s="12">
        <f t="shared" si="255"/>
        <v>1.2214303520000001</v>
      </c>
      <c r="O757" s="12">
        <f t="shared" ca="1" si="256"/>
        <v>1.698055841</v>
      </c>
      <c r="P757" s="17">
        <f t="shared" si="267"/>
        <v>0</v>
      </c>
      <c r="Q757" s="14">
        <f t="shared" ca="1" si="257"/>
        <v>533.25237345000005</v>
      </c>
      <c r="R757" s="20">
        <f t="shared" si="258"/>
        <v>0</v>
      </c>
      <c r="S757" s="14">
        <f t="shared" si="259"/>
        <v>0</v>
      </c>
      <c r="T757" s="4" t="str">
        <f t="shared" si="268"/>
        <v>A+J=</v>
      </c>
      <c r="U757" s="29">
        <f t="shared" si="269"/>
        <v>45807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60"/>
        <v>45541</v>
      </c>
      <c r="B758" s="116">
        <f t="shared" ca="1" si="270"/>
        <v>1298.0209931599998</v>
      </c>
      <c r="C758" s="14">
        <f t="shared" ca="1" si="261"/>
        <v>763.9107677799999</v>
      </c>
      <c r="D758" s="95">
        <f t="shared" si="262"/>
        <v>45540</v>
      </c>
      <c r="E758" s="93">
        <f ca="1">IF(D758&lt;$B$1,VLOOKUP(D758,[1]DI!$A$4:$B$15000,2,FALSE),0)</f>
        <v>0.104</v>
      </c>
      <c r="F758" s="14">
        <f t="shared" ca="1" si="271"/>
        <v>1.0003926999999999</v>
      </c>
      <c r="G758" s="14">
        <f ca="1">(TRUNC(PRODUCT($F$12:$F757),16))</f>
        <v>1.3907650740505799</v>
      </c>
      <c r="H758" s="14">
        <f t="shared" si="272"/>
        <v>1</v>
      </c>
      <c r="I758" s="14">
        <f t="shared" ca="1" si="273"/>
        <v>1.39076507</v>
      </c>
      <c r="J758" s="13">
        <f t="shared" si="263"/>
        <v>7.0000000000000007E-2</v>
      </c>
      <c r="K758" s="29">
        <f t="shared" si="264"/>
        <v>44456</v>
      </c>
      <c r="L758" s="2">
        <f t="shared" si="265"/>
        <v>746</v>
      </c>
      <c r="M758" s="17">
        <f t="shared" si="266"/>
        <v>746</v>
      </c>
      <c r="N758" s="12">
        <f t="shared" si="255"/>
        <v>1.221758334</v>
      </c>
      <c r="O758" s="12">
        <f t="shared" ca="1" si="256"/>
        <v>1.699178815</v>
      </c>
      <c r="P758" s="17">
        <f t="shared" si="267"/>
        <v>0</v>
      </c>
      <c r="Q758" s="14">
        <f t="shared" ca="1" si="257"/>
        <v>534.11022537999997</v>
      </c>
      <c r="R758" s="20">
        <f t="shared" si="258"/>
        <v>0</v>
      </c>
      <c r="S758" s="14">
        <f t="shared" si="259"/>
        <v>0</v>
      </c>
      <c r="T758" s="4" t="str">
        <f t="shared" si="268"/>
        <v>A+J=</v>
      </c>
      <c r="U758" s="29">
        <f t="shared" si="269"/>
        <v>45807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60"/>
        <v>45544</v>
      </c>
      <c r="B759" s="116">
        <f t="shared" ca="1" si="270"/>
        <v>1298.8794172599999</v>
      </c>
      <c r="C759" s="14">
        <f t="shared" ca="1" si="261"/>
        <v>763.9107677799999</v>
      </c>
      <c r="D759" s="95">
        <f t="shared" si="262"/>
        <v>45541</v>
      </c>
      <c r="E759" s="93">
        <f ca="1">IF(D759&lt;$B$1,VLOOKUP(D759,[1]DI!$A$4:$B$15000,2,FALSE),0)</f>
        <v>0.104</v>
      </c>
      <c r="F759" s="14">
        <f t="shared" ca="1" si="271"/>
        <v>1.0003926999999999</v>
      </c>
      <c r="G759" s="14">
        <f ca="1">(TRUNC(PRODUCT($F$12:$F758),16))</f>
        <v>1.39131122749516</v>
      </c>
      <c r="H759" s="14">
        <f t="shared" si="272"/>
        <v>1</v>
      </c>
      <c r="I759" s="14">
        <f t="shared" ca="1" si="273"/>
        <v>1.3913112299999999</v>
      </c>
      <c r="J759" s="13">
        <f t="shared" si="263"/>
        <v>7.0000000000000007E-2</v>
      </c>
      <c r="K759" s="29">
        <f t="shared" si="264"/>
        <v>44456</v>
      </c>
      <c r="L759" s="2">
        <f t="shared" si="265"/>
        <v>747</v>
      </c>
      <c r="M759" s="17">
        <f t="shared" si="266"/>
        <v>747</v>
      </c>
      <c r="N759" s="12">
        <f t="shared" si="255"/>
        <v>1.2220864039999999</v>
      </c>
      <c r="O759" s="12">
        <f t="shared" ca="1" si="256"/>
        <v>1.7003025380000001</v>
      </c>
      <c r="P759" s="17">
        <f t="shared" si="267"/>
        <v>0</v>
      </c>
      <c r="Q759" s="14">
        <f t="shared" ca="1" si="257"/>
        <v>534.96864947999995</v>
      </c>
      <c r="R759" s="20">
        <f t="shared" si="258"/>
        <v>0</v>
      </c>
      <c r="S759" s="14">
        <f t="shared" si="259"/>
        <v>0</v>
      </c>
      <c r="T759" s="4" t="str">
        <f t="shared" si="268"/>
        <v>A+J=</v>
      </c>
      <c r="U759" s="29">
        <f t="shared" si="269"/>
        <v>45807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60"/>
        <v>45545</v>
      </c>
      <c r="B760" s="116">
        <f t="shared" ca="1" si="270"/>
        <v>1299.73840436</v>
      </c>
      <c r="C760" s="14">
        <f t="shared" ca="1" si="261"/>
        <v>763.9107677799999</v>
      </c>
      <c r="D760" s="95">
        <f t="shared" si="262"/>
        <v>45544</v>
      </c>
      <c r="E760" s="93">
        <f ca="1">IF(D760&lt;$B$1,VLOOKUP(D760,[1]DI!$A$4:$B$15000,2,FALSE),0)</f>
        <v>0.104</v>
      </c>
      <c r="F760" s="14">
        <f t="shared" ca="1" si="271"/>
        <v>1.0003926999999999</v>
      </c>
      <c r="G760" s="14">
        <f ca="1">(TRUNC(PRODUCT($F$12:$F759),16))</f>
        <v>1.3918575954142001</v>
      </c>
      <c r="H760" s="14">
        <f t="shared" si="272"/>
        <v>1</v>
      </c>
      <c r="I760" s="14">
        <f t="shared" ca="1" si="273"/>
        <v>1.3918576</v>
      </c>
      <c r="J760" s="13">
        <f t="shared" si="263"/>
        <v>7.0000000000000007E-2</v>
      </c>
      <c r="K760" s="29">
        <f t="shared" si="264"/>
        <v>44456</v>
      </c>
      <c r="L760" s="2">
        <f t="shared" si="265"/>
        <v>748</v>
      </c>
      <c r="M760" s="17">
        <f t="shared" si="266"/>
        <v>748</v>
      </c>
      <c r="N760" s="12">
        <f t="shared" si="255"/>
        <v>1.222414562</v>
      </c>
      <c r="O760" s="12">
        <f t="shared" ca="1" si="256"/>
        <v>1.7014269980000001</v>
      </c>
      <c r="P760" s="17">
        <f t="shared" si="267"/>
        <v>0</v>
      </c>
      <c r="Q760" s="14">
        <f t="shared" ca="1" si="257"/>
        <v>535.82763657999999</v>
      </c>
      <c r="R760" s="20">
        <f t="shared" si="258"/>
        <v>0</v>
      </c>
      <c r="S760" s="14">
        <f t="shared" si="259"/>
        <v>0</v>
      </c>
      <c r="T760" s="4" t="str">
        <f t="shared" si="268"/>
        <v>A+J=</v>
      </c>
      <c r="U760" s="29">
        <f t="shared" si="269"/>
        <v>45807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>
        <f t="shared" si="260"/>
        <v>45546</v>
      </c>
      <c r="B761" s="116">
        <f t="shared" ca="1" si="270"/>
        <v>1300.5979559899999</v>
      </c>
      <c r="C761" s="14">
        <f t="shared" ca="1" si="261"/>
        <v>763.9107677799999</v>
      </c>
      <c r="D761" s="95">
        <f t="shared" si="262"/>
        <v>45545</v>
      </c>
      <c r="E761" s="93">
        <f ca="1">IF(D761&lt;$B$1,VLOOKUP(D761,[1]DI!$A$4:$B$15000,2,FALSE),0)</f>
        <v>0.104</v>
      </c>
      <c r="F761" s="14">
        <f t="shared" ca="1" si="271"/>
        <v>1.0003926999999999</v>
      </c>
      <c r="G761" s="14">
        <f ca="1">(TRUNC(PRODUCT($F$12:$F760),16))</f>
        <v>1.3924041778919201</v>
      </c>
      <c r="H761" s="14">
        <f t="shared" si="272"/>
        <v>1</v>
      </c>
      <c r="I761" s="14">
        <f t="shared" ca="1" si="273"/>
        <v>1.39240418</v>
      </c>
      <c r="J761" s="13">
        <f t="shared" si="263"/>
        <v>7.0000000000000007E-2</v>
      </c>
      <c r="K761" s="29">
        <f t="shared" si="264"/>
        <v>44456</v>
      </c>
      <c r="L761" s="2">
        <f t="shared" si="265"/>
        <v>749</v>
      </c>
      <c r="M761" s="17">
        <f t="shared" si="266"/>
        <v>749</v>
      </c>
      <c r="N761" s="12">
        <f t="shared" si="255"/>
        <v>1.222742808</v>
      </c>
      <c r="O761" s="12">
        <f t="shared" ca="1" si="256"/>
        <v>1.7025521969999999</v>
      </c>
      <c r="P761" s="17">
        <f t="shared" si="267"/>
        <v>0</v>
      </c>
      <c r="Q761" s="14">
        <f t="shared" ca="1" si="257"/>
        <v>536.68718821000004</v>
      </c>
      <c r="R761" s="20">
        <f t="shared" si="258"/>
        <v>0</v>
      </c>
      <c r="S761" s="14">
        <f t="shared" si="259"/>
        <v>0</v>
      </c>
      <c r="T761" s="4" t="str">
        <f t="shared" si="268"/>
        <v>A+J=</v>
      </c>
      <c r="U761" s="29">
        <f t="shared" si="269"/>
        <v>45807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>
        <f t="shared" si="260"/>
        <v>45547</v>
      </c>
      <c r="B762" s="116">
        <f t="shared" ca="1" si="270"/>
        <v>1301.4580805599999</v>
      </c>
      <c r="C762" s="14">
        <f t="shared" ca="1" si="261"/>
        <v>763.9107677799999</v>
      </c>
      <c r="D762" s="95">
        <f t="shared" si="262"/>
        <v>45546</v>
      </c>
      <c r="E762" s="93">
        <f ca="1">IF(D762&lt;$B$1,VLOOKUP(D762,[1]DI!$A$4:$B$15000,2,FALSE),0)</f>
        <v>0.104</v>
      </c>
      <c r="F762" s="14">
        <f t="shared" ca="1" si="271"/>
        <v>1.0003926999999999</v>
      </c>
      <c r="G762" s="14">
        <f ca="1">(TRUNC(PRODUCT($F$12:$F761),16))</f>
        <v>1.3929509750125799</v>
      </c>
      <c r="H762" s="14">
        <f t="shared" si="272"/>
        <v>1</v>
      </c>
      <c r="I762" s="14">
        <f t="shared" ca="1" si="273"/>
        <v>1.3929509799999999</v>
      </c>
      <c r="J762" s="13">
        <f t="shared" si="263"/>
        <v>7.0000000000000007E-2</v>
      </c>
      <c r="K762" s="29">
        <f t="shared" si="264"/>
        <v>44456</v>
      </c>
      <c r="L762" s="2">
        <f t="shared" si="265"/>
        <v>750</v>
      </c>
      <c r="M762" s="17">
        <f t="shared" si="266"/>
        <v>750</v>
      </c>
      <c r="N762" s="12">
        <f t="shared" si="255"/>
        <v>1.223071142</v>
      </c>
      <c r="O762" s="12">
        <f t="shared" ca="1" si="256"/>
        <v>1.7036781459999999</v>
      </c>
      <c r="P762" s="17">
        <f t="shared" si="267"/>
        <v>0</v>
      </c>
      <c r="Q762" s="14">
        <f t="shared" ca="1" si="257"/>
        <v>537.54731277999997</v>
      </c>
      <c r="R762" s="20">
        <f t="shared" si="258"/>
        <v>0</v>
      </c>
      <c r="S762" s="14">
        <f t="shared" si="259"/>
        <v>0</v>
      </c>
      <c r="T762" s="4" t="str">
        <f t="shared" si="268"/>
        <v>A+J=</v>
      </c>
      <c r="U762" s="29">
        <f t="shared" si="269"/>
        <v>45807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>
        <f t="shared" si="260"/>
        <v>45548</v>
      </c>
      <c r="B763" s="116">
        <f t="shared" ca="1" si="270"/>
        <v>1302.3187704100001</v>
      </c>
      <c r="C763" s="14">
        <f t="shared" ca="1" si="261"/>
        <v>763.9107677799999</v>
      </c>
      <c r="D763" s="95">
        <f t="shared" si="262"/>
        <v>45547</v>
      </c>
      <c r="E763" s="93">
        <f ca="1">IF(D763&lt;$B$1,VLOOKUP(D763,[1]DI!$A$4:$B$15000,2,FALSE),0)</f>
        <v>0.104</v>
      </c>
      <c r="F763" s="14">
        <f t="shared" ca="1" si="271"/>
        <v>1.0003926999999999</v>
      </c>
      <c r="G763" s="14">
        <f ca="1">(TRUNC(PRODUCT($F$12:$F762),16))</f>
        <v>1.39349798686047</v>
      </c>
      <c r="H763" s="14">
        <f t="shared" si="272"/>
        <v>1</v>
      </c>
      <c r="I763" s="14">
        <f t="shared" ca="1" si="273"/>
        <v>1.39349799</v>
      </c>
      <c r="J763" s="13">
        <f t="shared" si="263"/>
        <v>7.0000000000000007E-2</v>
      </c>
      <c r="K763" s="29">
        <f t="shared" si="264"/>
        <v>44456</v>
      </c>
      <c r="L763" s="2">
        <f t="shared" si="265"/>
        <v>751</v>
      </c>
      <c r="M763" s="17">
        <f t="shared" si="266"/>
        <v>751</v>
      </c>
      <c r="N763" s="12">
        <f t="shared" si="255"/>
        <v>1.223399565</v>
      </c>
      <c r="O763" s="12">
        <f t="shared" ca="1" si="256"/>
        <v>1.704804835</v>
      </c>
      <c r="P763" s="17">
        <f t="shared" si="267"/>
        <v>0</v>
      </c>
      <c r="Q763" s="14">
        <f t="shared" ca="1" si="257"/>
        <v>538.40800263000006</v>
      </c>
      <c r="R763" s="20">
        <f t="shared" si="258"/>
        <v>0</v>
      </c>
      <c r="S763" s="14">
        <f t="shared" si="259"/>
        <v>0</v>
      </c>
      <c r="T763" s="4" t="str">
        <f t="shared" si="268"/>
        <v>A+J=</v>
      </c>
      <c r="U763" s="29">
        <f t="shared" si="269"/>
        <v>45807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>
        <f t="shared" si="260"/>
        <v>45551</v>
      </c>
      <c r="B764" s="116">
        <f t="shared" ca="1" si="270"/>
        <v>1303.1800232799999</v>
      </c>
      <c r="C764" s="14">
        <f t="shared" ca="1" si="261"/>
        <v>763.9107677799999</v>
      </c>
      <c r="D764" s="95">
        <f t="shared" si="262"/>
        <v>45548</v>
      </c>
      <c r="E764" s="93">
        <f ca="1">IF(D764&lt;$B$1,VLOOKUP(D764,[1]DI!$A$4:$B$15000,2,FALSE),0)</f>
        <v>0.104</v>
      </c>
      <c r="F764" s="14">
        <f t="shared" ca="1" si="271"/>
        <v>1.0003926999999999</v>
      </c>
      <c r="G764" s="14">
        <f ca="1">(TRUNC(PRODUCT($F$12:$F763),16))</f>
        <v>1.39404521351991</v>
      </c>
      <c r="H764" s="14">
        <f t="shared" si="272"/>
        <v>1</v>
      </c>
      <c r="I764" s="14">
        <f t="shared" ca="1" si="273"/>
        <v>1.39404521</v>
      </c>
      <c r="J764" s="13">
        <f t="shared" si="263"/>
        <v>7.0000000000000007E-2</v>
      </c>
      <c r="K764" s="29">
        <f t="shared" si="264"/>
        <v>44456</v>
      </c>
      <c r="L764" s="2">
        <f t="shared" si="265"/>
        <v>752</v>
      </c>
      <c r="M764" s="17">
        <f t="shared" si="266"/>
        <v>752</v>
      </c>
      <c r="N764" s="12">
        <f t="shared" si="255"/>
        <v>1.2237280749999999</v>
      </c>
      <c r="O764" s="12">
        <f t="shared" ca="1" si="256"/>
        <v>1.7059322610000001</v>
      </c>
      <c r="P764" s="17">
        <f t="shared" si="267"/>
        <v>0</v>
      </c>
      <c r="Q764" s="14">
        <f t="shared" ca="1" si="257"/>
        <v>539.26925549999999</v>
      </c>
      <c r="R764" s="20">
        <f t="shared" si="258"/>
        <v>0</v>
      </c>
      <c r="S764" s="14">
        <f t="shared" si="259"/>
        <v>0</v>
      </c>
      <c r="T764" s="4" t="str">
        <f t="shared" si="268"/>
        <v>A+J=</v>
      </c>
      <c r="U764" s="29">
        <f t="shared" si="269"/>
        <v>45807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>
        <f t="shared" si="260"/>
        <v>45552</v>
      </c>
      <c r="B765" s="116">
        <f t="shared" ca="1" si="270"/>
        <v>1304.0418612899998</v>
      </c>
      <c r="C765" s="14">
        <f t="shared" ca="1" si="261"/>
        <v>763.9107677799999</v>
      </c>
      <c r="D765" s="95">
        <f t="shared" si="262"/>
        <v>45551</v>
      </c>
      <c r="E765" s="93">
        <f ca="1">IF(D765&lt;$B$1,VLOOKUP(D765,[1]DI!$A$4:$B$15000,2,FALSE),0)</f>
        <v>0.104</v>
      </c>
      <c r="F765" s="14">
        <f t="shared" ca="1" si="271"/>
        <v>1.0003926999999999</v>
      </c>
      <c r="G765" s="14">
        <f ca="1">(TRUNC(PRODUCT($F$12:$F764),16))</f>
        <v>1.3945926550752601</v>
      </c>
      <c r="H765" s="14">
        <f t="shared" si="272"/>
        <v>1</v>
      </c>
      <c r="I765" s="14">
        <f t="shared" ca="1" si="273"/>
        <v>1.39459266</v>
      </c>
      <c r="J765" s="13">
        <f t="shared" si="263"/>
        <v>7.0000000000000007E-2</v>
      </c>
      <c r="K765" s="29">
        <f t="shared" si="264"/>
        <v>44456</v>
      </c>
      <c r="L765" s="2">
        <f t="shared" si="265"/>
        <v>753</v>
      </c>
      <c r="M765" s="17">
        <f t="shared" si="266"/>
        <v>753</v>
      </c>
      <c r="N765" s="12">
        <f t="shared" si="255"/>
        <v>1.2240566740000001</v>
      </c>
      <c r="O765" s="12">
        <f t="shared" ca="1" si="256"/>
        <v>1.707060453</v>
      </c>
      <c r="P765" s="17">
        <f t="shared" si="267"/>
        <v>0</v>
      </c>
      <c r="Q765" s="14">
        <f t="shared" ca="1" si="257"/>
        <v>540.13109351000003</v>
      </c>
      <c r="R765" s="20">
        <f t="shared" si="258"/>
        <v>0</v>
      </c>
      <c r="S765" s="14">
        <f t="shared" si="259"/>
        <v>0</v>
      </c>
      <c r="T765" s="4" t="str">
        <f t="shared" si="268"/>
        <v>A+J=</v>
      </c>
      <c r="U765" s="29">
        <f t="shared" si="269"/>
        <v>45807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>
        <f t="shared" si="260"/>
        <v>45553</v>
      </c>
      <c r="B766" s="116">
        <f t="shared" ca="1" si="270"/>
        <v>1304.9042546699998</v>
      </c>
      <c r="C766" s="14">
        <f t="shared" ca="1" si="261"/>
        <v>763.9107677799999</v>
      </c>
      <c r="D766" s="95">
        <f t="shared" si="262"/>
        <v>45552</v>
      </c>
      <c r="E766" s="93">
        <f ca="1">IF(D766&lt;$B$1,VLOOKUP(D766,[1]DI!$A$4:$B$15000,2,FALSE),0)</f>
        <v>0.104</v>
      </c>
      <c r="F766" s="14">
        <f t="shared" ca="1" si="271"/>
        <v>1.0003926999999999</v>
      </c>
      <c r="G766" s="14">
        <f ca="1">(TRUNC(PRODUCT($F$12:$F765),16))</f>
        <v>1.3951403116109</v>
      </c>
      <c r="H766" s="14">
        <f t="shared" si="272"/>
        <v>1</v>
      </c>
      <c r="I766" s="14">
        <f t="shared" ca="1" si="273"/>
        <v>1.3951403099999999</v>
      </c>
      <c r="J766" s="13">
        <f t="shared" si="263"/>
        <v>7.0000000000000007E-2</v>
      </c>
      <c r="K766" s="29">
        <f t="shared" si="264"/>
        <v>44456</v>
      </c>
      <c r="L766" s="2">
        <f t="shared" si="265"/>
        <v>754</v>
      </c>
      <c r="M766" s="17">
        <f t="shared" si="266"/>
        <v>754</v>
      </c>
      <c r="N766" s="12">
        <f t="shared" si="255"/>
        <v>1.2243853609999999</v>
      </c>
      <c r="O766" s="12">
        <f t="shared" ca="1" si="256"/>
        <v>1.7081893720000001</v>
      </c>
      <c r="P766" s="17">
        <f t="shared" si="267"/>
        <v>0</v>
      </c>
      <c r="Q766" s="14">
        <f t="shared" ca="1" si="257"/>
        <v>540.99348688999999</v>
      </c>
      <c r="R766" s="20">
        <f t="shared" si="258"/>
        <v>0</v>
      </c>
      <c r="S766" s="14">
        <f t="shared" si="259"/>
        <v>0</v>
      </c>
      <c r="T766" s="4" t="str">
        <f t="shared" si="268"/>
        <v>A+J=</v>
      </c>
      <c r="U766" s="29">
        <f t="shared" si="269"/>
        <v>45807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>
        <f t="shared" si="260"/>
        <v>45554</v>
      </c>
      <c r="B767" s="116">
        <f t="shared" ca="1" si="270"/>
        <v>1305.76722251</v>
      </c>
      <c r="C767" s="14">
        <f t="shared" ca="1" si="261"/>
        <v>763.9107677799999</v>
      </c>
      <c r="D767" s="95">
        <f t="shared" si="262"/>
        <v>45553</v>
      </c>
      <c r="E767" s="93">
        <f ca="1">IF(D767&lt;$B$1,VLOOKUP(D767,[1]DI!$A$4:$B$15000,2,FALSE),0)</f>
        <v>0.104</v>
      </c>
      <c r="F767" s="14">
        <f t="shared" ca="1" si="271"/>
        <v>1.0003926999999999</v>
      </c>
      <c r="G767" s="14">
        <f ca="1">(TRUNC(PRODUCT($F$12:$F766),16))</f>
        <v>1.39568818321127</v>
      </c>
      <c r="H767" s="14">
        <f t="shared" si="272"/>
        <v>1</v>
      </c>
      <c r="I767" s="14">
        <f t="shared" ca="1" si="273"/>
        <v>1.3956881800000001</v>
      </c>
      <c r="J767" s="13">
        <f t="shared" si="263"/>
        <v>7.0000000000000007E-2</v>
      </c>
      <c r="K767" s="29">
        <f t="shared" si="264"/>
        <v>44456</v>
      </c>
      <c r="L767" s="2">
        <f t="shared" si="265"/>
        <v>755</v>
      </c>
      <c r="M767" s="17">
        <f t="shared" si="266"/>
        <v>755</v>
      </c>
      <c r="N767" s="12">
        <f t="shared" si="255"/>
        <v>1.224714136</v>
      </c>
      <c r="O767" s="12">
        <f t="shared" ca="1" si="256"/>
        <v>1.709319043</v>
      </c>
      <c r="P767" s="17">
        <f t="shared" si="267"/>
        <v>0</v>
      </c>
      <c r="Q767" s="14">
        <f t="shared" ca="1" si="257"/>
        <v>541.85645473</v>
      </c>
      <c r="R767" s="20">
        <f t="shared" si="258"/>
        <v>0</v>
      </c>
      <c r="S767" s="14">
        <f t="shared" si="259"/>
        <v>0</v>
      </c>
      <c r="T767" s="4" t="str">
        <f t="shared" si="268"/>
        <v>A+J=</v>
      </c>
      <c r="U767" s="29">
        <f t="shared" si="269"/>
        <v>45807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>
        <f t="shared" si="260"/>
        <v>45555</v>
      </c>
      <c r="B768" s="116">
        <f t="shared" ca="1" si="270"/>
        <v>1306.6307671099999</v>
      </c>
      <c r="C768" s="14">
        <f t="shared" ca="1" si="261"/>
        <v>763.9107677799999</v>
      </c>
      <c r="D768" s="95">
        <f t="shared" si="262"/>
        <v>45554</v>
      </c>
      <c r="E768" s="93">
        <f ca="1">IF(D768&lt;$B$1,VLOOKUP(D768,[1]DI!$A$4:$B$15000,2,FALSE),0)</f>
        <v>0.1065</v>
      </c>
      <c r="F768" s="14">
        <f t="shared" ca="1" si="271"/>
        <v>1.00040168</v>
      </c>
      <c r="G768" s="14">
        <f ca="1">(TRUNC(PRODUCT($F$12:$F767),16))</f>
        <v>1.39623626996082</v>
      </c>
      <c r="H768" s="14">
        <f t="shared" si="272"/>
        <v>1</v>
      </c>
      <c r="I768" s="14">
        <f t="shared" ca="1" si="273"/>
        <v>1.3962362699999999</v>
      </c>
      <c r="J768" s="13">
        <f t="shared" si="263"/>
        <v>7.0000000000000007E-2</v>
      </c>
      <c r="K768" s="29">
        <f t="shared" si="264"/>
        <v>44456</v>
      </c>
      <c r="L768" s="2">
        <f t="shared" si="265"/>
        <v>756</v>
      </c>
      <c r="M768" s="17">
        <f t="shared" si="266"/>
        <v>756</v>
      </c>
      <c r="N768" s="12">
        <f t="shared" si="255"/>
        <v>1.2250430000000001</v>
      </c>
      <c r="O768" s="12">
        <f t="shared" ca="1" si="256"/>
        <v>1.7104494690000001</v>
      </c>
      <c r="P768" s="17">
        <f t="shared" si="267"/>
        <v>0</v>
      </c>
      <c r="Q768" s="14">
        <f t="shared" ca="1" si="257"/>
        <v>542.71999932999995</v>
      </c>
      <c r="R768" s="20">
        <f t="shared" si="258"/>
        <v>0</v>
      </c>
      <c r="S768" s="14">
        <f t="shared" si="259"/>
        <v>0</v>
      </c>
      <c r="T768" s="4" t="str">
        <f t="shared" si="268"/>
        <v>A+J=</v>
      </c>
      <c r="U768" s="29">
        <f t="shared" si="269"/>
        <v>45807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>
        <f t="shared" si="260"/>
        <v>45558</v>
      </c>
      <c r="B769" s="116">
        <f t="shared" ca="1" si="270"/>
        <v>1307.5066152499999</v>
      </c>
      <c r="C769" s="14">
        <f t="shared" ca="1" si="261"/>
        <v>763.9107677799999</v>
      </c>
      <c r="D769" s="95">
        <f t="shared" si="262"/>
        <v>45555</v>
      </c>
      <c r="E769" s="93">
        <f ca="1">IF(D769&lt;$B$1,VLOOKUP(D769,[1]DI!$A$4:$B$15000,2,FALSE),0)</f>
        <v>0.1065</v>
      </c>
      <c r="F769" s="14">
        <f t="shared" ca="1" si="271"/>
        <v>1.00040168</v>
      </c>
      <c r="G769" s="14">
        <f ca="1">(TRUNC(PRODUCT($F$12:$F768),16))</f>
        <v>1.3967971101457399</v>
      </c>
      <c r="H769" s="14">
        <f t="shared" si="272"/>
        <v>1</v>
      </c>
      <c r="I769" s="14">
        <f t="shared" ca="1" si="273"/>
        <v>1.3967971100000001</v>
      </c>
      <c r="J769" s="13">
        <f t="shared" si="263"/>
        <v>7.0000000000000007E-2</v>
      </c>
      <c r="K769" s="29">
        <f t="shared" si="264"/>
        <v>44456</v>
      </c>
      <c r="L769" s="2">
        <f t="shared" si="265"/>
        <v>757</v>
      </c>
      <c r="M769" s="17">
        <f t="shared" si="266"/>
        <v>757</v>
      </c>
      <c r="N769" s="12">
        <f t="shared" si="255"/>
        <v>1.2253719519999999</v>
      </c>
      <c r="O769" s="12">
        <f t="shared" ca="1" si="256"/>
        <v>1.711596001</v>
      </c>
      <c r="P769" s="17">
        <f t="shared" si="267"/>
        <v>0</v>
      </c>
      <c r="Q769" s="14">
        <f t="shared" ca="1" si="257"/>
        <v>543.59584746999997</v>
      </c>
      <c r="R769" s="20">
        <f t="shared" si="258"/>
        <v>0</v>
      </c>
      <c r="S769" s="14">
        <f t="shared" si="259"/>
        <v>0</v>
      </c>
      <c r="T769" s="4" t="str">
        <f t="shared" si="268"/>
        <v>A+J=</v>
      </c>
      <c r="U769" s="29">
        <f t="shared" si="269"/>
        <v>45807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>
        <f t="shared" si="260"/>
        <v>45559</v>
      </c>
      <c r="B770" s="116">
        <f t="shared" ca="1" si="270"/>
        <v>1308.3830546599997</v>
      </c>
      <c r="C770" s="14">
        <f t="shared" ca="1" si="261"/>
        <v>763.9107677799999</v>
      </c>
      <c r="D770" s="95">
        <f t="shared" si="262"/>
        <v>45558</v>
      </c>
      <c r="E770" s="93">
        <f ca="1">IF(D770&lt;$B$1,VLOOKUP(D770,[1]DI!$A$4:$B$15000,2,FALSE),0)</f>
        <v>0.1065</v>
      </c>
      <c r="F770" s="14">
        <f t="shared" ca="1" si="271"/>
        <v>1.00040168</v>
      </c>
      <c r="G770" s="14">
        <f ca="1">(TRUNC(PRODUCT($F$12:$F769),16))</f>
        <v>1.3973581756089399</v>
      </c>
      <c r="H770" s="14">
        <f t="shared" si="272"/>
        <v>1</v>
      </c>
      <c r="I770" s="14">
        <f t="shared" ca="1" si="273"/>
        <v>1.3973581799999999</v>
      </c>
      <c r="J770" s="13">
        <f t="shared" si="263"/>
        <v>7.0000000000000007E-2</v>
      </c>
      <c r="K770" s="29">
        <f t="shared" si="264"/>
        <v>44456</v>
      </c>
      <c r="L770" s="2">
        <f t="shared" si="265"/>
        <v>758</v>
      </c>
      <c r="M770" s="17">
        <f t="shared" si="266"/>
        <v>758</v>
      </c>
      <c r="N770" s="12">
        <f t="shared" si="255"/>
        <v>1.2257009919999999</v>
      </c>
      <c r="O770" s="12">
        <f t="shared" ca="1" si="256"/>
        <v>1.712743307</v>
      </c>
      <c r="P770" s="17">
        <f t="shared" si="267"/>
        <v>0</v>
      </c>
      <c r="Q770" s="14">
        <f t="shared" ca="1" si="257"/>
        <v>544.47228687999996</v>
      </c>
      <c r="R770" s="20">
        <f t="shared" si="258"/>
        <v>0</v>
      </c>
      <c r="S770" s="14">
        <f t="shared" si="259"/>
        <v>0</v>
      </c>
      <c r="T770" s="4" t="str">
        <f t="shared" si="268"/>
        <v>A+J=</v>
      </c>
      <c r="U770" s="29">
        <f t="shared" si="269"/>
        <v>45807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>
        <f t="shared" si="260"/>
        <v>45560</v>
      </c>
      <c r="B771" s="116">
        <f t="shared" ca="1" si="270"/>
        <v>1309.2600776899999</v>
      </c>
      <c r="C771" s="14">
        <f t="shared" ca="1" si="261"/>
        <v>763.9107677799999</v>
      </c>
      <c r="D771" s="95">
        <f t="shared" si="262"/>
        <v>45559</v>
      </c>
      <c r="E771" s="93">
        <f ca="1">IF(D771&lt;$B$1,VLOOKUP(D771,[1]DI!$A$4:$B$15000,2,FALSE),0)</f>
        <v>0.1065</v>
      </c>
      <c r="F771" s="14">
        <f t="shared" ca="1" si="271"/>
        <v>1.00040168</v>
      </c>
      <c r="G771" s="14">
        <f ca="1">(TRUNC(PRODUCT($F$12:$F770),16))</f>
        <v>1.39791946644092</v>
      </c>
      <c r="H771" s="14">
        <f t="shared" si="272"/>
        <v>1</v>
      </c>
      <c r="I771" s="14">
        <f t="shared" ca="1" si="273"/>
        <v>1.3979194699999999</v>
      </c>
      <c r="J771" s="13">
        <f t="shared" si="263"/>
        <v>7.0000000000000007E-2</v>
      </c>
      <c r="K771" s="29">
        <f t="shared" si="264"/>
        <v>44456</v>
      </c>
      <c r="L771" s="2">
        <f t="shared" si="265"/>
        <v>759</v>
      </c>
      <c r="M771" s="17">
        <f t="shared" si="266"/>
        <v>759</v>
      </c>
      <c r="N771" s="12">
        <f t="shared" si="255"/>
        <v>1.226030121</v>
      </c>
      <c r="O771" s="12">
        <f t="shared" ca="1" si="256"/>
        <v>1.7138913769999999</v>
      </c>
      <c r="P771" s="17">
        <f t="shared" si="267"/>
        <v>0</v>
      </c>
      <c r="Q771" s="14">
        <f t="shared" ca="1" si="257"/>
        <v>545.34930990999999</v>
      </c>
      <c r="R771" s="20">
        <f t="shared" si="258"/>
        <v>0</v>
      </c>
      <c r="S771" s="14">
        <f t="shared" si="259"/>
        <v>0</v>
      </c>
      <c r="T771" s="4" t="str">
        <f t="shared" si="268"/>
        <v>A+J=</v>
      </c>
      <c r="U771" s="29">
        <f t="shared" si="269"/>
        <v>45807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>
        <f t="shared" si="260"/>
        <v>45561</v>
      </c>
      <c r="B772" s="116">
        <f t="shared" ca="1" si="270"/>
        <v>1310.1376828299999</v>
      </c>
      <c r="C772" s="14">
        <f t="shared" ca="1" si="261"/>
        <v>763.9107677799999</v>
      </c>
      <c r="D772" s="95">
        <f t="shared" si="262"/>
        <v>45560</v>
      </c>
      <c r="E772" s="93">
        <f ca="1">IF(D772&lt;$B$1,VLOOKUP(D772,[1]DI!$A$4:$B$15000,2,FALSE),0)</f>
        <v>0.1065</v>
      </c>
      <c r="F772" s="14">
        <f t="shared" ca="1" si="271"/>
        <v>1.00040168</v>
      </c>
      <c r="G772" s="14">
        <f ca="1">(TRUNC(PRODUCT($F$12:$F771),16))</f>
        <v>1.3984809827322</v>
      </c>
      <c r="H772" s="14">
        <f t="shared" si="272"/>
        <v>1</v>
      </c>
      <c r="I772" s="14">
        <f t="shared" ca="1" si="273"/>
        <v>1.39848098</v>
      </c>
      <c r="J772" s="13">
        <f t="shared" si="263"/>
        <v>7.0000000000000007E-2</v>
      </c>
      <c r="K772" s="29">
        <f t="shared" si="264"/>
        <v>44456</v>
      </c>
      <c r="L772" s="2">
        <f t="shared" si="265"/>
        <v>760</v>
      </c>
      <c r="M772" s="17">
        <f t="shared" si="266"/>
        <v>760</v>
      </c>
      <c r="N772" s="12">
        <f t="shared" si="255"/>
        <v>1.226359338</v>
      </c>
      <c r="O772" s="12">
        <f t="shared" ca="1" si="256"/>
        <v>1.7150402090000001</v>
      </c>
      <c r="P772" s="17">
        <f t="shared" si="267"/>
        <v>0</v>
      </c>
      <c r="Q772" s="14">
        <f t="shared" ca="1" si="257"/>
        <v>546.22691505</v>
      </c>
      <c r="R772" s="20">
        <f t="shared" si="258"/>
        <v>0</v>
      </c>
      <c r="S772" s="14">
        <f t="shared" si="259"/>
        <v>0</v>
      </c>
      <c r="T772" s="4" t="str">
        <f t="shared" si="268"/>
        <v>A+J=</v>
      </c>
      <c r="U772" s="29">
        <f t="shared" si="269"/>
        <v>45807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>
        <f t="shared" si="260"/>
        <v>45562</v>
      </c>
      <c r="B773" s="116">
        <f t="shared" ca="1" si="270"/>
        <v>1311.01587999</v>
      </c>
      <c r="C773" s="14">
        <f t="shared" ca="1" si="261"/>
        <v>763.9107677799999</v>
      </c>
      <c r="D773" s="95">
        <f t="shared" si="262"/>
        <v>45561</v>
      </c>
      <c r="E773" s="93">
        <f ca="1">IF(D773&lt;$B$1,VLOOKUP(D773,[1]DI!$A$4:$B$15000,2,FALSE),0)</f>
        <v>0.1065</v>
      </c>
      <c r="F773" s="14">
        <f t="shared" ca="1" si="271"/>
        <v>1.00040168</v>
      </c>
      <c r="G773" s="14">
        <f ca="1">(TRUNC(PRODUCT($F$12:$F772),16))</f>
        <v>1.3990427245733399</v>
      </c>
      <c r="H773" s="14">
        <f t="shared" si="272"/>
        <v>1</v>
      </c>
      <c r="I773" s="14">
        <f t="shared" ca="1" si="273"/>
        <v>1.39904272</v>
      </c>
      <c r="J773" s="13">
        <f t="shared" si="263"/>
        <v>7.0000000000000007E-2</v>
      </c>
      <c r="K773" s="29">
        <f t="shared" si="264"/>
        <v>44456</v>
      </c>
      <c r="L773" s="2">
        <f t="shared" si="265"/>
        <v>761</v>
      </c>
      <c r="M773" s="17">
        <f t="shared" si="266"/>
        <v>761</v>
      </c>
      <c r="N773" s="12">
        <f t="shared" si="255"/>
        <v>1.2266886429999999</v>
      </c>
      <c r="O773" s="12">
        <f t="shared" ca="1" si="256"/>
        <v>1.716189816</v>
      </c>
      <c r="P773" s="17">
        <f t="shared" si="267"/>
        <v>0</v>
      </c>
      <c r="Q773" s="14">
        <f t="shared" ca="1" si="257"/>
        <v>547.10511221000002</v>
      </c>
      <c r="R773" s="20">
        <f t="shared" si="258"/>
        <v>0</v>
      </c>
      <c r="S773" s="14">
        <f t="shared" si="259"/>
        <v>0</v>
      </c>
      <c r="T773" s="4" t="str">
        <f t="shared" si="268"/>
        <v>A+J=</v>
      </c>
      <c r="U773" s="29">
        <f t="shared" si="269"/>
        <v>45807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>
        <f t="shared" si="260"/>
        <v>45565</v>
      </c>
      <c r="B774" s="116">
        <f t="shared" ca="1" si="270"/>
        <v>1311.8946699499998</v>
      </c>
      <c r="C774" s="14">
        <f t="shared" ca="1" si="261"/>
        <v>763.9107677799999</v>
      </c>
      <c r="D774" s="95">
        <f t="shared" si="262"/>
        <v>45562</v>
      </c>
      <c r="E774" s="93">
        <f ca="1">IF(D774&lt;$B$1,VLOOKUP(D774,[1]DI!$A$4:$B$15000,2,FALSE),0)</f>
        <v>0.1065</v>
      </c>
      <c r="F774" s="14">
        <f t="shared" ca="1" si="271"/>
        <v>1.00040168</v>
      </c>
      <c r="G774" s="14">
        <f ca="1">(TRUNC(PRODUCT($F$12:$F773),16))</f>
        <v>1.3996046920549501</v>
      </c>
      <c r="H774" s="14">
        <f t="shared" si="272"/>
        <v>1</v>
      </c>
      <c r="I774" s="14">
        <f t="shared" ca="1" si="273"/>
        <v>1.3996046900000001</v>
      </c>
      <c r="J774" s="13">
        <f t="shared" si="263"/>
        <v>7.0000000000000007E-2</v>
      </c>
      <c r="K774" s="29">
        <f t="shared" si="264"/>
        <v>44456</v>
      </c>
      <c r="L774" s="2">
        <f t="shared" si="265"/>
        <v>762</v>
      </c>
      <c r="M774" s="17">
        <f t="shared" si="266"/>
        <v>762</v>
      </c>
      <c r="N774" s="12">
        <f t="shared" si="255"/>
        <v>1.2270180369999999</v>
      </c>
      <c r="O774" s="12">
        <f t="shared" ca="1" si="256"/>
        <v>1.7173401989999999</v>
      </c>
      <c r="P774" s="17">
        <f t="shared" si="267"/>
        <v>0</v>
      </c>
      <c r="Q774" s="14">
        <f t="shared" ca="1" si="257"/>
        <v>547.98390216999996</v>
      </c>
      <c r="R774" s="20">
        <f t="shared" si="258"/>
        <v>0</v>
      </c>
      <c r="S774" s="14">
        <f t="shared" si="259"/>
        <v>0</v>
      </c>
      <c r="T774" s="4" t="str">
        <f t="shared" si="268"/>
        <v>A+J=</v>
      </c>
      <c r="U774" s="29">
        <f t="shared" si="269"/>
        <v>45807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>
        <f t="shared" si="260"/>
        <v>45566</v>
      </c>
      <c r="B775" s="116">
        <f t="shared" ca="1" si="270"/>
        <v>1312.7740534699999</v>
      </c>
      <c r="C775" s="14">
        <f t="shared" ca="1" si="261"/>
        <v>763.9107677799999</v>
      </c>
      <c r="D775" s="95">
        <f t="shared" si="262"/>
        <v>45565</v>
      </c>
      <c r="E775" s="93">
        <f ca="1">IF(D775&lt;$B$1,VLOOKUP(D775,[1]DI!$A$4:$B$15000,2,FALSE),0)</f>
        <v>0.1065</v>
      </c>
      <c r="F775" s="14">
        <f t="shared" ca="1" si="271"/>
        <v>1.00040168</v>
      </c>
      <c r="G775" s="14">
        <f ca="1">(TRUNC(PRODUCT($F$12:$F774),16))</f>
        <v>1.4001668852676501</v>
      </c>
      <c r="H775" s="14">
        <f t="shared" si="272"/>
        <v>1</v>
      </c>
      <c r="I775" s="14">
        <f t="shared" ca="1" si="273"/>
        <v>1.4001668899999999</v>
      </c>
      <c r="J775" s="13">
        <f t="shared" si="263"/>
        <v>7.0000000000000007E-2</v>
      </c>
      <c r="K775" s="29">
        <f t="shared" si="264"/>
        <v>44456</v>
      </c>
      <c r="L775" s="2">
        <f t="shared" si="265"/>
        <v>763</v>
      </c>
      <c r="M775" s="17">
        <f t="shared" si="266"/>
        <v>763</v>
      </c>
      <c r="N775" s="12">
        <f t="shared" si="255"/>
        <v>1.2273475190000001</v>
      </c>
      <c r="O775" s="12">
        <f t="shared" ca="1" si="256"/>
        <v>1.7184913589999999</v>
      </c>
      <c r="P775" s="17">
        <f t="shared" si="267"/>
        <v>0</v>
      </c>
      <c r="Q775" s="14">
        <f t="shared" ca="1" si="257"/>
        <v>548.86328569</v>
      </c>
      <c r="R775" s="20">
        <f t="shared" si="258"/>
        <v>0</v>
      </c>
      <c r="S775" s="14">
        <f t="shared" si="259"/>
        <v>0</v>
      </c>
      <c r="T775" s="4" t="str">
        <f t="shared" si="268"/>
        <v>A+J=</v>
      </c>
      <c r="U775" s="29">
        <f t="shared" si="269"/>
        <v>45807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>
        <f t="shared" si="260"/>
        <v>45567</v>
      </c>
      <c r="B776" s="116">
        <f t="shared" ca="1" si="270"/>
        <v>1313.6540114499999</v>
      </c>
      <c r="C776" s="14">
        <f t="shared" ca="1" si="261"/>
        <v>763.9107677799999</v>
      </c>
      <c r="D776" s="95">
        <f t="shared" si="262"/>
        <v>45566</v>
      </c>
      <c r="E776" s="93">
        <f ca="1">IF(D776&lt;$B$1,VLOOKUP(D776,[1]DI!$A$4:$B$15000,2,FALSE),0)</f>
        <v>0.1065</v>
      </c>
      <c r="F776" s="14">
        <f t="shared" ca="1" si="271"/>
        <v>1.00040168</v>
      </c>
      <c r="G776" s="14">
        <f ca="1">(TRUNC(PRODUCT($F$12:$F775),16))</f>
        <v>1.4007293043021301</v>
      </c>
      <c r="H776" s="14">
        <f t="shared" si="272"/>
        <v>1</v>
      </c>
      <c r="I776" s="14">
        <f t="shared" ca="1" si="273"/>
        <v>1.4007293000000001</v>
      </c>
      <c r="J776" s="13">
        <f t="shared" si="263"/>
        <v>7.0000000000000007E-2</v>
      </c>
      <c r="K776" s="29">
        <f t="shared" si="264"/>
        <v>44456</v>
      </c>
      <c r="L776" s="2">
        <f t="shared" si="265"/>
        <v>764</v>
      </c>
      <c r="M776" s="17">
        <f t="shared" si="266"/>
        <v>764</v>
      </c>
      <c r="N776" s="12">
        <f t="shared" si="255"/>
        <v>1.22767709</v>
      </c>
      <c r="O776" s="12">
        <f t="shared" ca="1" si="256"/>
        <v>1.719643271</v>
      </c>
      <c r="P776" s="17">
        <f t="shared" si="267"/>
        <v>0</v>
      </c>
      <c r="Q776" s="14">
        <f t="shared" ca="1" si="257"/>
        <v>549.74324366999997</v>
      </c>
      <c r="R776" s="20">
        <f t="shared" si="258"/>
        <v>0</v>
      </c>
      <c r="S776" s="14">
        <f t="shared" si="259"/>
        <v>0</v>
      </c>
      <c r="T776" s="4" t="str">
        <f t="shared" si="268"/>
        <v>A+J=</v>
      </c>
      <c r="U776" s="29">
        <f t="shared" si="269"/>
        <v>45807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>
        <f t="shared" si="260"/>
        <v>45568</v>
      </c>
      <c r="B777" s="116">
        <f t="shared" ca="1" si="270"/>
        <v>1314.5345721599999</v>
      </c>
      <c r="C777" s="14">
        <f t="shared" ca="1" si="261"/>
        <v>763.9107677799999</v>
      </c>
      <c r="D777" s="95">
        <f t="shared" si="262"/>
        <v>45567</v>
      </c>
      <c r="E777" s="93">
        <f ca="1">IF(D777&lt;$B$1,VLOOKUP(D777,[1]DI!$A$4:$B$15000,2,FALSE),0)</f>
        <v>0.1065</v>
      </c>
      <c r="F777" s="14">
        <f t="shared" ca="1" si="271"/>
        <v>1.00040168</v>
      </c>
      <c r="G777" s="14">
        <f ca="1">(TRUNC(PRODUCT($F$12:$F776),16))</f>
        <v>1.4012919492490801</v>
      </c>
      <c r="H777" s="14">
        <f t="shared" si="272"/>
        <v>1</v>
      </c>
      <c r="I777" s="14">
        <f t="shared" ca="1" si="273"/>
        <v>1.4012919500000001</v>
      </c>
      <c r="J777" s="13">
        <f t="shared" si="263"/>
        <v>7.0000000000000007E-2</v>
      </c>
      <c r="K777" s="29">
        <f t="shared" si="264"/>
        <v>44456</v>
      </c>
      <c r="L777" s="2">
        <f t="shared" si="265"/>
        <v>765</v>
      </c>
      <c r="M777" s="17">
        <f t="shared" si="266"/>
        <v>765</v>
      </c>
      <c r="N777" s="12">
        <f t="shared" si="255"/>
        <v>1.228006749</v>
      </c>
      <c r="O777" s="12">
        <f t="shared" ca="1" si="256"/>
        <v>1.7207959719999999</v>
      </c>
      <c r="P777" s="17">
        <f t="shared" si="267"/>
        <v>0</v>
      </c>
      <c r="Q777" s="14">
        <f t="shared" ca="1" si="257"/>
        <v>550.62380438000002</v>
      </c>
      <c r="R777" s="20">
        <f t="shared" si="258"/>
        <v>0</v>
      </c>
      <c r="S777" s="14">
        <f t="shared" si="259"/>
        <v>0</v>
      </c>
      <c r="T777" s="4" t="str">
        <f t="shared" si="268"/>
        <v>A+J=</v>
      </c>
      <c r="U777" s="29">
        <f t="shared" si="269"/>
        <v>45807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>
        <f t="shared" si="260"/>
        <v>45569</v>
      </c>
      <c r="B778" s="116">
        <f t="shared" ca="1" si="270"/>
        <v>1315.41571802</v>
      </c>
      <c r="C778" s="14">
        <f t="shared" ca="1" si="261"/>
        <v>763.9107677799999</v>
      </c>
      <c r="D778" s="95">
        <f t="shared" si="262"/>
        <v>45568</v>
      </c>
      <c r="E778" s="93">
        <f ca="1">IF(D778&lt;$B$1,VLOOKUP(D778,[1]DI!$A$4:$B$15000,2,FALSE),0)</f>
        <v>0.1065</v>
      </c>
      <c r="F778" s="14">
        <f t="shared" ca="1" si="271"/>
        <v>1.00040168</v>
      </c>
      <c r="G778" s="14">
        <f ca="1">(TRUNC(PRODUCT($F$12:$F777),16))</f>
        <v>1.40185482019925</v>
      </c>
      <c r="H778" s="14">
        <f t="shared" si="272"/>
        <v>1</v>
      </c>
      <c r="I778" s="14">
        <f t="shared" ca="1" si="273"/>
        <v>1.4018548200000001</v>
      </c>
      <c r="J778" s="13">
        <f t="shared" si="263"/>
        <v>7.0000000000000007E-2</v>
      </c>
      <c r="K778" s="29">
        <f t="shared" si="264"/>
        <v>44456</v>
      </c>
      <c r="L778" s="2">
        <f t="shared" si="265"/>
        <v>766</v>
      </c>
      <c r="M778" s="17">
        <f t="shared" si="266"/>
        <v>766</v>
      </c>
      <c r="N778" s="12">
        <f t="shared" si="255"/>
        <v>1.2283364969999999</v>
      </c>
      <c r="O778" s="12">
        <f t="shared" ca="1" si="256"/>
        <v>1.7219494390000001</v>
      </c>
      <c r="P778" s="17">
        <f t="shared" si="267"/>
        <v>0</v>
      </c>
      <c r="Q778" s="14">
        <f t="shared" ca="1" si="257"/>
        <v>551.50495023999997</v>
      </c>
      <c r="R778" s="20">
        <f t="shared" si="258"/>
        <v>0</v>
      </c>
      <c r="S778" s="14">
        <f t="shared" si="259"/>
        <v>0</v>
      </c>
      <c r="T778" s="4" t="str">
        <f t="shared" si="268"/>
        <v>A+J=</v>
      </c>
      <c r="U778" s="29">
        <f t="shared" si="269"/>
        <v>45807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>
        <f t="shared" si="260"/>
        <v>45572</v>
      </c>
      <c r="B779" s="116">
        <f t="shared" ca="1" si="270"/>
        <v>1316.29745744</v>
      </c>
      <c r="C779" s="14">
        <f t="shared" ca="1" si="261"/>
        <v>763.9107677799999</v>
      </c>
      <c r="D779" s="95">
        <f t="shared" si="262"/>
        <v>45569</v>
      </c>
      <c r="E779" s="93">
        <f ca="1">IF(D779&lt;$B$1,VLOOKUP(D779,[1]DI!$A$4:$B$15000,2,FALSE),0)</f>
        <v>0.1065</v>
      </c>
      <c r="F779" s="14">
        <f t="shared" ca="1" si="271"/>
        <v>1.00040168</v>
      </c>
      <c r="G779" s="14">
        <f ca="1">(TRUNC(PRODUCT($F$12:$F778),16))</f>
        <v>1.4024179172434299</v>
      </c>
      <c r="H779" s="14">
        <f t="shared" si="272"/>
        <v>1</v>
      </c>
      <c r="I779" s="14">
        <f t="shared" ca="1" si="273"/>
        <v>1.40241792</v>
      </c>
      <c r="J779" s="13">
        <f t="shared" si="263"/>
        <v>7.0000000000000007E-2</v>
      </c>
      <c r="K779" s="29">
        <f t="shared" si="264"/>
        <v>44456</v>
      </c>
      <c r="L779" s="2">
        <f t="shared" si="265"/>
        <v>767</v>
      </c>
      <c r="M779" s="17">
        <f t="shared" si="266"/>
        <v>767</v>
      </c>
      <c r="N779" s="12">
        <f t="shared" si="255"/>
        <v>1.2286663330000001</v>
      </c>
      <c r="O779" s="12">
        <f t="shared" ca="1" si="256"/>
        <v>1.7231036829999999</v>
      </c>
      <c r="P779" s="17">
        <f t="shared" si="267"/>
        <v>0</v>
      </c>
      <c r="Q779" s="14">
        <f t="shared" ca="1" si="257"/>
        <v>552.38668966</v>
      </c>
      <c r="R779" s="20">
        <f t="shared" si="258"/>
        <v>0</v>
      </c>
      <c r="S779" s="14">
        <f t="shared" si="259"/>
        <v>0</v>
      </c>
      <c r="T779" s="4" t="str">
        <f t="shared" si="268"/>
        <v>A+J=</v>
      </c>
      <c r="U779" s="29">
        <f t="shared" si="269"/>
        <v>45807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>
        <f t="shared" si="260"/>
        <v>45573</v>
      </c>
      <c r="B780" s="116">
        <f t="shared" ca="1" si="270"/>
        <v>1317.1797827799999</v>
      </c>
      <c r="C780" s="14">
        <f t="shared" ca="1" si="261"/>
        <v>763.9107677799999</v>
      </c>
      <c r="D780" s="95">
        <f t="shared" si="262"/>
        <v>45572</v>
      </c>
      <c r="E780" s="93">
        <f ca="1">IF(D780&lt;$B$1,VLOOKUP(D780,[1]DI!$A$4:$B$15000,2,FALSE),0)</f>
        <v>0.1065</v>
      </c>
      <c r="F780" s="14">
        <f t="shared" ca="1" si="271"/>
        <v>1.00040168</v>
      </c>
      <c r="G780" s="14">
        <f ca="1">(TRUNC(PRODUCT($F$12:$F779),16))</f>
        <v>1.40298124047243</v>
      </c>
      <c r="H780" s="14">
        <f t="shared" si="272"/>
        <v>1</v>
      </c>
      <c r="I780" s="14">
        <f t="shared" ca="1" si="273"/>
        <v>1.4029812399999999</v>
      </c>
      <c r="J780" s="13">
        <f t="shared" si="263"/>
        <v>7.0000000000000007E-2</v>
      </c>
      <c r="K780" s="29">
        <f t="shared" si="264"/>
        <v>44456</v>
      </c>
      <c r="L780" s="2">
        <f t="shared" si="265"/>
        <v>768</v>
      </c>
      <c r="M780" s="17">
        <f t="shared" si="266"/>
        <v>768</v>
      </c>
      <c r="N780" s="12">
        <f t="shared" ref="N780:N843" si="274">ROUND((J780+1)^(M780/252),9)</f>
        <v>1.228996258</v>
      </c>
      <c r="O780" s="12">
        <f t="shared" ref="O780:O843" ca="1" si="275">ROUND(I780*N780,9)</f>
        <v>1.724258694</v>
      </c>
      <c r="P780" s="17">
        <f t="shared" si="267"/>
        <v>0</v>
      </c>
      <c r="Q780" s="14">
        <f t="shared" ref="Q780:Q843" ca="1" si="276">TRUNC(((O780-1)*C780),8)</f>
        <v>553.26901499999997</v>
      </c>
      <c r="R780" s="20">
        <f t="shared" ref="R780:R843" si="277">IF($P780&gt;0,VLOOKUP($P780,$X$12:$AD$150,7),0)</f>
        <v>0</v>
      </c>
      <c r="S780" s="14">
        <f t="shared" ref="S780:S843" si="278">IF(R780&gt;0,TRUNC(R780*C780,8),0)</f>
        <v>0</v>
      </c>
      <c r="T780" s="4" t="str">
        <f t="shared" si="268"/>
        <v>A+J=</v>
      </c>
      <c r="U780" s="29">
        <f t="shared" si="269"/>
        <v>45807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>
        <f t="shared" ref="A781:A844" si="279">WORKDAY($A780,1,$X$166:$X$544)</f>
        <v>45574</v>
      </c>
      <c r="B781" s="116">
        <f t="shared" ca="1" si="270"/>
        <v>1318.0627024400001</v>
      </c>
      <c r="C781" s="14">
        <f t="shared" ref="C781:C844" ca="1" si="280">(C780-S780)</f>
        <v>763.9107677799999</v>
      </c>
      <c r="D781" s="95">
        <f t="shared" ref="D781:D844" si="281">WORKDAY($A781,-1,$X$160:$X$544)</f>
        <v>45573</v>
      </c>
      <c r="E781" s="93">
        <f ca="1">IF(D781&lt;$B$1,VLOOKUP(D781,[1]DI!$A$4:$B$15000,2,FALSE),0)</f>
        <v>0.1065</v>
      </c>
      <c r="F781" s="14">
        <f t="shared" ca="1" si="271"/>
        <v>1.00040168</v>
      </c>
      <c r="G781" s="14">
        <f ca="1">(TRUNC(PRODUCT($F$12:$F780),16))</f>
        <v>1.4035447899771001</v>
      </c>
      <c r="H781" s="14">
        <f t="shared" si="272"/>
        <v>1</v>
      </c>
      <c r="I781" s="14">
        <f t="shared" ca="1" si="273"/>
        <v>1.40354479</v>
      </c>
      <c r="J781" s="13">
        <f t="shared" ref="J781:J844" si="282">J780</f>
        <v>7.0000000000000007E-2</v>
      </c>
      <c r="K781" s="29">
        <f t="shared" ref="K781:K844" si="283">IF(P780&gt;0,VLOOKUP(P780,X$12:AH$150,2),K780)</f>
        <v>44456</v>
      </c>
      <c r="L781" s="2">
        <f t="shared" ref="L781:L844" si="284">IF(A781&gt;K781,IF(NETWORKDAYS(K781,A781,$X$160:$X$544)-1=0,1,NETWORKDAYS(K781,A781,$X$160:$X$544)-1),0)</f>
        <v>769</v>
      </c>
      <c r="M781" s="17">
        <f t="shared" ref="M781:M844" si="285">IF(AND(L781=1,L780=1),1,IF(L781&gt;0,IF(L781=L780,L781+1,L781),0))</f>
        <v>769</v>
      </c>
      <c r="N781" s="12">
        <f t="shared" si="274"/>
        <v>1.2293262709999999</v>
      </c>
      <c r="O781" s="12">
        <f t="shared" ca="1" si="275"/>
        <v>1.725414483</v>
      </c>
      <c r="P781" s="17">
        <f t="shared" ref="P781:P844" si="286">IF(VLOOKUP(A781,Y$12:AF$150,8)=VLOOKUP(A780,Y$12:AF$150,8),0,VLOOKUP(A781,Y$12:AF$150,8))</f>
        <v>0</v>
      </c>
      <c r="Q781" s="14">
        <f t="shared" ca="1" si="276"/>
        <v>554.15193466000005</v>
      </c>
      <c r="R781" s="20">
        <f t="shared" si="277"/>
        <v>0</v>
      </c>
      <c r="S781" s="14">
        <f t="shared" si="278"/>
        <v>0</v>
      </c>
      <c r="T781" s="4" t="str">
        <f t="shared" ref="T781:T844" si="287">IF(P780&gt;0,VLOOKUP(P780,X$12:AH$150,10),T780)</f>
        <v>A+J=</v>
      </c>
      <c r="U781" s="29">
        <f t="shared" ref="U781:U844" si="288">IF(P780&gt;0,VLOOKUP(P780,X$12:AH$150,11),U780)</f>
        <v>45807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>
        <f t="shared" si="279"/>
        <v>45575</v>
      </c>
      <c r="B782" s="116">
        <f t="shared" ref="B782:B845" ca="1" si="289">IF(D782&lt;=TODAY(),C782+Q782,IF(AND(D782&gt;TODAY(),A782&lt;=$B$1),IF(VLOOKUP(TODAY(),$A$10:$E$5000,4,FALSE)=0,"n.d",C782+Q782),"n.d"))</f>
        <v>1318.9462187199999</v>
      </c>
      <c r="C782" s="14">
        <f t="shared" ca="1" si="280"/>
        <v>763.9107677799999</v>
      </c>
      <c r="D782" s="95">
        <f t="shared" si="281"/>
        <v>45574</v>
      </c>
      <c r="E782" s="93">
        <f ca="1">IF(D782&lt;$B$1,VLOOKUP(D782,[1]DI!$A$4:$B$15000,2,FALSE),0)</f>
        <v>0.1065</v>
      </c>
      <c r="F782" s="14">
        <f t="shared" ref="F782:F845" ca="1" si="290">ROUND(((1+E782)^(1/252)),8)</f>
        <v>1.00040168</v>
      </c>
      <c r="G782" s="14">
        <f ca="1">(TRUNC(PRODUCT($F$12:$F781),16))</f>
        <v>1.4041085658483401</v>
      </c>
      <c r="H782" s="14">
        <f t="shared" ref="H782:H845" si="291">IF(P781&gt;0,G781,H781)</f>
        <v>1</v>
      </c>
      <c r="I782" s="14">
        <f t="shared" ref="I782:I845" ca="1" si="292">ROUND(G782/H782,8)</f>
        <v>1.40410857</v>
      </c>
      <c r="J782" s="13">
        <f t="shared" si="282"/>
        <v>7.0000000000000007E-2</v>
      </c>
      <c r="K782" s="29">
        <f t="shared" si="283"/>
        <v>44456</v>
      </c>
      <c r="L782" s="2">
        <f t="shared" si="284"/>
        <v>770</v>
      </c>
      <c r="M782" s="17">
        <f t="shared" si="285"/>
        <v>770</v>
      </c>
      <c r="N782" s="12">
        <f t="shared" si="274"/>
        <v>1.2296563739999999</v>
      </c>
      <c r="O782" s="12">
        <f t="shared" ca="1" si="275"/>
        <v>1.726571053</v>
      </c>
      <c r="P782" s="17">
        <f t="shared" si="286"/>
        <v>0</v>
      </c>
      <c r="Q782" s="14">
        <f t="shared" ca="1" si="276"/>
        <v>555.03545094000003</v>
      </c>
      <c r="R782" s="20">
        <f t="shared" si="277"/>
        <v>0</v>
      </c>
      <c r="S782" s="14">
        <f t="shared" si="278"/>
        <v>0</v>
      </c>
      <c r="T782" s="4" t="str">
        <f t="shared" si="287"/>
        <v>A+J=</v>
      </c>
      <c r="U782" s="29">
        <f t="shared" si="288"/>
        <v>45807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>
        <f t="shared" si="279"/>
        <v>45576</v>
      </c>
      <c r="B783" s="116">
        <f t="shared" ca="1" si="289"/>
        <v>1319.8303193899999</v>
      </c>
      <c r="C783" s="14">
        <f t="shared" ca="1" si="280"/>
        <v>763.9107677799999</v>
      </c>
      <c r="D783" s="95">
        <f t="shared" si="281"/>
        <v>45575</v>
      </c>
      <c r="E783" s="93">
        <f ca="1">IF(D783&lt;$B$1,VLOOKUP(D783,[1]DI!$A$4:$B$15000,2,FALSE),0)</f>
        <v>0.1065</v>
      </c>
      <c r="F783" s="14">
        <f t="shared" ca="1" si="290"/>
        <v>1.00040168</v>
      </c>
      <c r="G783" s="14">
        <f ca="1">(TRUNC(PRODUCT($F$12:$F782),16))</f>
        <v>1.40467256817707</v>
      </c>
      <c r="H783" s="14">
        <f t="shared" si="291"/>
        <v>1</v>
      </c>
      <c r="I783" s="14">
        <f t="shared" ca="1" si="292"/>
        <v>1.40467257</v>
      </c>
      <c r="J783" s="13">
        <f t="shared" si="282"/>
        <v>7.0000000000000007E-2</v>
      </c>
      <c r="K783" s="29">
        <f t="shared" si="283"/>
        <v>44456</v>
      </c>
      <c r="L783" s="2">
        <f t="shared" si="284"/>
        <v>771</v>
      </c>
      <c r="M783" s="17">
        <f t="shared" si="285"/>
        <v>771</v>
      </c>
      <c r="N783" s="12">
        <f t="shared" si="274"/>
        <v>1.2299865640000001</v>
      </c>
      <c r="O783" s="12">
        <f t="shared" ca="1" si="275"/>
        <v>1.7277283880000001</v>
      </c>
      <c r="P783" s="17">
        <f t="shared" si="286"/>
        <v>0</v>
      </c>
      <c r="Q783" s="14">
        <f t="shared" ca="1" si="276"/>
        <v>555.91955160999998</v>
      </c>
      <c r="R783" s="20">
        <f t="shared" si="277"/>
        <v>0</v>
      </c>
      <c r="S783" s="14">
        <f t="shared" si="278"/>
        <v>0</v>
      </c>
      <c r="T783" s="4" t="str">
        <f t="shared" si="287"/>
        <v>A+J=</v>
      </c>
      <c r="U783" s="29">
        <f t="shared" si="288"/>
        <v>45807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>
        <f t="shared" si="279"/>
        <v>45579</v>
      </c>
      <c r="B784" s="116">
        <f t="shared" ca="1" si="289"/>
        <v>1320.71501743</v>
      </c>
      <c r="C784" s="14">
        <f t="shared" ca="1" si="280"/>
        <v>763.9107677799999</v>
      </c>
      <c r="D784" s="95">
        <f t="shared" si="281"/>
        <v>45576</v>
      </c>
      <c r="E784" s="93">
        <f ca="1">IF(D784&lt;$B$1,VLOOKUP(D784,[1]DI!$A$4:$B$15000,2,FALSE),0)</f>
        <v>0.1065</v>
      </c>
      <c r="F784" s="14">
        <f t="shared" ca="1" si="290"/>
        <v>1.00040168</v>
      </c>
      <c r="G784" s="14">
        <f ca="1">(TRUNC(PRODUCT($F$12:$F783),16))</f>
        <v>1.4052367970542601</v>
      </c>
      <c r="H784" s="14">
        <f t="shared" si="291"/>
        <v>1</v>
      </c>
      <c r="I784" s="14">
        <f t="shared" ca="1" si="292"/>
        <v>1.4052368</v>
      </c>
      <c r="J784" s="13">
        <f t="shared" si="282"/>
        <v>7.0000000000000007E-2</v>
      </c>
      <c r="K784" s="29">
        <f t="shared" si="283"/>
        <v>44456</v>
      </c>
      <c r="L784" s="2">
        <f t="shared" si="284"/>
        <v>772</v>
      </c>
      <c r="M784" s="17">
        <f t="shared" si="285"/>
        <v>772</v>
      </c>
      <c r="N784" s="12">
        <f t="shared" si="274"/>
        <v>1.2303168440000001</v>
      </c>
      <c r="O784" s="12">
        <f t="shared" ca="1" si="275"/>
        <v>1.728886505</v>
      </c>
      <c r="P784" s="17">
        <f t="shared" si="286"/>
        <v>0</v>
      </c>
      <c r="Q784" s="14">
        <f t="shared" ca="1" si="276"/>
        <v>556.80424964999997</v>
      </c>
      <c r="R784" s="20">
        <f t="shared" si="277"/>
        <v>0</v>
      </c>
      <c r="S784" s="14">
        <f t="shared" si="278"/>
        <v>0</v>
      </c>
      <c r="T784" s="4" t="str">
        <f t="shared" si="287"/>
        <v>A+J=</v>
      </c>
      <c r="U784" s="29">
        <f t="shared" si="288"/>
        <v>45807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>
        <f t="shared" si="279"/>
        <v>45580</v>
      </c>
      <c r="B785" s="116">
        <f t="shared" ca="1" si="289"/>
        <v>1321.6003013999998</v>
      </c>
      <c r="C785" s="14">
        <f t="shared" ca="1" si="280"/>
        <v>763.9107677799999</v>
      </c>
      <c r="D785" s="95">
        <f t="shared" si="281"/>
        <v>45579</v>
      </c>
      <c r="E785" s="93">
        <f ca="1">IF(D785&lt;$B$1,VLOOKUP(D785,[1]DI!$A$4:$B$15000,2,FALSE),0)</f>
        <v>0.1065</v>
      </c>
      <c r="F785" s="14">
        <f t="shared" ca="1" si="290"/>
        <v>1.00040168</v>
      </c>
      <c r="G785" s="14">
        <f ca="1">(TRUNC(PRODUCT($F$12:$F784),16))</f>
        <v>1.4058012525709001</v>
      </c>
      <c r="H785" s="14">
        <f t="shared" si="291"/>
        <v>1</v>
      </c>
      <c r="I785" s="14">
        <f t="shared" ca="1" si="292"/>
        <v>1.4058012499999999</v>
      </c>
      <c r="J785" s="13">
        <f t="shared" si="282"/>
        <v>7.0000000000000007E-2</v>
      </c>
      <c r="K785" s="29">
        <f t="shared" si="283"/>
        <v>44456</v>
      </c>
      <c r="L785" s="2">
        <f t="shared" si="284"/>
        <v>773</v>
      </c>
      <c r="M785" s="17">
        <f t="shared" si="285"/>
        <v>773</v>
      </c>
      <c r="N785" s="12">
        <f t="shared" si="274"/>
        <v>1.230647212</v>
      </c>
      <c r="O785" s="12">
        <f t="shared" ca="1" si="275"/>
        <v>1.730045389</v>
      </c>
      <c r="P785" s="17">
        <f t="shared" si="286"/>
        <v>0</v>
      </c>
      <c r="Q785" s="14">
        <f t="shared" ca="1" si="276"/>
        <v>557.68953362000002</v>
      </c>
      <c r="R785" s="20">
        <f t="shared" si="277"/>
        <v>0</v>
      </c>
      <c r="S785" s="14">
        <f t="shared" si="278"/>
        <v>0</v>
      </c>
      <c r="T785" s="4" t="str">
        <f t="shared" si="287"/>
        <v>A+J=</v>
      </c>
      <c r="U785" s="29">
        <f t="shared" si="288"/>
        <v>45807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>
        <f t="shared" si="279"/>
        <v>45581</v>
      </c>
      <c r="B786" s="116">
        <f t="shared" ca="1" si="289"/>
        <v>1322.4861812199999</v>
      </c>
      <c r="C786" s="14">
        <f t="shared" ca="1" si="280"/>
        <v>763.9107677799999</v>
      </c>
      <c r="D786" s="95">
        <f t="shared" si="281"/>
        <v>45580</v>
      </c>
      <c r="E786" s="93">
        <f ca="1">IF(D786&lt;$B$1,VLOOKUP(D786,[1]DI!$A$4:$B$15000,2,FALSE),0)</f>
        <v>0.1065</v>
      </c>
      <c r="F786" s="14">
        <f t="shared" ca="1" si="290"/>
        <v>1.00040168</v>
      </c>
      <c r="G786" s="14">
        <f ca="1">(TRUNC(PRODUCT($F$12:$F785),16))</f>
        <v>1.40636593481803</v>
      </c>
      <c r="H786" s="14">
        <f t="shared" si="291"/>
        <v>1</v>
      </c>
      <c r="I786" s="14">
        <f t="shared" ca="1" si="292"/>
        <v>1.40636593</v>
      </c>
      <c r="J786" s="13">
        <f t="shared" si="282"/>
        <v>7.0000000000000007E-2</v>
      </c>
      <c r="K786" s="29">
        <f t="shared" si="283"/>
        <v>44456</v>
      </c>
      <c r="L786" s="2">
        <f t="shared" si="284"/>
        <v>774</v>
      </c>
      <c r="M786" s="17">
        <f t="shared" si="285"/>
        <v>774</v>
      </c>
      <c r="N786" s="12">
        <f t="shared" si="274"/>
        <v>1.230977668</v>
      </c>
      <c r="O786" s="12">
        <f t="shared" ca="1" si="275"/>
        <v>1.731205053</v>
      </c>
      <c r="P786" s="17">
        <f t="shared" si="286"/>
        <v>0</v>
      </c>
      <c r="Q786" s="14">
        <f t="shared" ca="1" si="276"/>
        <v>558.57541344000003</v>
      </c>
      <c r="R786" s="20">
        <f t="shared" si="277"/>
        <v>0</v>
      </c>
      <c r="S786" s="14">
        <f t="shared" si="278"/>
        <v>0</v>
      </c>
      <c r="T786" s="4" t="str">
        <f t="shared" si="287"/>
        <v>A+J=</v>
      </c>
      <c r="U786" s="29">
        <f t="shared" si="288"/>
        <v>45807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>
        <f t="shared" si="279"/>
        <v>45582</v>
      </c>
      <c r="B787" s="116">
        <f t="shared" ca="1" si="289"/>
        <v>1323.37265918</v>
      </c>
      <c r="C787" s="14">
        <f t="shared" ca="1" si="280"/>
        <v>763.9107677799999</v>
      </c>
      <c r="D787" s="95">
        <f t="shared" si="281"/>
        <v>45581</v>
      </c>
      <c r="E787" s="93">
        <f ca="1">IF(D787&lt;$B$1,VLOOKUP(D787,[1]DI!$A$4:$B$15000,2,FALSE),0)</f>
        <v>0.1065</v>
      </c>
      <c r="F787" s="14">
        <f t="shared" ca="1" si="290"/>
        <v>1.00040168</v>
      </c>
      <c r="G787" s="14">
        <f ca="1">(TRUNC(PRODUCT($F$12:$F786),16))</f>
        <v>1.4069308438867301</v>
      </c>
      <c r="H787" s="14">
        <f t="shared" si="291"/>
        <v>1</v>
      </c>
      <c r="I787" s="14">
        <f t="shared" ca="1" si="292"/>
        <v>1.40693084</v>
      </c>
      <c r="J787" s="13">
        <f t="shared" si="282"/>
        <v>7.0000000000000007E-2</v>
      </c>
      <c r="K787" s="29">
        <f t="shared" si="283"/>
        <v>44456</v>
      </c>
      <c r="L787" s="2">
        <f t="shared" si="284"/>
        <v>775</v>
      </c>
      <c r="M787" s="17">
        <f t="shared" si="285"/>
        <v>775</v>
      </c>
      <c r="N787" s="12">
        <f t="shared" si="274"/>
        <v>1.231308214</v>
      </c>
      <c r="O787" s="12">
        <f t="shared" ca="1" si="275"/>
        <v>1.7323655</v>
      </c>
      <c r="P787" s="17">
        <f t="shared" si="286"/>
        <v>0</v>
      </c>
      <c r="Q787" s="14">
        <f t="shared" ca="1" si="276"/>
        <v>559.46189140000001</v>
      </c>
      <c r="R787" s="20">
        <f t="shared" si="277"/>
        <v>0</v>
      </c>
      <c r="S787" s="14">
        <f t="shared" si="278"/>
        <v>0</v>
      </c>
      <c r="T787" s="4" t="str">
        <f t="shared" si="287"/>
        <v>A+J=</v>
      </c>
      <c r="U787" s="29">
        <f t="shared" si="288"/>
        <v>45807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79"/>
        <v>45583</v>
      </c>
      <c r="B788" s="116">
        <f t="shared" ca="1" si="289"/>
        <v>1324.2597329799999</v>
      </c>
      <c r="C788" s="14">
        <f t="shared" ca="1" si="280"/>
        <v>763.9107677799999</v>
      </c>
      <c r="D788" s="95">
        <f t="shared" si="281"/>
        <v>45582</v>
      </c>
      <c r="E788" s="93">
        <f ca="1">IF(D788&lt;$B$1,VLOOKUP(D788,[1]DI!$A$4:$B$15000,2,FALSE),0)</f>
        <v>0.1065</v>
      </c>
      <c r="F788" s="14">
        <f t="shared" ca="1" si="290"/>
        <v>1.00040168</v>
      </c>
      <c r="G788" s="14">
        <f ca="1">(TRUNC(PRODUCT($F$12:$F787),16))</f>
        <v>1.4074959798680999</v>
      </c>
      <c r="H788" s="14">
        <f t="shared" si="291"/>
        <v>1</v>
      </c>
      <c r="I788" s="14">
        <f t="shared" ca="1" si="292"/>
        <v>1.40749598</v>
      </c>
      <c r="J788" s="13">
        <f t="shared" si="282"/>
        <v>7.0000000000000007E-2</v>
      </c>
      <c r="K788" s="29">
        <f t="shared" si="283"/>
        <v>44456</v>
      </c>
      <c r="L788" s="2">
        <f t="shared" si="284"/>
        <v>776</v>
      </c>
      <c r="M788" s="17">
        <f t="shared" si="285"/>
        <v>776</v>
      </c>
      <c r="N788" s="12">
        <f t="shared" si="274"/>
        <v>1.231638848</v>
      </c>
      <c r="O788" s="12">
        <f t="shared" ca="1" si="275"/>
        <v>1.7335267270000001</v>
      </c>
      <c r="P788" s="17">
        <f t="shared" si="286"/>
        <v>0</v>
      </c>
      <c r="Q788" s="14">
        <f t="shared" ca="1" si="276"/>
        <v>560.34896519999995</v>
      </c>
      <c r="R788" s="20">
        <f t="shared" si="277"/>
        <v>0</v>
      </c>
      <c r="S788" s="14">
        <f t="shared" si="278"/>
        <v>0</v>
      </c>
      <c r="T788" s="4" t="str">
        <f t="shared" si="287"/>
        <v>A+J=</v>
      </c>
      <c r="U788" s="29">
        <f t="shared" si="288"/>
        <v>45807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79"/>
        <v>45586</v>
      </c>
      <c r="B789" s="116">
        <f t="shared" ca="1" si="289"/>
        <v>1325.14739577</v>
      </c>
      <c r="C789" s="14">
        <f t="shared" ca="1" si="280"/>
        <v>763.9107677799999</v>
      </c>
      <c r="D789" s="95">
        <f t="shared" si="281"/>
        <v>45583</v>
      </c>
      <c r="E789" s="93">
        <f ca="1">IF(D789&lt;$B$1,VLOOKUP(D789,[1]DI!$A$4:$B$15000,2,FALSE),0)</f>
        <v>0.1065</v>
      </c>
      <c r="F789" s="14">
        <f t="shared" ca="1" si="290"/>
        <v>1.00040168</v>
      </c>
      <c r="G789" s="14">
        <f ca="1">(TRUNC(PRODUCT($F$12:$F788),16))</f>
        <v>1.40806134285329</v>
      </c>
      <c r="H789" s="14">
        <f t="shared" si="291"/>
        <v>1</v>
      </c>
      <c r="I789" s="14">
        <f t="shared" ca="1" si="292"/>
        <v>1.4080613399999999</v>
      </c>
      <c r="J789" s="13">
        <f t="shared" si="282"/>
        <v>7.0000000000000007E-2</v>
      </c>
      <c r="K789" s="29">
        <f t="shared" si="283"/>
        <v>44456</v>
      </c>
      <c r="L789" s="2">
        <f t="shared" si="284"/>
        <v>777</v>
      </c>
      <c r="M789" s="17">
        <f t="shared" si="285"/>
        <v>777</v>
      </c>
      <c r="N789" s="12">
        <f t="shared" si="274"/>
        <v>1.231969571</v>
      </c>
      <c r="O789" s="12">
        <f t="shared" ca="1" si="275"/>
        <v>1.734688725</v>
      </c>
      <c r="P789" s="17">
        <f t="shared" si="286"/>
        <v>0</v>
      </c>
      <c r="Q789" s="14">
        <f t="shared" ca="1" si="276"/>
        <v>561.23662798999999</v>
      </c>
      <c r="R789" s="20">
        <f t="shared" si="277"/>
        <v>0</v>
      </c>
      <c r="S789" s="14">
        <f t="shared" si="278"/>
        <v>0</v>
      </c>
      <c r="T789" s="4" t="str">
        <f t="shared" si="287"/>
        <v>A+J=</v>
      </c>
      <c r="U789" s="29">
        <f t="shared" si="288"/>
        <v>45807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79"/>
        <v>45587</v>
      </c>
      <c r="B790" s="116">
        <f t="shared" ca="1" si="289"/>
        <v>1326.0356559299998</v>
      </c>
      <c r="C790" s="14">
        <f t="shared" ca="1" si="280"/>
        <v>763.9107677799999</v>
      </c>
      <c r="D790" s="95">
        <f t="shared" si="281"/>
        <v>45586</v>
      </c>
      <c r="E790" s="93">
        <f ca="1">IF(D790&lt;$B$1,VLOOKUP(D790,[1]DI!$A$4:$B$15000,2,FALSE),0)</f>
        <v>0.1065</v>
      </c>
      <c r="F790" s="14">
        <f t="shared" ca="1" si="290"/>
        <v>1.00040168</v>
      </c>
      <c r="G790" s="14">
        <f ca="1">(TRUNC(PRODUCT($F$12:$F789),16))</f>
        <v>1.40862693293349</v>
      </c>
      <c r="H790" s="14">
        <f t="shared" si="291"/>
        <v>1</v>
      </c>
      <c r="I790" s="14">
        <f t="shared" ca="1" si="292"/>
        <v>1.4086269300000001</v>
      </c>
      <c r="J790" s="13">
        <f t="shared" si="282"/>
        <v>7.0000000000000007E-2</v>
      </c>
      <c r="K790" s="29">
        <f t="shared" si="283"/>
        <v>44456</v>
      </c>
      <c r="L790" s="2">
        <f t="shared" si="284"/>
        <v>778</v>
      </c>
      <c r="M790" s="17">
        <f t="shared" si="285"/>
        <v>778</v>
      </c>
      <c r="N790" s="12">
        <f t="shared" si="274"/>
        <v>1.2323003830000001</v>
      </c>
      <c r="O790" s="12">
        <f t="shared" ca="1" si="275"/>
        <v>1.7358515050000001</v>
      </c>
      <c r="P790" s="17">
        <f t="shared" si="286"/>
        <v>0</v>
      </c>
      <c r="Q790" s="14">
        <f t="shared" ca="1" si="276"/>
        <v>562.12488814999995</v>
      </c>
      <c r="R790" s="20">
        <f t="shared" si="277"/>
        <v>0</v>
      </c>
      <c r="S790" s="14">
        <f t="shared" si="278"/>
        <v>0</v>
      </c>
      <c r="T790" s="4" t="str">
        <f t="shared" si="287"/>
        <v>A+J=</v>
      </c>
      <c r="U790" s="29">
        <f t="shared" si="288"/>
        <v>45807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>
        <f t="shared" si="279"/>
        <v>45588</v>
      </c>
      <c r="B791" s="116">
        <f t="shared" ca="1" si="289"/>
        <v>1326.9245149999999</v>
      </c>
      <c r="C791" s="14">
        <f t="shared" ca="1" si="280"/>
        <v>763.9107677799999</v>
      </c>
      <c r="D791" s="95">
        <f t="shared" si="281"/>
        <v>45587</v>
      </c>
      <c r="E791" s="93">
        <f ca="1">IF(D791&lt;$B$1,VLOOKUP(D791,[1]DI!$A$4:$B$15000,2,FALSE),0)</f>
        <v>0.1065</v>
      </c>
      <c r="F791" s="14">
        <f t="shared" ca="1" si="290"/>
        <v>1.00040168</v>
      </c>
      <c r="G791" s="14">
        <f ca="1">(TRUNC(PRODUCT($F$12:$F790),16))</f>
        <v>1.40919275019991</v>
      </c>
      <c r="H791" s="14">
        <f t="shared" si="291"/>
        <v>1</v>
      </c>
      <c r="I791" s="14">
        <f t="shared" ca="1" si="292"/>
        <v>1.4091927500000001</v>
      </c>
      <c r="J791" s="13">
        <f t="shared" si="282"/>
        <v>7.0000000000000007E-2</v>
      </c>
      <c r="K791" s="29">
        <f t="shared" si="283"/>
        <v>44456</v>
      </c>
      <c r="L791" s="2">
        <f t="shared" si="284"/>
        <v>779</v>
      </c>
      <c r="M791" s="17">
        <f t="shared" si="285"/>
        <v>779</v>
      </c>
      <c r="N791" s="12">
        <f t="shared" si="274"/>
        <v>1.232631284</v>
      </c>
      <c r="O791" s="12">
        <f t="shared" ca="1" si="275"/>
        <v>1.7370150689999999</v>
      </c>
      <c r="P791" s="17">
        <f t="shared" si="286"/>
        <v>0</v>
      </c>
      <c r="Q791" s="14">
        <f t="shared" ca="1" si="276"/>
        <v>563.01374722000003</v>
      </c>
      <c r="R791" s="20">
        <f t="shared" si="277"/>
        <v>0</v>
      </c>
      <c r="S791" s="14">
        <f t="shared" si="278"/>
        <v>0</v>
      </c>
      <c r="T791" s="4" t="str">
        <f t="shared" si="287"/>
        <v>A+J=</v>
      </c>
      <c r="U791" s="29">
        <f t="shared" si="288"/>
        <v>45807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>
        <f t="shared" si="279"/>
        <v>45589</v>
      </c>
      <c r="B792" s="116">
        <f t="shared" ca="1" si="289"/>
        <v>1327.8139615199998</v>
      </c>
      <c r="C792" s="14">
        <f t="shared" ca="1" si="280"/>
        <v>763.9107677799999</v>
      </c>
      <c r="D792" s="95">
        <f t="shared" si="281"/>
        <v>45588</v>
      </c>
      <c r="E792" s="93">
        <f ca="1">IF(D792&lt;$B$1,VLOOKUP(D792,[1]DI!$A$4:$B$15000,2,FALSE),0)</f>
        <v>0.1065</v>
      </c>
      <c r="F792" s="14">
        <f t="shared" ca="1" si="290"/>
        <v>1.00040168</v>
      </c>
      <c r="G792" s="14">
        <f ca="1">(TRUNC(PRODUCT($F$12:$F791),16))</f>
        <v>1.4097587947438099</v>
      </c>
      <c r="H792" s="14">
        <f t="shared" si="291"/>
        <v>1</v>
      </c>
      <c r="I792" s="14">
        <f t="shared" ca="1" si="292"/>
        <v>1.4097587899999999</v>
      </c>
      <c r="J792" s="13">
        <f t="shared" si="282"/>
        <v>7.0000000000000007E-2</v>
      </c>
      <c r="K792" s="29">
        <f t="shared" si="283"/>
        <v>44456</v>
      </c>
      <c r="L792" s="2">
        <f t="shared" si="284"/>
        <v>780</v>
      </c>
      <c r="M792" s="17">
        <f t="shared" si="285"/>
        <v>780</v>
      </c>
      <c r="N792" s="12">
        <f t="shared" si="274"/>
        <v>1.2329622730000001</v>
      </c>
      <c r="O792" s="12">
        <f t="shared" ca="1" si="275"/>
        <v>1.7381794020000001</v>
      </c>
      <c r="P792" s="17">
        <f t="shared" si="286"/>
        <v>0</v>
      </c>
      <c r="Q792" s="14">
        <f t="shared" ca="1" si="276"/>
        <v>563.90319374000001</v>
      </c>
      <c r="R792" s="20">
        <f t="shared" si="277"/>
        <v>0</v>
      </c>
      <c r="S792" s="14">
        <f t="shared" si="278"/>
        <v>0</v>
      </c>
      <c r="T792" s="4" t="str">
        <f t="shared" si="287"/>
        <v>A+J=</v>
      </c>
      <c r="U792" s="29">
        <f t="shared" si="288"/>
        <v>45807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>
        <f t="shared" si="279"/>
        <v>45590</v>
      </c>
      <c r="B793" s="116">
        <f t="shared" ca="1" si="289"/>
        <v>1328.70401763</v>
      </c>
      <c r="C793" s="14">
        <f t="shared" ca="1" si="280"/>
        <v>763.9107677799999</v>
      </c>
      <c r="D793" s="95">
        <f t="shared" si="281"/>
        <v>45589</v>
      </c>
      <c r="E793" s="93">
        <f ca="1">IF(D793&lt;$B$1,VLOOKUP(D793,[1]DI!$A$4:$B$15000,2,FALSE),0)</f>
        <v>0.1065</v>
      </c>
      <c r="F793" s="14">
        <f t="shared" ca="1" si="290"/>
        <v>1.00040168</v>
      </c>
      <c r="G793" s="14">
        <f ca="1">(TRUNC(PRODUCT($F$12:$F792),16))</f>
        <v>1.4103250666564799</v>
      </c>
      <c r="H793" s="14">
        <f t="shared" si="291"/>
        <v>1</v>
      </c>
      <c r="I793" s="14">
        <f t="shared" ca="1" si="292"/>
        <v>1.4103250700000001</v>
      </c>
      <c r="J793" s="13">
        <f t="shared" si="282"/>
        <v>7.0000000000000007E-2</v>
      </c>
      <c r="K793" s="29">
        <f t="shared" si="283"/>
        <v>44456</v>
      </c>
      <c r="L793" s="2">
        <f t="shared" si="284"/>
        <v>781</v>
      </c>
      <c r="M793" s="17">
        <f t="shared" si="285"/>
        <v>781</v>
      </c>
      <c r="N793" s="12">
        <f t="shared" si="274"/>
        <v>1.233293352</v>
      </c>
      <c r="O793" s="12">
        <f t="shared" ca="1" si="275"/>
        <v>1.7393445329999999</v>
      </c>
      <c r="P793" s="17">
        <f t="shared" si="286"/>
        <v>0</v>
      </c>
      <c r="Q793" s="14">
        <f t="shared" ca="1" si="276"/>
        <v>564.79324985000005</v>
      </c>
      <c r="R793" s="20">
        <f t="shared" si="277"/>
        <v>0</v>
      </c>
      <c r="S793" s="14">
        <f t="shared" si="278"/>
        <v>0</v>
      </c>
      <c r="T793" s="4" t="str">
        <f t="shared" si="287"/>
        <v>A+J=</v>
      </c>
      <c r="U793" s="29">
        <f t="shared" si="288"/>
        <v>45807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>
        <f t="shared" si="279"/>
        <v>45593</v>
      </c>
      <c r="B794" s="116">
        <f t="shared" ca="1" si="289"/>
        <v>1329.5946619599999</v>
      </c>
      <c r="C794" s="14">
        <f t="shared" ca="1" si="280"/>
        <v>763.9107677799999</v>
      </c>
      <c r="D794" s="95">
        <f t="shared" si="281"/>
        <v>45590</v>
      </c>
      <c r="E794" s="93">
        <f ca="1">IF(D794&lt;$B$1,VLOOKUP(D794,[1]DI!$A$4:$B$15000,2,FALSE),0)</f>
        <v>0.1065</v>
      </c>
      <c r="F794" s="14">
        <f t="shared" ca="1" si="290"/>
        <v>1.00040168</v>
      </c>
      <c r="G794" s="14">
        <f ca="1">(TRUNC(PRODUCT($F$12:$F793),16))</f>
        <v>1.41089156602926</v>
      </c>
      <c r="H794" s="14">
        <f t="shared" si="291"/>
        <v>1</v>
      </c>
      <c r="I794" s="14">
        <f t="shared" ca="1" si="292"/>
        <v>1.41089157</v>
      </c>
      <c r="J794" s="13">
        <f t="shared" si="282"/>
        <v>7.0000000000000007E-2</v>
      </c>
      <c r="K794" s="29">
        <f t="shared" si="283"/>
        <v>44456</v>
      </c>
      <c r="L794" s="2">
        <f t="shared" si="284"/>
        <v>782</v>
      </c>
      <c r="M794" s="17">
        <f t="shared" si="285"/>
        <v>782</v>
      </c>
      <c r="N794" s="12">
        <f t="shared" si="274"/>
        <v>1.2336245189999999</v>
      </c>
      <c r="O794" s="12">
        <f t="shared" ca="1" si="275"/>
        <v>1.7405104339999999</v>
      </c>
      <c r="P794" s="17">
        <f t="shared" si="286"/>
        <v>0</v>
      </c>
      <c r="Q794" s="14">
        <f t="shared" ca="1" si="276"/>
        <v>565.68389418000004</v>
      </c>
      <c r="R794" s="20">
        <f t="shared" si="277"/>
        <v>0</v>
      </c>
      <c r="S794" s="14">
        <f t="shared" si="278"/>
        <v>0</v>
      </c>
      <c r="T794" s="4" t="str">
        <f t="shared" si="287"/>
        <v>A+J=</v>
      </c>
      <c r="U794" s="29">
        <f t="shared" si="288"/>
        <v>45807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>
        <f t="shared" si="279"/>
        <v>45594</v>
      </c>
      <c r="B795" s="116">
        <f t="shared" ca="1" si="289"/>
        <v>1330.48589679</v>
      </c>
      <c r="C795" s="14">
        <f t="shared" ca="1" si="280"/>
        <v>763.9107677799999</v>
      </c>
      <c r="D795" s="95">
        <f t="shared" si="281"/>
        <v>45593</v>
      </c>
      <c r="E795" s="93">
        <f ca="1">IF(D795&lt;$B$1,VLOOKUP(D795,[1]DI!$A$4:$B$15000,2,FALSE),0)</f>
        <v>0.1065</v>
      </c>
      <c r="F795" s="14">
        <f t="shared" ca="1" si="290"/>
        <v>1.00040168</v>
      </c>
      <c r="G795" s="14">
        <f ca="1">(TRUNC(PRODUCT($F$12:$F794),16))</f>
        <v>1.4114582929535</v>
      </c>
      <c r="H795" s="14">
        <f t="shared" si="291"/>
        <v>1</v>
      </c>
      <c r="I795" s="14">
        <f t="shared" ca="1" si="292"/>
        <v>1.4114582899999999</v>
      </c>
      <c r="J795" s="13">
        <f t="shared" si="282"/>
        <v>7.0000000000000007E-2</v>
      </c>
      <c r="K795" s="29">
        <f t="shared" si="283"/>
        <v>44456</v>
      </c>
      <c r="L795" s="2">
        <f t="shared" si="284"/>
        <v>783</v>
      </c>
      <c r="M795" s="17">
        <f t="shared" si="285"/>
        <v>783</v>
      </c>
      <c r="N795" s="12">
        <f t="shared" si="274"/>
        <v>1.2339557750000001</v>
      </c>
      <c r="O795" s="12">
        <f t="shared" ca="1" si="275"/>
        <v>1.741677108</v>
      </c>
      <c r="P795" s="17">
        <f t="shared" si="286"/>
        <v>0</v>
      </c>
      <c r="Q795" s="14">
        <f t="shared" ca="1" si="276"/>
        <v>566.57512900999996</v>
      </c>
      <c r="R795" s="20">
        <f t="shared" si="277"/>
        <v>0</v>
      </c>
      <c r="S795" s="14">
        <f t="shared" si="278"/>
        <v>0</v>
      </c>
      <c r="T795" s="4" t="str">
        <f t="shared" si="287"/>
        <v>A+J=</v>
      </c>
      <c r="U795" s="29">
        <f t="shared" si="288"/>
        <v>45807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>
        <f t="shared" si="279"/>
        <v>45595</v>
      </c>
      <c r="B796" s="116">
        <f t="shared" ca="1" si="289"/>
        <v>1331.37774046</v>
      </c>
      <c r="C796" s="14">
        <f t="shared" ca="1" si="280"/>
        <v>763.9107677799999</v>
      </c>
      <c r="D796" s="95">
        <f t="shared" si="281"/>
        <v>45594</v>
      </c>
      <c r="E796" s="93">
        <f ca="1">IF(D796&lt;$B$1,VLOOKUP(D796,[1]DI!$A$4:$B$15000,2,FALSE),0)</f>
        <v>0.1065</v>
      </c>
      <c r="F796" s="14">
        <f t="shared" ca="1" si="290"/>
        <v>1.00040168</v>
      </c>
      <c r="G796" s="14">
        <f ca="1">(TRUNC(PRODUCT($F$12:$F795),16))</f>
        <v>1.4120252475206101</v>
      </c>
      <c r="H796" s="14">
        <f t="shared" si="291"/>
        <v>1</v>
      </c>
      <c r="I796" s="14">
        <f t="shared" ca="1" si="292"/>
        <v>1.4120252499999999</v>
      </c>
      <c r="J796" s="13">
        <f t="shared" si="282"/>
        <v>7.0000000000000007E-2</v>
      </c>
      <c r="K796" s="29">
        <f t="shared" si="283"/>
        <v>44456</v>
      </c>
      <c r="L796" s="2">
        <f t="shared" si="284"/>
        <v>784</v>
      </c>
      <c r="M796" s="17">
        <f t="shared" si="285"/>
        <v>784</v>
      </c>
      <c r="N796" s="12">
        <f t="shared" si="274"/>
        <v>1.2342871200000001</v>
      </c>
      <c r="O796" s="12">
        <f t="shared" ca="1" si="275"/>
        <v>1.742844579</v>
      </c>
      <c r="P796" s="17">
        <f t="shared" si="286"/>
        <v>0</v>
      </c>
      <c r="Q796" s="14">
        <f t="shared" ca="1" si="276"/>
        <v>567.46697268000003</v>
      </c>
      <c r="R796" s="20">
        <f t="shared" si="277"/>
        <v>0</v>
      </c>
      <c r="S796" s="14">
        <f t="shared" si="278"/>
        <v>0</v>
      </c>
      <c r="T796" s="4" t="str">
        <f t="shared" si="287"/>
        <v>A+J=</v>
      </c>
      <c r="U796" s="29">
        <f t="shared" si="288"/>
        <v>45807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>
        <f t="shared" si="279"/>
        <v>45596</v>
      </c>
      <c r="B797" s="116">
        <f t="shared" ca="1" si="289"/>
        <v>1332.2701761599999</v>
      </c>
      <c r="C797" s="14">
        <f t="shared" ca="1" si="280"/>
        <v>763.9107677799999</v>
      </c>
      <c r="D797" s="95">
        <f t="shared" si="281"/>
        <v>45595</v>
      </c>
      <c r="E797" s="93">
        <f ca="1">IF(D797&lt;$B$1,VLOOKUP(D797,[1]DI!$A$4:$B$15000,2,FALSE),0)</f>
        <v>0.1065</v>
      </c>
      <c r="F797" s="14">
        <f t="shared" ca="1" si="290"/>
        <v>1.00040168</v>
      </c>
      <c r="G797" s="14">
        <f ca="1">(TRUNC(PRODUCT($F$12:$F796),16))</f>
        <v>1.41259242982204</v>
      </c>
      <c r="H797" s="14">
        <f t="shared" si="291"/>
        <v>1</v>
      </c>
      <c r="I797" s="14">
        <f t="shared" ca="1" si="292"/>
        <v>1.4125924299999999</v>
      </c>
      <c r="J797" s="13">
        <f t="shared" si="282"/>
        <v>7.0000000000000007E-2</v>
      </c>
      <c r="K797" s="29">
        <f t="shared" si="283"/>
        <v>44456</v>
      </c>
      <c r="L797" s="2">
        <f t="shared" si="284"/>
        <v>785</v>
      </c>
      <c r="M797" s="17">
        <f t="shared" si="285"/>
        <v>785</v>
      </c>
      <c r="N797" s="12">
        <f t="shared" si="274"/>
        <v>1.234618555</v>
      </c>
      <c r="O797" s="12">
        <f t="shared" ca="1" si="275"/>
        <v>1.744012825</v>
      </c>
      <c r="P797" s="17">
        <f t="shared" si="286"/>
        <v>0</v>
      </c>
      <c r="Q797" s="14">
        <f t="shared" ca="1" si="276"/>
        <v>568.35940837999999</v>
      </c>
      <c r="R797" s="20">
        <f t="shared" si="277"/>
        <v>0</v>
      </c>
      <c r="S797" s="14">
        <f t="shared" si="278"/>
        <v>0</v>
      </c>
      <c r="T797" s="4" t="str">
        <f t="shared" si="287"/>
        <v>A+J=</v>
      </c>
      <c r="U797" s="29">
        <f t="shared" si="288"/>
        <v>45807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>
        <f t="shared" si="279"/>
        <v>45597</v>
      </c>
      <c r="B798" s="116">
        <f t="shared" ca="1" si="289"/>
        <v>1333.1632107599999</v>
      </c>
      <c r="C798" s="14">
        <f t="shared" ca="1" si="280"/>
        <v>763.9107677799999</v>
      </c>
      <c r="D798" s="95">
        <f t="shared" si="281"/>
        <v>45596</v>
      </c>
      <c r="E798" s="93">
        <f ca="1">IF(D798&lt;$B$1,VLOOKUP(D798,[1]DI!$A$4:$B$15000,2,FALSE),0)</f>
        <v>0.1065</v>
      </c>
      <c r="F798" s="14">
        <f t="shared" ca="1" si="290"/>
        <v>1.00040168</v>
      </c>
      <c r="G798" s="14">
        <f ca="1">(TRUNC(PRODUCT($F$12:$F797),16))</f>
        <v>1.41315983994925</v>
      </c>
      <c r="H798" s="14">
        <f t="shared" si="291"/>
        <v>1</v>
      </c>
      <c r="I798" s="14">
        <f t="shared" ca="1" si="292"/>
        <v>1.4131598400000001</v>
      </c>
      <c r="J798" s="13">
        <f t="shared" si="282"/>
        <v>7.0000000000000007E-2</v>
      </c>
      <c r="K798" s="29">
        <f t="shared" si="283"/>
        <v>44456</v>
      </c>
      <c r="L798" s="2">
        <f t="shared" si="284"/>
        <v>786</v>
      </c>
      <c r="M798" s="17">
        <f t="shared" si="285"/>
        <v>786</v>
      </c>
      <c r="N798" s="12">
        <f t="shared" si="274"/>
        <v>1.234950078</v>
      </c>
      <c r="O798" s="12">
        <f t="shared" ca="1" si="275"/>
        <v>1.745181855</v>
      </c>
      <c r="P798" s="17">
        <f t="shared" si="286"/>
        <v>0</v>
      </c>
      <c r="Q798" s="14">
        <f t="shared" ca="1" si="276"/>
        <v>569.25244297999996</v>
      </c>
      <c r="R798" s="20">
        <f t="shared" si="277"/>
        <v>0</v>
      </c>
      <c r="S798" s="14">
        <f t="shared" si="278"/>
        <v>0</v>
      </c>
      <c r="T798" s="4" t="str">
        <f t="shared" si="287"/>
        <v>A+J=</v>
      </c>
      <c r="U798" s="29">
        <f t="shared" si="288"/>
        <v>45807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>
        <f t="shared" si="279"/>
        <v>45600</v>
      </c>
      <c r="B799" s="116">
        <f t="shared" ca="1" si="289"/>
        <v>1334.0568457999998</v>
      </c>
      <c r="C799" s="14">
        <f t="shared" ca="1" si="280"/>
        <v>763.9107677799999</v>
      </c>
      <c r="D799" s="95">
        <f t="shared" si="281"/>
        <v>45597</v>
      </c>
      <c r="E799" s="93">
        <f ca="1">IF(D799&lt;$B$1,VLOOKUP(D799,[1]DI!$A$4:$B$15000,2,FALSE),0)</f>
        <v>0.1065</v>
      </c>
      <c r="F799" s="14">
        <f t="shared" ca="1" si="290"/>
        <v>1.00040168</v>
      </c>
      <c r="G799" s="14">
        <f ca="1">(TRUNC(PRODUCT($F$12:$F798),16))</f>
        <v>1.4137274779937601</v>
      </c>
      <c r="H799" s="14">
        <f t="shared" si="291"/>
        <v>1</v>
      </c>
      <c r="I799" s="14">
        <f t="shared" ca="1" si="292"/>
        <v>1.4137274799999999</v>
      </c>
      <c r="J799" s="13">
        <f t="shared" si="282"/>
        <v>7.0000000000000007E-2</v>
      </c>
      <c r="K799" s="29">
        <f t="shared" si="283"/>
        <v>44456</v>
      </c>
      <c r="L799" s="2">
        <f t="shared" si="284"/>
        <v>787</v>
      </c>
      <c r="M799" s="17">
        <f t="shared" si="285"/>
        <v>787</v>
      </c>
      <c r="N799" s="12">
        <f t="shared" si="274"/>
        <v>1.2352816900000001</v>
      </c>
      <c r="O799" s="12">
        <f t="shared" ca="1" si="275"/>
        <v>1.746351671</v>
      </c>
      <c r="P799" s="17">
        <f t="shared" si="286"/>
        <v>0</v>
      </c>
      <c r="Q799" s="14">
        <f t="shared" ca="1" si="276"/>
        <v>570.14607802</v>
      </c>
      <c r="R799" s="20">
        <f t="shared" si="277"/>
        <v>0</v>
      </c>
      <c r="S799" s="14">
        <f t="shared" si="278"/>
        <v>0</v>
      </c>
      <c r="T799" s="4" t="str">
        <f t="shared" si="287"/>
        <v>A+J=</v>
      </c>
      <c r="U799" s="29">
        <f t="shared" si="288"/>
        <v>45807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>
        <f t="shared" si="279"/>
        <v>45601</v>
      </c>
      <c r="B800" s="116">
        <f t="shared" ca="1" si="289"/>
        <v>1334.95107211</v>
      </c>
      <c r="C800" s="14">
        <f t="shared" ca="1" si="280"/>
        <v>763.9107677799999</v>
      </c>
      <c r="D800" s="95">
        <f t="shared" si="281"/>
        <v>45600</v>
      </c>
      <c r="E800" s="93">
        <f ca="1">IF(D800&lt;$B$1,VLOOKUP(D800,[1]DI!$A$4:$B$15000,2,FALSE),0)</f>
        <v>0.1065</v>
      </c>
      <c r="F800" s="14">
        <f t="shared" ca="1" si="290"/>
        <v>1.00040168</v>
      </c>
      <c r="G800" s="14">
        <f ca="1">(TRUNC(PRODUCT($F$12:$F799),16))</f>
        <v>1.41429534404712</v>
      </c>
      <c r="H800" s="14">
        <f t="shared" si="291"/>
        <v>1</v>
      </c>
      <c r="I800" s="14">
        <f t="shared" ca="1" si="292"/>
        <v>1.41429534</v>
      </c>
      <c r="J800" s="13">
        <f t="shared" si="282"/>
        <v>7.0000000000000007E-2</v>
      </c>
      <c r="K800" s="29">
        <f t="shared" si="283"/>
        <v>44456</v>
      </c>
      <c r="L800" s="2">
        <f t="shared" si="284"/>
        <v>788</v>
      </c>
      <c r="M800" s="17">
        <f t="shared" si="285"/>
        <v>788</v>
      </c>
      <c r="N800" s="12">
        <f t="shared" si="274"/>
        <v>1.235613391</v>
      </c>
      <c r="O800" s="12">
        <f t="shared" ca="1" si="275"/>
        <v>1.7475222610000001</v>
      </c>
      <c r="P800" s="17">
        <f t="shared" si="286"/>
        <v>0</v>
      </c>
      <c r="Q800" s="14">
        <f t="shared" ca="1" si="276"/>
        <v>571.04030433000003</v>
      </c>
      <c r="R800" s="20">
        <f t="shared" si="277"/>
        <v>0</v>
      </c>
      <c r="S800" s="14">
        <f t="shared" si="278"/>
        <v>0</v>
      </c>
      <c r="T800" s="4" t="str">
        <f t="shared" si="287"/>
        <v>A+J=</v>
      </c>
      <c r="U800" s="29">
        <f t="shared" si="288"/>
        <v>45807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>
        <f t="shared" si="279"/>
        <v>45602</v>
      </c>
      <c r="B801" s="116">
        <f t="shared" ca="1" si="289"/>
        <v>1335.8459103099999</v>
      </c>
      <c r="C801" s="14">
        <f t="shared" ca="1" si="280"/>
        <v>763.9107677799999</v>
      </c>
      <c r="D801" s="95">
        <f t="shared" si="281"/>
        <v>45601</v>
      </c>
      <c r="E801" s="93">
        <f ca="1">IF(D801&lt;$B$1,VLOOKUP(D801,[1]DI!$A$4:$B$15000,2,FALSE),0)</f>
        <v>0.1065</v>
      </c>
      <c r="F801" s="14">
        <f t="shared" ca="1" si="290"/>
        <v>1.00040168</v>
      </c>
      <c r="G801" s="14">
        <f ca="1">(TRUNC(PRODUCT($F$12:$F800),16))</f>
        <v>1.41486343820092</v>
      </c>
      <c r="H801" s="14">
        <f t="shared" si="291"/>
        <v>1</v>
      </c>
      <c r="I801" s="14">
        <f t="shared" ca="1" si="292"/>
        <v>1.41486344</v>
      </c>
      <c r="J801" s="13">
        <f t="shared" si="282"/>
        <v>7.0000000000000007E-2</v>
      </c>
      <c r="K801" s="29">
        <f t="shared" si="283"/>
        <v>44456</v>
      </c>
      <c r="L801" s="2">
        <f t="shared" si="284"/>
        <v>789</v>
      </c>
      <c r="M801" s="17">
        <f t="shared" si="285"/>
        <v>789</v>
      </c>
      <c r="N801" s="12">
        <f t="shared" si="274"/>
        <v>1.235945182</v>
      </c>
      <c r="O801" s="12">
        <f t="shared" ca="1" si="275"/>
        <v>1.748693652</v>
      </c>
      <c r="P801" s="17">
        <f t="shared" si="286"/>
        <v>0</v>
      </c>
      <c r="Q801" s="14">
        <f t="shared" ca="1" si="276"/>
        <v>571.93514253000001</v>
      </c>
      <c r="R801" s="20">
        <f t="shared" si="277"/>
        <v>0</v>
      </c>
      <c r="S801" s="14">
        <f t="shared" si="278"/>
        <v>0</v>
      </c>
      <c r="T801" s="4" t="str">
        <f t="shared" si="287"/>
        <v>A+J=</v>
      </c>
      <c r="U801" s="29">
        <f t="shared" si="288"/>
        <v>45807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>
        <f t="shared" si="279"/>
        <v>45603</v>
      </c>
      <c r="B802" s="116">
        <f t="shared" ca="1" si="289"/>
        <v>1336.74133901</v>
      </c>
      <c r="C802" s="14">
        <f t="shared" ca="1" si="280"/>
        <v>763.9107677799999</v>
      </c>
      <c r="D802" s="95">
        <f t="shared" si="281"/>
        <v>45602</v>
      </c>
      <c r="E802" s="93">
        <f ca="1">IF(D802&lt;$B$1,VLOOKUP(D802,[1]DI!$A$4:$B$15000,2,FALSE),0)</f>
        <v>0.1065</v>
      </c>
      <c r="F802" s="14">
        <f t="shared" ca="1" si="290"/>
        <v>1.00040168</v>
      </c>
      <c r="G802" s="14">
        <f ca="1">(TRUNC(PRODUCT($F$12:$F801),16))</f>
        <v>1.4154317605467699</v>
      </c>
      <c r="H802" s="14">
        <f t="shared" si="291"/>
        <v>1</v>
      </c>
      <c r="I802" s="14">
        <f t="shared" ca="1" si="292"/>
        <v>1.4154317599999999</v>
      </c>
      <c r="J802" s="13">
        <f t="shared" si="282"/>
        <v>7.0000000000000007E-2</v>
      </c>
      <c r="K802" s="29">
        <f t="shared" si="283"/>
        <v>44456</v>
      </c>
      <c r="L802" s="2">
        <f t="shared" si="284"/>
        <v>790</v>
      </c>
      <c r="M802" s="17">
        <f t="shared" si="285"/>
        <v>790</v>
      </c>
      <c r="N802" s="12">
        <f t="shared" si="274"/>
        <v>1.236277061</v>
      </c>
      <c r="O802" s="12">
        <f t="shared" ca="1" si="275"/>
        <v>1.749865816</v>
      </c>
      <c r="P802" s="17">
        <f t="shared" si="286"/>
        <v>0</v>
      </c>
      <c r="Q802" s="14">
        <f t="shared" ca="1" si="276"/>
        <v>572.83057123000003</v>
      </c>
      <c r="R802" s="20">
        <f t="shared" si="277"/>
        <v>0</v>
      </c>
      <c r="S802" s="14">
        <f t="shared" si="278"/>
        <v>0</v>
      </c>
      <c r="T802" s="4" t="str">
        <f t="shared" si="287"/>
        <v>A+J=</v>
      </c>
      <c r="U802" s="29">
        <f t="shared" si="288"/>
        <v>45807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>
        <f t="shared" si="279"/>
        <v>45604</v>
      </c>
      <c r="B803" s="116">
        <f t="shared" ca="1" si="289"/>
        <v>1337.6373696699998</v>
      </c>
      <c r="C803" s="14">
        <f t="shared" ca="1" si="280"/>
        <v>763.9107677799999</v>
      </c>
      <c r="D803" s="95">
        <f t="shared" si="281"/>
        <v>45603</v>
      </c>
      <c r="E803" s="93">
        <f ca="1">IF(D803&lt;$B$1,VLOOKUP(D803,[1]DI!$A$4:$B$15000,2,FALSE),0)</f>
        <v>0.1115</v>
      </c>
      <c r="F803" s="14">
        <f t="shared" ca="1" si="290"/>
        <v>1.00041957</v>
      </c>
      <c r="G803" s="14">
        <f ca="1">(TRUNC(PRODUCT($F$12:$F802),16))</f>
        <v>1.4160003111763499</v>
      </c>
      <c r="H803" s="14">
        <f t="shared" si="291"/>
        <v>1</v>
      </c>
      <c r="I803" s="14">
        <f t="shared" ca="1" si="292"/>
        <v>1.41600031</v>
      </c>
      <c r="J803" s="13">
        <f t="shared" si="282"/>
        <v>7.0000000000000007E-2</v>
      </c>
      <c r="K803" s="29">
        <f t="shared" si="283"/>
        <v>44456</v>
      </c>
      <c r="L803" s="2">
        <f t="shared" si="284"/>
        <v>791</v>
      </c>
      <c r="M803" s="17">
        <f t="shared" si="285"/>
        <v>791</v>
      </c>
      <c r="N803" s="12">
        <f t="shared" si="274"/>
        <v>1.236609029</v>
      </c>
      <c r="O803" s="12">
        <f t="shared" ca="1" si="275"/>
        <v>1.7510387679999999</v>
      </c>
      <c r="P803" s="17">
        <f t="shared" si="286"/>
        <v>0</v>
      </c>
      <c r="Q803" s="14">
        <f t="shared" ca="1" si="276"/>
        <v>573.72660188999998</v>
      </c>
      <c r="R803" s="20">
        <f t="shared" si="277"/>
        <v>0</v>
      </c>
      <c r="S803" s="14">
        <f t="shared" si="278"/>
        <v>0</v>
      </c>
      <c r="T803" s="4" t="str">
        <f t="shared" si="287"/>
        <v>A+J=</v>
      </c>
      <c r="U803" s="29">
        <f t="shared" si="288"/>
        <v>45807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>
        <f t="shared" si="279"/>
        <v>45607</v>
      </c>
      <c r="B804" s="116">
        <f t="shared" ca="1" si="289"/>
        <v>1338.5579386699999</v>
      </c>
      <c r="C804" s="14">
        <f t="shared" ca="1" si="280"/>
        <v>763.9107677799999</v>
      </c>
      <c r="D804" s="95">
        <f t="shared" si="281"/>
        <v>45604</v>
      </c>
      <c r="E804" s="93">
        <f ca="1">IF(D804&lt;$B$1,VLOOKUP(D804,[1]DI!$A$4:$B$15000,2,FALSE),0)</f>
        <v>0.1115</v>
      </c>
      <c r="F804" s="14">
        <f t="shared" ca="1" si="290"/>
        <v>1.00041957</v>
      </c>
      <c r="G804" s="14">
        <f ca="1">(TRUNC(PRODUCT($F$12:$F803),16))</f>
        <v>1.41659442242691</v>
      </c>
      <c r="H804" s="14">
        <f t="shared" si="291"/>
        <v>1</v>
      </c>
      <c r="I804" s="14">
        <f t="shared" ca="1" si="292"/>
        <v>1.41659442</v>
      </c>
      <c r="J804" s="13">
        <f t="shared" si="282"/>
        <v>7.0000000000000007E-2</v>
      </c>
      <c r="K804" s="29">
        <f t="shared" si="283"/>
        <v>44456</v>
      </c>
      <c r="L804" s="2">
        <f t="shared" si="284"/>
        <v>792</v>
      </c>
      <c r="M804" s="17">
        <f t="shared" si="285"/>
        <v>792</v>
      </c>
      <c r="N804" s="12">
        <f t="shared" si="274"/>
        <v>1.2369410869999999</v>
      </c>
      <c r="O804" s="12">
        <f t="shared" ca="1" si="275"/>
        <v>1.7522438419999999</v>
      </c>
      <c r="P804" s="17">
        <f t="shared" si="286"/>
        <v>0</v>
      </c>
      <c r="Q804" s="14">
        <f t="shared" ca="1" si="276"/>
        <v>574.64717088999998</v>
      </c>
      <c r="R804" s="20">
        <f t="shared" si="277"/>
        <v>0</v>
      </c>
      <c r="S804" s="14">
        <f t="shared" si="278"/>
        <v>0</v>
      </c>
      <c r="T804" s="4" t="str">
        <f t="shared" si="287"/>
        <v>A+J=</v>
      </c>
      <c r="U804" s="29">
        <f t="shared" si="288"/>
        <v>45807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>
        <f t="shared" si="279"/>
        <v>45608</v>
      </c>
      <c r="B805" s="116">
        <f t="shared" ca="1" si="289"/>
        <v>1339.4791409599998</v>
      </c>
      <c r="C805" s="14">
        <f t="shared" ca="1" si="280"/>
        <v>763.9107677799999</v>
      </c>
      <c r="D805" s="95">
        <f t="shared" si="281"/>
        <v>45607</v>
      </c>
      <c r="E805" s="93">
        <f ca="1">IF(D805&lt;$B$1,VLOOKUP(D805,[1]DI!$A$4:$B$15000,2,FALSE),0)</f>
        <v>0.1115</v>
      </c>
      <c r="F805" s="14">
        <f t="shared" ca="1" si="290"/>
        <v>1.00041957</v>
      </c>
      <c r="G805" s="14">
        <f ca="1">(TRUNC(PRODUCT($F$12:$F804),16))</f>
        <v>1.41718878294873</v>
      </c>
      <c r="H805" s="14">
        <f t="shared" si="291"/>
        <v>1</v>
      </c>
      <c r="I805" s="14">
        <f t="shared" ca="1" si="292"/>
        <v>1.41718878</v>
      </c>
      <c r="J805" s="13">
        <f t="shared" si="282"/>
        <v>7.0000000000000007E-2</v>
      </c>
      <c r="K805" s="29">
        <f t="shared" si="283"/>
        <v>44456</v>
      </c>
      <c r="L805" s="2">
        <f t="shared" si="284"/>
        <v>793</v>
      </c>
      <c r="M805" s="17">
        <f t="shared" si="285"/>
        <v>793</v>
      </c>
      <c r="N805" s="12">
        <f t="shared" si="274"/>
        <v>1.2372732340000001</v>
      </c>
      <c r="O805" s="12">
        <f t="shared" ca="1" si="275"/>
        <v>1.7534497449999999</v>
      </c>
      <c r="P805" s="17">
        <f t="shared" si="286"/>
        <v>0</v>
      </c>
      <c r="Q805" s="14">
        <f t="shared" ca="1" si="276"/>
        <v>575.56837317999998</v>
      </c>
      <c r="R805" s="20">
        <f t="shared" si="277"/>
        <v>0</v>
      </c>
      <c r="S805" s="14">
        <f t="shared" si="278"/>
        <v>0</v>
      </c>
      <c r="T805" s="4" t="str">
        <f t="shared" si="287"/>
        <v>A+J=</v>
      </c>
      <c r="U805" s="29">
        <f t="shared" si="288"/>
        <v>45807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>
        <f t="shared" si="279"/>
        <v>45609</v>
      </c>
      <c r="B806" s="116">
        <f t="shared" ca="1" si="289"/>
        <v>1340.4009780599999</v>
      </c>
      <c r="C806" s="14">
        <f t="shared" ca="1" si="280"/>
        <v>763.9107677799999</v>
      </c>
      <c r="D806" s="95">
        <f t="shared" si="281"/>
        <v>45608</v>
      </c>
      <c r="E806" s="93">
        <f ca="1">IF(D806&lt;$B$1,VLOOKUP(D806,[1]DI!$A$4:$B$15000,2,FALSE),0)</f>
        <v>0.1115</v>
      </c>
      <c r="F806" s="14">
        <f t="shared" ca="1" si="290"/>
        <v>1.00041957</v>
      </c>
      <c r="G806" s="14">
        <f ca="1">(TRUNC(PRODUCT($F$12:$F805),16))</f>
        <v>1.4177833928463901</v>
      </c>
      <c r="H806" s="14">
        <f t="shared" si="291"/>
        <v>1</v>
      </c>
      <c r="I806" s="14">
        <f t="shared" ca="1" si="292"/>
        <v>1.4177833900000001</v>
      </c>
      <c r="J806" s="13">
        <f t="shared" si="282"/>
        <v>7.0000000000000007E-2</v>
      </c>
      <c r="K806" s="29">
        <f t="shared" si="283"/>
        <v>44456</v>
      </c>
      <c r="L806" s="2">
        <f t="shared" si="284"/>
        <v>794</v>
      </c>
      <c r="M806" s="17">
        <f t="shared" si="285"/>
        <v>794</v>
      </c>
      <c r="N806" s="12">
        <f t="shared" si="274"/>
        <v>1.2376054700000001</v>
      </c>
      <c r="O806" s="12">
        <f t="shared" ca="1" si="275"/>
        <v>1.7546564790000001</v>
      </c>
      <c r="P806" s="17">
        <f t="shared" si="286"/>
        <v>0</v>
      </c>
      <c r="Q806" s="14">
        <f t="shared" ca="1" si="276"/>
        <v>576.49021028000004</v>
      </c>
      <c r="R806" s="20">
        <f t="shared" si="277"/>
        <v>0</v>
      </c>
      <c r="S806" s="14">
        <f t="shared" si="278"/>
        <v>0</v>
      </c>
      <c r="T806" s="4" t="str">
        <f t="shared" si="287"/>
        <v>A+J=</v>
      </c>
      <c r="U806" s="29">
        <f t="shared" si="288"/>
        <v>45807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>
        <f t="shared" si="279"/>
        <v>45610</v>
      </c>
      <c r="B807" s="116">
        <f t="shared" ca="1" si="289"/>
        <v>1341.3234491999999</v>
      </c>
      <c r="C807" s="14">
        <f t="shared" ca="1" si="280"/>
        <v>763.9107677799999</v>
      </c>
      <c r="D807" s="95">
        <f t="shared" si="281"/>
        <v>45609</v>
      </c>
      <c r="E807" s="93">
        <f ca="1">IF(D807&lt;$B$1,VLOOKUP(D807,[1]DI!$A$4:$B$15000,2,FALSE),0)</f>
        <v>0.1115</v>
      </c>
      <c r="F807" s="14">
        <f t="shared" ca="1" si="290"/>
        <v>1.00041957</v>
      </c>
      <c r="G807" s="14">
        <f ca="1">(TRUNC(PRODUCT($F$12:$F806),16))</f>
        <v>1.4183782522245301</v>
      </c>
      <c r="H807" s="14">
        <f t="shared" si="291"/>
        <v>1</v>
      </c>
      <c r="I807" s="14">
        <f t="shared" ca="1" si="292"/>
        <v>1.41837825</v>
      </c>
      <c r="J807" s="13">
        <f t="shared" si="282"/>
        <v>7.0000000000000007E-2</v>
      </c>
      <c r="K807" s="29">
        <f t="shared" si="283"/>
        <v>44456</v>
      </c>
      <c r="L807" s="2">
        <f t="shared" si="284"/>
        <v>795</v>
      </c>
      <c r="M807" s="17">
        <f t="shared" si="285"/>
        <v>795</v>
      </c>
      <c r="N807" s="12">
        <f t="shared" si="274"/>
        <v>1.2379377949999999</v>
      </c>
      <c r="O807" s="12">
        <f t="shared" ca="1" si="275"/>
        <v>1.7558640430000001</v>
      </c>
      <c r="P807" s="17">
        <f t="shared" si="286"/>
        <v>0</v>
      </c>
      <c r="Q807" s="14">
        <f t="shared" ca="1" si="276"/>
        <v>577.41268142000001</v>
      </c>
      <c r="R807" s="20">
        <f t="shared" si="277"/>
        <v>0</v>
      </c>
      <c r="S807" s="14">
        <f t="shared" si="278"/>
        <v>0</v>
      </c>
      <c r="T807" s="4" t="str">
        <f t="shared" si="287"/>
        <v>A+J=</v>
      </c>
      <c r="U807" s="29">
        <f t="shared" si="288"/>
        <v>45807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>
        <f t="shared" si="279"/>
        <v>45614</v>
      </c>
      <c r="B808" s="116">
        <f t="shared" ca="1" si="289"/>
        <v>1342.2465566799999</v>
      </c>
      <c r="C808" s="14">
        <f t="shared" ca="1" si="280"/>
        <v>763.9107677799999</v>
      </c>
      <c r="D808" s="95">
        <f t="shared" si="281"/>
        <v>45610</v>
      </c>
      <c r="E808" s="93">
        <f ca="1">IF(D808&lt;$B$1,VLOOKUP(D808,[1]DI!$A$4:$B$15000,2,FALSE),0)</f>
        <v>0.1115</v>
      </c>
      <c r="F808" s="14">
        <f t="shared" ca="1" si="290"/>
        <v>1.00041957</v>
      </c>
      <c r="G808" s="14">
        <f ca="1">(TRUNC(PRODUCT($F$12:$F807),16))</f>
        <v>1.4189733611878099</v>
      </c>
      <c r="H808" s="14">
        <f t="shared" si="291"/>
        <v>1</v>
      </c>
      <c r="I808" s="14">
        <f t="shared" ca="1" si="292"/>
        <v>1.4189733600000001</v>
      </c>
      <c r="J808" s="13">
        <f t="shared" si="282"/>
        <v>7.0000000000000007E-2</v>
      </c>
      <c r="K808" s="29">
        <f t="shared" si="283"/>
        <v>44456</v>
      </c>
      <c r="L808" s="2">
        <f t="shared" si="284"/>
        <v>796</v>
      </c>
      <c r="M808" s="17">
        <f t="shared" si="285"/>
        <v>796</v>
      </c>
      <c r="N808" s="12">
        <f t="shared" si="274"/>
        <v>1.23827021</v>
      </c>
      <c r="O808" s="12">
        <f t="shared" ca="1" si="275"/>
        <v>1.75707244</v>
      </c>
      <c r="P808" s="17">
        <f t="shared" si="286"/>
        <v>0</v>
      </c>
      <c r="Q808" s="14">
        <f t="shared" ca="1" si="276"/>
        <v>578.33578890000001</v>
      </c>
      <c r="R808" s="20">
        <f t="shared" si="277"/>
        <v>0</v>
      </c>
      <c r="S808" s="14">
        <f t="shared" si="278"/>
        <v>0</v>
      </c>
      <c r="T808" s="4" t="str">
        <f t="shared" si="287"/>
        <v>A+J=</v>
      </c>
      <c r="U808" s="29">
        <f t="shared" si="288"/>
        <v>45807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>
        <f t="shared" si="279"/>
        <v>45615</v>
      </c>
      <c r="B809" s="116">
        <f t="shared" ca="1" si="289"/>
        <v>1343.1702989699997</v>
      </c>
      <c r="C809" s="14">
        <f t="shared" ca="1" si="280"/>
        <v>763.9107677799999</v>
      </c>
      <c r="D809" s="95">
        <f t="shared" si="281"/>
        <v>45614</v>
      </c>
      <c r="E809" s="93">
        <f ca="1">IF(D809&lt;$B$1,VLOOKUP(D809,[1]DI!$A$4:$B$15000,2,FALSE),0)</f>
        <v>0.1115</v>
      </c>
      <c r="F809" s="14">
        <f t="shared" ca="1" si="290"/>
        <v>1.00041957</v>
      </c>
      <c r="G809" s="14">
        <f ca="1">(TRUNC(PRODUCT($F$12:$F808),16))</f>
        <v>1.4195687198409701</v>
      </c>
      <c r="H809" s="14">
        <f t="shared" si="291"/>
        <v>1</v>
      </c>
      <c r="I809" s="14">
        <f t="shared" ca="1" si="292"/>
        <v>1.41956872</v>
      </c>
      <c r="J809" s="13">
        <f t="shared" si="282"/>
        <v>7.0000000000000007E-2</v>
      </c>
      <c r="K809" s="29">
        <f t="shared" si="283"/>
        <v>44456</v>
      </c>
      <c r="L809" s="2">
        <f t="shared" si="284"/>
        <v>797</v>
      </c>
      <c r="M809" s="17">
        <f t="shared" si="285"/>
        <v>797</v>
      </c>
      <c r="N809" s="12">
        <f t="shared" si="274"/>
        <v>1.2386027129999999</v>
      </c>
      <c r="O809" s="12">
        <f t="shared" ca="1" si="275"/>
        <v>1.758281668</v>
      </c>
      <c r="P809" s="17">
        <f t="shared" si="286"/>
        <v>0</v>
      </c>
      <c r="Q809" s="14">
        <f t="shared" ca="1" si="276"/>
        <v>579.25953118999996</v>
      </c>
      <c r="R809" s="20">
        <f t="shared" si="277"/>
        <v>0</v>
      </c>
      <c r="S809" s="14">
        <f t="shared" si="278"/>
        <v>0</v>
      </c>
      <c r="T809" s="4" t="str">
        <f t="shared" si="287"/>
        <v>A+J=</v>
      </c>
      <c r="U809" s="29">
        <f t="shared" si="288"/>
        <v>45807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>
        <f t="shared" si="279"/>
        <v>45617</v>
      </c>
      <c r="B810" s="116">
        <f t="shared" ca="1" si="289"/>
        <v>1344.0946776000001</v>
      </c>
      <c r="C810" s="14">
        <f t="shared" ca="1" si="280"/>
        <v>763.9107677799999</v>
      </c>
      <c r="D810" s="95">
        <f t="shared" si="281"/>
        <v>45615</v>
      </c>
      <c r="E810" s="93">
        <f ca="1">IF(D810&lt;$B$1,VLOOKUP(D810,[1]DI!$A$4:$B$15000,2,FALSE),0)</f>
        <v>0.1115</v>
      </c>
      <c r="F810" s="14">
        <f t="shared" ca="1" si="290"/>
        <v>1.00041957</v>
      </c>
      <c r="G810" s="14">
        <f ca="1">(TRUNC(PRODUCT($F$12:$F809),16))</f>
        <v>1.4201643282887499</v>
      </c>
      <c r="H810" s="14">
        <f t="shared" si="291"/>
        <v>1</v>
      </c>
      <c r="I810" s="14">
        <f t="shared" ca="1" si="292"/>
        <v>1.42016433</v>
      </c>
      <c r="J810" s="13">
        <f t="shared" si="282"/>
        <v>7.0000000000000007E-2</v>
      </c>
      <c r="K810" s="29">
        <f t="shared" si="283"/>
        <v>44456</v>
      </c>
      <c r="L810" s="2">
        <f t="shared" si="284"/>
        <v>798</v>
      </c>
      <c r="M810" s="17">
        <f t="shared" si="285"/>
        <v>798</v>
      </c>
      <c r="N810" s="12">
        <f t="shared" si="274"/>
        <v>1.2389353059999999</v>
      </c>
      <c r="O810" s="12">
        <f t="shared" ca="1" si="275"/>
        <v>1.7594917290000001</v>
      </c>
      <c r="P810" s="17">
        <f t="shared" si="286"/>
        <v>0</v>
      </c>
      <c r="Q810" s="14">
        <f t="shared" ca="1" si="276"/>
        <v>580.18390982000005</v>
      </c>
      <c r="R810" s="20">
        <f t="shared" si="277"/>
        <v>0</v>
      </c>
      <c r="S810" s="14">
        <f t="shared" si="278"/>
        <v>0</v>
      </c>
      <c r="T810" s="4" t="str">
        <f t="shared" si="287"/>
        <v>A+J=</v>
      </c>
      <c r="U810" s="29">
        <f t="shared" si="288"/>
        <v>45807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>
        <f t="shared" si="279"/>
        <v>45618</v>
      </c>
      <c r="B811" s="116">
        <f t="shared" ca="1" si="289"/>
        <v>1345.0196933299999</v>
      </c>
      <c r="C811" s="14">
        <f t="shared" ca="1" si="280"/>
        <v>763.9107677799999</v>
      </c>
      <c r="D811" s="95">
        <f t="shared" si="281"/>
        <v>45617</v>
      </c>
      <c r="E811" s="93">
        <f ca="1">IF(D811&lt;$B$1,VLOOKUP(D811,[1]DI!$A$4:$B$15000,2,FALSE),0)</f>
        <v>0.1115</v>
      </c>
      <c r="F811" s="14">
        <f t="shared" ca="1" si="290"/>
        <v>1.00041957</v>
      </c>
      <c r="G811" s="14">
        <f ca="1">(TRUNC(PRODUCT($F$12:$F810),16))</f>
        <v>1.42076018663597</v>
      </c>
      <c r="H811" s="14">
        <f t="shared" si="291"/>
        <v>1</v>
      </c>
      <c r="I811" s="14">
        <f t="shared" ca="1" si="292"/>
        <v>1.42076019</v>
      </c>
      <c r="J811" s="13">
        <f t="shared" si="282"/>
        <v>7.0000000000000007E-2</v>
      </c>
      <c r="K811" s="29">
        <f t="shared" si="283"/>
        <v>44456</v>
      </c>
      <c r="L811" s="2">
        <f t="shared" si="284"/>
        <v>799</v>
      </c>
      <c r="M811" s="17">
        <f t="shared" si="285"/>
        <v>799</v>
      </c>
      <c r="N811" s="12">
        <f t="shared" si="274"/>
        <v>1.239267989</v>
      </c>
      <c r="O811" s="12">
        <f t="shared" ca="1" si="275"/>
        <v>1.7607026240000001</v>
      </c>
      <c r="P811" s="17">
        <f t="shared" si="286"/>
        <v>0</v>
      </c>
      <c r="Q811" s="14">
        <f t="shared" ca="1" si="276"/>
        <v>581.10892554999998</v>
      </c>
      <c r="R811" s="20">
        <f t="shared" si="277"/>
        <v>0</v>
      </c>
      <c r="S811" s="14">
        <f t="shared" si="278"/>
        <v>0</v>
      </c>
      <c r="T811" s="4" t="str">
        <f t="shared" si="287"/>
        <v>A+J=</v>
      </c>
      <c r="U811" s="29">
        <f t="shared" si="288"/>
        <v>45807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>
        <f t="shared" si="279"/>
        <v>45621</v>
      </c>
      <c r="B812" s="116">
        <f t="shared" ca="1" si="289"/>
        <v>1345.94533394</v>
      </c>
      <c r="C812" s="14">
        <f t="shared" ca="1" si="280"/>
        <v>763.9107677799999</v>
      </c>
      <c r="D812" s="95">
        <f t="shared" si="281"/>
        <v>45618</v>
      </c>
      <c r="E812" s="93">
        <f ca="1">IF(D812&lt;$B$1,VLOOKUP(D812,[1]DI!$A$4:$B$15000,2,FALSE),0)</f>
        <v>0.1115</v>
      </c>
      <c r="F812" s="14">
        <f t="shared" ca="1" si="290"/>
        <v>1.00041957</v>
      </c>
      <c r="G812" s="14">
        <f ca="1">(TRUNC(PRODUCT($F$12:$F811),16))</f>
        <v>1.4213562949874801</v>
      </c>
      <c r="H812" s="14">
        <f t="shared" si="291"/>
        <v>1</v>
      </c>
      <c r="I812" s="14">
        <f t="shared" ca="1" si="292"/>
        <v>1.4213562900000001</v>
      </c>
      <c r="J812" s="13">
        <f t="shared" si="282"/>
        <v>7.0000000000000007E-2</v>
      </c>
      <c r="K812" s="29">
        <f t="shared" si="283"/>
        <v>44456</v>
      </c>
      <c r="L812" s="2">
        <f t="shared" si="284"/>
        <v>800</v>
      </c>
      <c r="M812" s="17">
        <f t="shared" si="285"/>
        <v>800</v>
      </c>
      <c r="N812" s="12">
        <f t="shared" si="274"/>
        <v>1.2396007600000001</v>
      </c>
      <c r="O812" s="12">
        <f t="shared" ca="1" si="275"/>
        <v>1.7619143370000001</v>
      </c>
      <c r="P812" s="17">
        <f t="shared" si="286"/>
        <v>0</v>
      </c>
      <c r="Q812" s="14">
        <f t="shared" ca="1" si="276"/>
        <v>582.03456616000005</v>
      </c>
      <c r="R812" s="20">
        <f t="shared" si="277"/>
        <v>0</v>
      </c>
      <c r="S812" s="14">
        <f t="shared" si="278"/>
        <v>0</v>
      </c>
      <c r="T812" s="4" t="str">
        <f t="shared" si="287"/>
        <v>A+J=</v>
      </c>
      <c r="U812" s="29">
        <f t="shared" si="288"/>
        <v>45807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>
        <f t="shared" si="279"/>
        <v>45622</v>
      </c>
      <c r="B813" s="116">
        <f t="shared" ca="1" si="289"/>
        <v>1346.8716223399999</v>
      </c>
      <c r="C813" s="14">
        <f t="shared" ca="1" si="280"/>
        <v>763.9107677799999</v>
      </c>
      <c r="D813" s="95">
        <f t="shared" si="281"/>
        <v>45621</v>
      </c>
      <c r="E813" s="93">
        <f ca="1">IF(D813&lt;$B$1,VLOOKUP(D813,[1]DI!$A$4:$B$15000,2,FALSE),0)</f>
        <v>0.1115</v>
      </c>
      <c r="F813" s="14">
        <f t="shared" ca="1" si="290"/>
        <v>1.00041957</v>
      </c>
      <c r="G813" s="14">
        <f ca="1">(TRUNC(PRODUCT($F$12:$F812),16))</f>
        <v>1.4219526534481699</v>
      </c>
      <c r="H813" s="14">
        <f t="shared" si="291"/>
        <v>1</v>
      </c>
      <c r="I813" s="14">
        <f t="shared" ca="1" si="292"/>
        <v>1.4219526499999999</v>
      </c>
      <c r="J813" s="13">
        <f t="shared" si="282"/>
        <v>7.0000000000000007E-2</v>
      </c>
      <c r="K813" s="29">
        <f t="shared" si="283"/>
        <v>44456</v>
      </c>
      <c r="L813" s="2">
        <f t="shared" si="284"/>
        <v>801</v>
      </c>
      <c r="M813" s="17">
        <f t="shared" si="285"/>
        <v>801</v>
      </c>
      <c r="N813" s="12">
        <f t="shared" si="274"/>
        <v>1.239933621</v>
      </c>
      <c r="O813" s="12">
        <f t="shared" ca="1" si="275"/>
        <v>1.7631268980000001</v>
      </c>
      <c r="P813" s="17">
        <f t="shared" si="286"/>
        <v>0</v>
      </c>
      <c r="Q813" s="14">
        <f t="shared" ca="1" si="276"/>
        <v>582.96085456000003</v>
      </c>
      <c r="R813" s="20">
        <f t="shared" si="277"/>
        <v>0</v>
      </c>
      <c r="S813" s="14">
        <f t="shared" si="278"/>
        <v>0</v>
      </c>
      <c r="T813" s="4" t="str">
        <f t="shared" si="287"/>
        <v>A+J=</v>
      </c>
      <c r="U813" s="29">
        <f t="shared" si="288"/>
        <v>45807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>
        <f t="shared" si="279"/>
        <v>45623</v>
      </c>
      <c r="B814" s="116">
        <f t="shared" ca="1" si="289"/>
        <v>1347.7985486099999</v>
      </c>
      <c r="C814" s="14">
        <f t="shared" ca="1" si="280"/>
        <v>763.9107677799999</v>
      </c>
      <c r="D814" s="95">
        <f t="shared" si="281"/>
        <v>45622</v>
      </c>
      <c r="E814" s="93">
        <f ca="1">IF(D814&lt;$B$1,VLOOKUP(D814,[1]DI!$A$4:$B$15000,2,FALSE),0)</f>
        <v>0.1115</v>
      </c>
      <c r="F814" s="14">
        <f t="shared" ca="1" si="290"/>
        <v>1.00041957</v>
      </c>
      <c r="G814" s="14">
        <f ca="1">(TRUNC(PRODUCT($F$12:$F813),16))</f>
        <v>1.4225492621229701</v>
      </c>
      <c r="H814" s="14">
        <f t="shared" si="291"/>
        <v>1</v>
      </c>
      <c r="I814" s="14">
        <f t="shared" ca="1" si="292"/>
        <v>1.42254926</v>
      </c>
      <c r="J814" s="13">
        <f t="shared" si="282"/>
        <v>7.0000000000000007E-2</v>
      </c>
      <c r="K814" s="29">
        <f t="shared" si="283"/>
        <v>44456</v>
      </c>
      <c r="L814" s="2">
        <f t="shared" si="284"/>
        <v>802</v>
      </c>
      <c r="M814" s="17">
        <f t="shared" si="285"/>
        <v>802</v>
      </c>
      <c r="N814" s="12">
        <f t="shared" si="274"/>
        <v>1.2402665719999999</v>
      </c>
      <c r="O814" s="12">
        <f t="shared" ca="1" si="275"/>
        <v>1.7643402939999999</v>
      </c>
      <c r="P814" s="17">
        <f t="shared" si="286"/>
        <v>0</v>
      </c>
      <c r="Q814" s="14">
        <f t="shared" ca="1" si="276"/>
        <v>583.88778083</v>
      </c>
      <c r="R814" s="20">
        <f t="shared" si="277"/>
        <v>0</v>
      </c>
      <c r="S814" s="14">
        <f t="shared" si="278"/>
        <v>0</v>
      </c>
      <c r="T814" s="4" t="str">
        <f t="shared" si="287"/>
        <v>A+J=</v>
      </c>
      <c r="U814" s="29">
        <f t="shared" si="288"/>
        <v>45807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>
        <f t="shared" si="279"/>
        <v>45624</v>
      </c>
      <c r="B815" s="116">
        <f t="shared" ca="1" si="289"/>
        <v>1348.7261112199999</v>
      </c>
      <c r="C815" s="14">
        <f t="shared" ca="1" si="280"/>
        <v>763.9107677799999</v>
      </c>
      <c r="D815" s="95">
        <f t="shared" si="281"/>
        <v>45623</v>
      </c>
      <c r="E815" s="93">
        <f ca="1">IF(D815&lt;$B$1,VLOOKUP(D815,[1]DI!$A$4:$B$15000,2,FALSE),0)</f>
        <v>0.1115</v>
      </c>
      <c r="F815" s="14">
        <f t="shared" ca="1" si="290"/>
        <v>1.00041957</v>
      </c>
      <c r="G815" s="14">
        <f ca="1">(TRUNC(PRODUCT($F$12:$F814),16))</f>
        <v>1.4231461211168801</v>
      </c>
      <c r="H815" s="14">
        <f t="shared" si="291"/>
        <v>1</v>
      </c>
      <c r="I815" s="14">
        <f t="shared" ca="1" si="292"/>
        <v>1.42314612</v>
      </c>
      <c r="J815" s="13">
        <f t="shared" si="282"/>
        <v>7.0000000000000007E-2</v>
      </c>
      <c r="K815" s="29">
        <f t="shared" si="283"/>
        <v>44456</v>
      </c>
      <c r="L815" s="2">
        <f t="shared" si="284"/>
        <v>803</v>
      </c>
      <c r="M815" s="17">
        <f t="shared" si="285"/>
        <v>803</v>
      </c>
      <c r="N815" s="12">
        <f t="shared" si="274"/>
        <v>1.2405996109999999</v>
      </c>
      <c r="O815" s="12">
        <f t="shared" ca="1" si="275"/>
        <v>1.765554523</v>
      </c>
      <c r="P815" s="17">
        <f t="shared" si="286"/>
        <v>0</v>
      </c>
      <c r="Q815" s="14">
        <f t="shared" ca="1" si="276"/>
        <v>584.81534343999999</v>
      </c>
      <c r="R815" s="20">
        <f t="shared" si="277"/>
        <v>0</v>
      </c>
      <c r="S815" s="14">
        <f t="shared" si="278"/>
        <v>0</v>
      </c>
      <c r="T815" s="4" t="str">
        <f t="shared" si="287"/>
        <v>A+J=</v>
      </c>
      <c r="U815" s="29">
        <f t="shared" si="288"/>
        <v>45807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>
        <f t="shared" si="279"/>
        <v>45625</v>
      </c>
      <c r="B816" s="116">
        <f t="shared" ca="1" si="289"/>
        <v>1349.6543132199999</v>
      </c>
      <c r="C816" s="14">
        <f t="shared" ca="1" si="280"/>
        <v>763.9107677799999</v>
      </c>
      <c r="D816" s="95">
        <f t="shared" si="281"/>
        <v>45624</v>
      </c>
      <c r="E816" s="93">
        <f ca="1">IF(D816&lt;$B$1,VLOOKUP(D816,[1]DI!$A$4:$B$15000,2,FALSE),0)</f>
        <v>0.1115</v>
      </c>
      <c r="F816" s="14">
        <f t="shared" ca="1" si="290"/>
        <v>1.00041957</v>
      </c>
      <c r="G816" s="14">
        <f ca="1">(TRUNC(PRODUCT($F$12:$F815),16))</f>
        <v>1.42374323053492</v>
      </c>
      <c r="H816" s="14">
        <f t="shared" si="291"/>
        <v>1</v>
      </c>
      <c r="I816" s="14">
        <f t="shared" ca="1" si="292"/>
        <v>1.4237432299999999</v>
      </c>
      <c r="J816" s="13">
        <f t="shared" si="282"/>
        <v>7.0000000000000007E-2</v>
      </c>
      <c r="K816" s="29">
        <f t="shared" si="283"/>
        <v>44456</v>
      </c>
      <c r="L816" s="2">
        <f t="shared" si="284"/>
        <v>804</v>
      </c>
      <c r="M816" s="17">
        <f t="shared" si="285"/>
        <v>804</v>
      </c>
      <c r="N816" s="12">
        <f t="shared" si="274"/>
        <v>1.240932741</v>
      </c>
      <c r="O816" s="12">
        <f t="shared" ca="1" si="275"/>
        <v>1.7667695889999999</v>
      </c>
      <c r="P816" s="17">
        <f t="shared" si="286"/>
        <v>0</v>
      </c>
      <c r="Q816" s="14">
        <f t="shared" ca="1" si="276"/>
        <v>585.74354544000005</v>
      </c>
      <c r="R816" s="20">
        <f t="shared" si="277"/>
        <v>0</v>
      </c>
      <c r="S816" s="14">
        <f t="shared" si="278"/>
        <v>0</v>
      </c>
      <c r="T816" s="4" t="str">
        <f t="shared" si="287"/>
        <v>A+J=</v>
      </c>
      <c r="U816" s="29">
        <f t="shared" si="288"/>
        <v>45807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>
        <f t="shared" si="279"/>
        <v>45628</v>
      </c>
      <c r="B817" s="116">
        <f t="shared" ca="1" si="289"/>
        <v>1350.5831515599998</v>
      </c>
      <c r="C817" s="14">
        <f t="shared" ca="1" si="280"/>
        <v>763.9107677799999</v>
      </c>
      <c r="D817" s="95">
        <f t="shared" si="281"/>
        <v>45625</v>
      </c>
      <c r="E817" s="93">
        <f ca="1">IF(D817&lt;$B$1,VLOOKUP(D817,[1]DI!$A$4:$B$15000,2,FALSE),0)</f>
        <v>0.1115</v>
      </c>
      <c r="F817" s="14">
        <f t="shared" ca="1" si="290"/>
        <v>1.00041957</v>
      </c>
      <c r="G817" s="14">
        <f ca="1">(TRUNC(PRODUCT($F$12:$F816),16))</f>
        <v>1.42434059048215</v>
      </c>
      <c r="H817" s="14">
        <f t="shared" si="291"/>
        <v>1</v>
      </c>
      <c r="I817" s="14">
        <f t="shared" ca="1" si="292"/>
        <v>1.4243405899999999</v>
      </c>
      <c r="J817" s="13">
        <f t="shared" si="282"/>
        <v>7.0000000000000007E-2</v>
      </c>
      <c r="K817" s="29">
        <f t="shared" si="283"/>
        <v>44456</v>
      </c>
      <c r="L817" s="2">
        <f t="shared" si="284"/>
        <v>805</v>
      </c>
      <c r="M817" s="17">
        <f t="shared" si="285"/>
        <v>805</v>
      </c>
      <c r="N817" s="12">
        <f t="shared" si="274"/>
        <v>1.2412659589999999</v>
      </c>
      <c r="O817" s="12">
        <f t="shared" ca="1" si="275"/>
        <v>1.7679854880000001</v>
      </c>
      <c r="P817" s="17">
        <f t="shared" si="286"/>
        <v>0</v>
      </c>
      <c r="Q817" s="14">
        <f t="shared" ca="1" si="276"/>
        <v>586.67238378000002</v>
      </c>
      <c r="R817" s="20">
        <f t="shared" si="277"/>
        <v>0</v>
      </c>
      <c r="S817" s="14">
        <f t="shared" si="278"/>
        <v>0</v>
      </c>
      <c r="T817" s="4" t="str">
        <f t="shared" si="287"/>
        <v>A+J=</v>
      </c>
      <c r="U817" s="29">
        <f t="shared" si="288"/>
        <v>45807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>
        <f t="shared" si="279"/>
        <v>45629</v>
      </c>
      <c r="B818" s="116">
        <f t="shared" ca="1" si="289"/>
        <v>1351.5126300499999</v>
      </c>
      <c r="C818" s="14">
        <f t="shared" ca="1" si="280"/>
        <v>763.9107677799999</v>
      </c>
      <c r="D818" s="95">
        <f t="shared" si="281"/>
        <v>45628</v>
      </c>
      <c r="E818" s="93">
        <f ca="1">IF(D818&lt;$B$1,VLOOKUP(D818,[1]DI!$A$4:$B$15000,2,FALSE),0)</f>
        <v>0.1115</v>
      </c>
      <c r="F818" s="14">
        <f t="shared" ca="1" si="290"/>
        <v>1.00041957</v>
      </c>
      <c r="G818" s="14">
        <f ca="1">(TRUNC(PRODUCT($F$12:$F817),16))</f>
        <v>1.4249382010636999</v>
      </c>
      <c r="H818" s="14">
        <f t="shared" si="291"/>
        <v>1</v>
      </c>
      <c r="I818" s="14">
        <f t="shared" ca="1" si="292"/>
        <v>1.4249381999999999</v>
      </c>
      <c r="J818" s="13">
        <f t="shared" si="282"/>
        <v>7.0000000000000007E-2</v>
      </c>
      <c r="K818" s="29">
        <f t="shared" si="283"/>
        <v>44456</v>
      </c>
      <c r="L818" s="2">
        <f t="shared" si="284"/>
        <v>806</v>
      </c>
      <c r="M818" s="17">
        <f t="shared" si="285"/>
        <v>806</v>
      </c>
      <c r="N818" s="12">
        <f t="shared" si="274"/>
        <v>1.241599267</v>
      </c>
      <c r="O818" s="12">
        <f t="shared" ca="1" si="275"/>
        <v>1.7692022249999999</v>
      </c>
      <c r="P818" s="17">
        <f t="shared" si="286"/>
        <v>0</v>
      </c>
      <c r="Q818" s="14">
        <f t="shared" ca="1" si="276"/>
        <v>587.60186226999997</v>
      </c>
      <c r="R818" s="20">
        <f t="shared" si="277"/>
        <v>0</v>
      </c>
      <c r="S818" s="14">
        <f t="shared" si="278"/>
        <v>0</v>
      </c>
      <c r="T818" s="4" t="str">
        <f t="shared" si="287"/>
        <v>A+J=</v>
      </c>
      <c r="U818" s="29">
        <f t="shared" si="288"/>
        <v>45807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>
        <f t="shared" si="279"/>
        <v>45630</v>
      </c>
      <c r="B819" s="116">
        <f t="shared" ca="1" si="289"/>
        <v>1352.44274718</v>
      </c>
      <c r="C819" s="14">
        <f t="shared" ca="1" si="280"/>
        <v>763.9107677799999</v>
      </c>
      <c r="D819" s="95">
        <f t="shared" si="281"/>
        <v>45629</v>
      </c>
      <c r="E819" s="93">
        <f ca="1">IF(D819&lt;$B$1,VLOOKUP(D819,[1]DI!$A$4:$B$15000,2,FALSE),0)</f>
        <v>0.1115</v>
      </c>
      <c r="F819" s="14">
        <f t="shared" ca="1" si="290"/>
        <v>1.00041957</v>
      </c>
      <c r="G819" s="14">
        <f ca="1">(TRUNC(PRODUCT($F$12:$F818),16))</f>
        <v>1.42553606238472</v>
      </c>
      <c r="H819" s="14">
        <f t="shared" si="291"/>
        <v>1</v>
      </c>
      <c r="I819" s="14">
        <f t="shared" ca="1" si="292"/>
        <v>1.42553606</v>
      </c>
      <c r="J819" s="13">
        <f t="shared" si="282"/>
        <v>7.0000000000000007E-2</v>
      </c>
      <c r="K819" s="29">
        <f t="shared" si="283"/>
        <v>44456</v>
      </c>
      <c r="L819" s="2">
        <f t="shared" si="284"/>
        <v>807</v>
      </c>
      <c r="M819" s="17">
        <f t="shared" si="285"/>
        <v>807</v>
      </c>
      <c r="N819" s="12">
        <f t="shared" si="274"/>
        <v>1.241932665</v>
      </c>
      <c r="O819" s="12">
        <f t="shared" ca="1" si="275"/>
        <v>1.770419798</v>
      </c>
      <c r="P819" s="17">
        <f t="shared" si="286"/>
        <v>0</v>
      </c>
      <c r="Q819" s="14">
        <f t="shared" ca="1" si="276"/>
        <v>588.53197939999995</v>
      </c>
      <c r="R819" s="20">
        <f t="shared" si="277"/>
        <v>0</v>
      </c>
      <c r="S819" s="14">
        <f t="shared" si="278"/>
        <v>0</v>
      </c>
      <c r="T819" s="4" t="str">
        <f t="shared" si="287"/>
        <v>A+J=</v>
      </c>
      <c r="U819" s="29">
        <f t="shared" si="288"/>
        <v>45807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>
        <f t="shared" si="279"/>
        <v>45631</v>
      </c>
      <c r="B820" s="116">
        <f t="shared" ca="1" si="289"/>
        <v>1353.3735036999999</v>
      </c>
      <c r="C820" s="14">
        <f t="shared" ca="1" si="280"/>
        <v>763.9107677799999</v>
      </c>
      <c r="D820" s="95">
        <f t="shared" si="281"/>
        <v>45630</v>
      </c>
      <c r="E820" s="93">
        <f ca="1">IF(D820&lt;$B$1,VLOOKUP(D820,[1]DI!$A$4:$B$15000,2,FALSE),0)</f>
        <v>0.1115</v>
      </c>
      <c r="F820" s="14">
        <f t="shared" ca="1" si="290"/>
        <v>1.00041957</v>
      </c>
      <c r="G820" s="14">
        <f ca="1">(TRUNC(PRODUCT($F$12:$F819),16))</f>
        <v>1.4261341745504199</v>
      </c>
      <c r="H820" s="14">
        <f t="shared" si="291"/>
        <v>1</v>
      </c>
      <c r="I820" s="14">
        <f t="shared" ca="1" si="292"/>
        <v>1.4261341700000001</v>
      </c>
      <c r="J820" s="13">
        <f t="shared" si="282"/>
        <v>7.0000000000000007E-2</v>
      </c>
      <c r="K820" s="29">
        <f t="shared" si="283"/>
        <v>44456</v>
      </c>
      <c r="L820" s="2">
        <f t="shared" si="284"/>
        <v>808</v>
      </c>
      <c r="M820" s="17">
        <f t="shared" si="285"/>
        <v>808</v>
      </c>
      <c r="N820" s="12">
        <f t="shared" si="274"/>
        <v>1.242266152</v>
      </c>
      <c r="O820" s="12">
        <f t="shared" ca="1" si="275"/>
        <v>1.7716382079999999</v>
      </c>
      <c r="P820" s="17">
        <f t="shared" si="286"/>
        <v>0</v>
      </c>
      <c r="Q820" s="14">
        <f t="shared" ca="1" si="276"/>
        <v>589.46273592</v>
      </c>
      <c r="R820" s="20">
        <f t="shared" si="277"/>
        <v>0</v>
      </c>
      <c r="S820" s="14">
        <f t="shared" si="278"/>
        <v>0</v>
      </c>
      <c r="T820" s="4" t="str">
        <f t="shared" si="287"/>
        <v>A+J=</v>
      </c>
      <c r="U820" s="29">
        <f t="shared" si="288"/>
        <v>45807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>
        <f t="shared" si="279"/>
        <v>45632</v>
      </c>
      <c r="B821" s="116">
        <f t="shared" ca="1" si="289"/>
        <v>1354.3049095399999</v>
      </c>
      <c r="C821" s="14">
        <f t="shared" ca="1" si="280"/>
        <v>763.9107677799999</v>
      </c>
      <c r="D821" s="95">
        <f t="shared" si="281"/>
        <v>45631</v>
      </c>
      <c r="E821" s="93">
        <f ca="1">IF(D821&lt;$B$1,VLOOKUP(D821,[1]DI!$A$4:$B$15000,2,FALSE),0)</f>
        <v>0.1115</v>
      </c>
      <c r="F821" s="14">
        <f t="shared" ca="1" si="290"/>
        <v>1.00041957</v>
      </c>
      <c r="G821" s="14">
        <f ca="1">(TRUNC(PRODUCT($F$12:$F820),16))</f>
        <v>1.42673253766603</v>
      </c>
      <c r="H821" s="14">
        <f t="shared" si="291"/>
        <v>1</v>
      </c>
      <c r="I821" s="14">
        <f t="shared" ca="1" si="292"/>
        <v>1.4267325399999999</v>
      </c>
      <c r="J821" s="13">
        <f t="shared" si="282"/>
        <v>7.0000000000000007E-2</v>
      </c>
      <c r="K821" s="29">
        <f t="shared" si="283"/>
        <v>44456</v>
      </c>
      <c r="L821" s="2">
        <f t="shared" si="284"/>
        <v>809</v>
      </c>
      <c r="M821" s="17">
        <f t="shared" si="285"/>
        <v>809</v>
      </c>
      <c r="N821" s="12">
        <f t="shared" si="274"/>
        <v>1.2425997289999999</v>
      </c>
      <c r="O821" s="12">
        <f t="shared" ca="1" si="275"/>
        <v>1.772857468</v>
      </c>
      <c r="P821" s="17">
        <f t="shared" si="286"/>
        <v>0</v>
      </c>
      <c r="Q821" s="14">
        <f t="shared" ca="1" si="276"/>
        <v>590.39414176000002</v>
      </c>
      <c r="R821" s="20">
        <f t="shared" si="277"/>
        <v>0</v>
      </c>
      <c r="S821" s="14">
        <f t="shared" si="278"/>
        <v>0</v>
      </c>
      <c r="T821" s="4" t="str">
        <f t="shared" si="287"/>
        <v>A+J=</v>
      </c>
      <c r="U821" s="29">
        <f t="shared" si="288"/>
        <v>45807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>
        <f t="shared" si="279"/>
        <v>45635</v>
      </c>
      <c r="B822" s="116">
        <f t="shared" ca="1" si="289"/>
        <v>1355.23694484</v>
      </c>
      <c r="C822" s="14">
        <f t="shared" ca="1" si="280"/>
        <v>763.9107677799999</v>
      </c>
      <c r="D822" s="95">
        <f t="shared" si="281"/>
        <v>45632</v>
      </c>
      <c r="E822" s="93">
        <f ca="1">IF(D822&lt;$B$1,VLOOKUP(D822,[1]DI!$A$4:$B$15000,2,FALSE),0)</f>
        <v>0.1115</v>
      </c>
      <c r="F822" s="14">
        <f t="shared" ca="1" si="290"/>
        <v>1.00041957</v>
      </c>
      <c r="G822" s="14">
        <f ca="1">(TRUNC(PRODUCT($F$12:$F821),16))</f>
        <v>1.4273311518368601</v>
      </c>
      <c r="H822" s="14">
        <f t="shared" si="291"/>
        <v>1</v>
      </c>
      <c r="I822" s="14">
        <f t="shared" ca="1" si="292"/>
        <v>1.4273311500000001</v>
      </c>
      <c r="J822" s="13">
        <f t="shared" si="282"/>
        <v>7.0000000000000007E-2</v>
      </c>
      <c r="K822" s="29">
        <f t="shared" si="283"/>
        <v>44456</v>
      </c>
      <c r="L822" s="2">
        <f t="shared" si="284"/>
        <v>810</v>
      </c>
      <c r="M822" s="17">
        <f t="shared" si="285"/>
        <v>810</v>
      </c>
      <c r="N822" s="12">
        <f t="shared" si="274"/>
        <v>1.2429333950000001</v>
      </c>
      <c r="O822" s="12">
        <f t="shared" ca="1" si="275"/>
        <v>1.7740775520000001</v>
      </c>
      <c r="P822" s="17">
        <f t="shared" si="286"/>
        <v>0</v>
      </c>
      <c r="Q822" s="14">
        <f t="shared" ca="1" si="276"/>
        <v>591.32617705999996</v>
      </c>
      <c r="R822" s="20">
        <f t="shared" si="277"/>
        <v>0</v>
      </c>
      <c r="S822" s="14">
        <f t="shared" si="278"/>
        <v>0</v>
      </c>
      <c r="T822" s="4" t="str">
        <f t="shared" si="287"/>
        <v>A+J=</v>
      </c>
      <c r="U822" s="29">
        <f t="shared" si="288"/>
        <v>45807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>
        <f t="shared" si="279"/>
        <v>45636</v>
      </c>
      <c r="B823" s="116">
        <f t="shared" ca="1" si="289"/>
        <v>1356.1696309999998</v>
      </c>
      <c r="C823" s="14">
        <f t="shared" ca="1" si="280"/>
        <v>763.9107677799999</v>
      </c>
      <c r="D823" s="95">
        <f t="shared" si="281"/>
        <v>45635</v>
      </c>
      <c r="E823" s="93">
        <f ca="1">IF(D823&lt;$B$1,VLOOKUP(D823,[1]DI!$A$4:$B$15000,2,FALSE),0)</f>
        <v>0.1115</v>
      </c>
      <c r="F823" s="14">
        <f t="shared" ca="1" si="290"/>
        <v>1.00041957</v>
      </c>
      <c r="G823" s="14">
        <f ca="1">(TRUNC(PRODUCT($F$12:$F822),16))</f>
        <v>1.4279300171682401</v>
      </c>
      <c r="H823" s="14">
        <f t="shared" si="291"/>
        <v>1</v>
      </c>
      <c r="I823" s="14">
        <f t="shared" ca="1" si="292"/>
        <v>1.42793002</v>
      </c>
      <c r="J823" s="13">
        <f t="shared" si="282"/>
        <v>7.0000000000000007E-2</v>
      </c>
      <c r="K823" s="29">
        <f t="shared" si="283"/>
        <v>44456</v>
      </c>
      <c r="L823" s="2">
        <f t="shared" si="284"/>
        <v>811</v>
      </c>
      <c r="M823" s="17">
        <f t="shared" si="285"/>
        <v>811</v>
      </c>
      <c r="N823" s="12">
        <f t="shared" si="274"/>
        <v>1.243267151</v>
      </c>
      <c r="O823" s="12">
        <f t="shared" ca="1" si="275"/>
        <v>1.775298488</v>
      </c>
      <c r="P823" s="17">
        <f t="shared" si="286"/>
        <v>0</v>
      </c>
      <c r="Q823" s="14">
        <f t="shared" ca="1" si="276"/>
        <v>592.25886321999997</v>
      </c>
      <c r="R823" s="20">
        <f t="shared" si="277"/>
        <v>0</v>
      </c>
      <c r="S823" s="14">
        <f t="shared" si="278"/>
        <v>0</v>
      </c>
      <c r="T823" s="4" t="str">
        <f t="shared" si="287"/>
        <v>A+J=</v>
      </c>
      <c r="U823" s="29">
        <f t="shared" si="288"/>
        <v>45807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>
        <f t="shared" si="279"/>
        <v>45637</v>
      </c>
      <c r="B824" s="116">
        <f t="shared" ca="1" si="289"/>
        <v>1357.10294815</v>
      </c>
      <c r="C824" s="14">
        <f t="shared" ca="1" si="280"/>
        <v>763.9107677799999</v>
      </c>
      <c r="D824" s="95">
        <f t="shared" si="281"/>
        <v>45636</v>
      </c>
      <c r="E824" s="93">
        <f ca="1">IF(D824&lt;$B$1,VLOOKUP(D824,[1]DI!$A$4:$B$15000,2,FALSE),0)</f>
        <v>0.1115</v>
      </c>
      <c r="F824" s="14">
        <f t="shared" ca="1" si="290"/>
        <v>1.00041957</v>
      </c>
      <c r="G824" s="14">
        <f ca="1">(TRUNC(PRODUCT($F$12:$F823),16))</f>
        <v>1.4285291337655399</v>
      </c>
      <c r="H824" s="14">
        <f t="shared" si="291"/>
        <v>1</v>
      </c>
      <c r="I824" s="14">
        <f t="shared" ca="1" si="292"/>
        <v>1.42852913</v>
      </c>
      <c r="J824" s="13">
        <f t="shared" si="282"/>
        <v>7.0000000000000007E-2</v>
      </c>
      <c r="K824" s="29">
        <f t="shared" si="283"/>
        <v>44456</v>
      </c>
      <c r="L824" s="2">
        <f t="shared" si="284"/>
        <v>812</v>
      </c>
      <c r="M824" s="17">
        <f t="shared" si="285"/>
        <v>812</v>
      </c>
      <c r="N824" s="12">
        <f t="shared" si="274"/>
        <v>1.2436009969999999</v>
      </c>
      <c r="O824" s="12">
        <f t="shared" ca="1" si="275"/>
        <v>1.7765202499999999</v>
      </c>
      <c r="P824" s="17">
        <f t="shared" si="286"/>
        <v>0</v>
      </c>
      <c r="Q824" s="14">
        <f t="shared" ca="1" si="276"/>
        <v>593.19218036999996</v>
      </c>
      <c r="R824" s="20">
        <f t="shared" si="277"/>
        <v>0</v>
      </c>
      <c r="S824" s="14">
        <f t="shared" si="278"/>
        <v>0</v>
      </c>
      <c r="T824" s="4" t="str">
        <f t="shared" si="287"/>
        <v>A+J=</v>
      </c>
      <c r="U824" s="29">
        <f t="shared" si="288"/>
        <v>45807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>
        <f t="shared" si="279"/>
        <v>45638</v>
      </c>
      <c r="B825" s="116">
        <f t="shared" ca="1" si="289"/>
        <v>1358.0369153799998</v>
      </c>
      <c r="C825" s="14">
        <f t="shared" ca="1" si="280"/>
        <v>763.9107677799999</v>
      </c>
      <c r="D825" s="95">
        <f t="shared" si="281"/>
        <v>45637</v>
      </c>
      <c r="E825" s="93">
        <f ca="1">IF(D825&lt;$B$1,VLOOKUP(D825,[1]DI!$A$4:$B$15000,2,FALSE),0)</f>
        <v>0.1115</v>
      </c>
      <c r="F825" s="14">
        <f t="shared" ca="1" si="290"/>
        <v>1.00041957</v>
      </c>
      <c r="G825" s="14">
        <f ca="1">(TRUNC(PRODUCT($F$12:$F824),16))</f>
        <v>1.4291285017341999</v>
      </c>
      <c r="H825" s="14">
        <f t="shared" si="291"/>
        <v>1</v>
      </c>
      <c r="I825" s="14">
        <f t="shared" ca="1" si="292"/>
        <v>1.4291285</v>
      </c>
      <c r="J825" s="13">
        <f t="shared" si="282"/>
        <v>7.0000000000000007E-2</v>
      </c>
      <c r="K825" s="29">
        <f t="shared" si="283"/>
        <v>44456</v>
      </c>
      <c r="L825" s="2">
        <f t="shared" si="284"/>
        <v>813</v>
      </c>
      <c r="M825" s="17">
        <f t="shared" si="285"/>
        <v>813</v>
      </c>
      <c r="N825" s="12">
        <f t="shared" si="274"/>
        <v>1.2439349319999999</v>
      </c>
      <c r="O825" s="12">
        <f t="shared" ca="1" si="275"/>
        <v>1.7777428630000001</v>
      </c>
      <c r="P825" s="17">
        <f t="shared" si="286"/>
        <v>0</v>
      </c>
      <c r="Q825" s="14">
        <f t="shared" ca="1" si="276"/>
        <v>594.12614759999997</v>
      </c>
      <c r="R825" s="20">
        <f t="shared" si="277"/>
        <v>0</v>
      </c>
      <c r="S825" s="14">
        <f t="shared" si="278"/>
        <v>0</v>
      </c>
      <c r="T825" s="4" t="str">
        <f t="shared" si="287"/>
        <v>A+J=</v>
      </c>
      <c r="U825" s="29">
        <f t="shared" si="288"/>
        <v>45807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79"/>
        <v>45639</v>
      </c>
      <c r="B826" s="116">
        <f t="shared" ca="1" si="289"/>
        <v>1358.9715250699999</v>
      </c>
      <c r="C826" s="14">
        <f t="shared" ca="1" si="280"/>
        <v>763.9107677799999</v>
      </c>
      <c r="D826" s="95">
        <f t="shared" si="281"/>
        <v>45638</v>
      </c>
      <c r="E826" s="93">
        <f ca="1">IF(D826&lt;$B$1,VLOOKUP(D826,[1]DI!$A$4:$B$15000,2,FALSE),0)</f>
        <v>0.1215</v>
      </c>
      <c r="F826" s="14">
        <f t="shared" ca="1" si="290"/>
        <v>1.00045513</v>
      </c>
      <c r="G826" s="14">
        <f ca="1">(TRUNC(PRODUCT($F$12:$F825),16))</f>
        <v>1.42972812117967</v>
      </c>
      <c r="H826" s="14">
        <f t="shared" si="291"/>
        <v>1</v>
      </c>
      <c r="I826" s="14">
        <f t="shared" ca="1" si="292"/>
        <v>1.42972812</v>
      </c>
      <c r="J826" s="13">
        <f t="shared" si="282"/>
        <v>7.0000000000000007E-2</v>
      </c>
      <c r="K826" s="29">
        <f t="shared" si="283"/>
        <v>44456</v>
      </c>
      <c r="L826" s="2">
        <f t="shared" si="284"/>
        <v>814</v>
      </c>
      <c r="M826" s="17">
        <f t="shared" si="285"/>
        <v>814</v>
      </c>
      <c r="N826" s="12">
        <f t="shared" si="274"/>
        <v>1.2442689570000001</v>
      </c>
      <c r="O826" s="12">
        <f t="shared" ca="1" si="275"/>
        <v>1.7789663170000001</v>
      </c>
      <c r="P826" s="17">
        <f t="shared" si="286"/>
        <v>0</v>
      </c>
      <c r="Q826" s="14">
        <f t="shared" ca="1" si="276"/>
        <v>595.06075728999997</v>
      </c>
      <c r="R826" s="20">
        <f t="shared" si="277"/>
        <v>0</v>
      </c>
      <c r="S826" s="14">
        <f t="shared" si="278"/>
        <v>0</v>
      </c>
      <c r="T826" s="4" t="str">
        <f t="shared" si="287"/>
        <v>A+J=</v>
      </c>
      <c r="U826" s="29">
        <f t="shared" si="288"/>
        <v>45807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>
        <f t="shared" si="279"/>
        <v>45642</v>
      </c>
      <c r="B827" s="116">
        <f t="shared" ca="1" si="289"/>
        <v>1359.9551121299999</v>
      </c>
      <c r="C827" s="14">
        <f t="shared" ca="1" si="280"/>
        <v>763.9107677799999</v>
      </c>
      <c r="D827" s="95">
        <f t="shared" si="281"/>
        <v>45639</v>
      </c>
      <c r="E827" s="93">
        <f ca="1">IF(D827&lt;$B$1,VLOOKUP(D827,[1]DI!$A$4:$B$15000,2,FALSE),0)</f>
        <v>0.1215</v>
      </c>
      <c r="F827" s="14">
        <f t="shared" ca="1" si="290"/>
        <v>1.00045513</v>
      </c>
      <c r="G827" s="14">
        <f ca="1">(TRUNC(PRODUCT($F$12:$F826),16))</f>
        <v>1.43037883333946</v>
      </c>
      <c r="H827" s="14">
        <f t="shared" si="291"/>
        <v>1</v>
      </c>
      <c r="I827" s="14">
        <f t="shared" ca="1" si="292"/>
        <v>1.43037883</v>
      </c>
      <c r="J827" s="13">
        <f t="shared" si="282"/>
        <v>7.0000000000000007E-2</v>
      </c>
      <c r="K827" s="29">
        <f t="shared" si="283"/>
        <v>44456</v>
      </c>
      <c r="L827" s="2">
        <f t="shared" si="284"/>
        <v>815</v>
      </c>
      <c r="M827" s="17">
        <f t="shared" si="285"/>
        <v>815</v>
      </c>
      <c r="N827" s="12">
        <f t="shared" si="274"/>
        <v>1.244603071</v>
      </c>
      <c r="O827" s="12">
        <f t="shared" ca="1" si="275"/>
        <v>1.780253885</v>
      </c>
      <c r="P827" s="17">
        <f t="shared" si="286"/>
        <v>0</v>
      </c>
      <c r="Q827" s="14">
        <f t="shared" ca="1" si="276"/>
        <v>596.04434434999996</v>
      </c>
      <c r="R827" s="20">
        <f t="shared" si="277"/>
        <v>0</v>
      </c>
      <c r="S827" s="14">
        <f t="shared" si="278"/>
        <v>0</v>
      </c>
      <c r="T827" s="4" t="str">
        <f t="shared" si="287"/>
        <v>A+J=</v>
      </c>
      <c r="U827" s="29">
        <f t="shared" si="288"/>
        <v>45807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>
        <f t="shared" si="279"/>
        <v>45643</v>
      </c>
      <c r="B828" s="116">
        <f t="shared" ca="1" si="289"/>
        <v>1360.93941421</v>
      </c>
      <c r="C828" s="14">
        <f t="shared" ca="1" si="280"/>
        <v>763.9107677799999</v>
      </c>
      <c r="D828" s="95">
        <f t="shared" si="281"/>
        <v>45642</v>
      </c>
      <c r="E828" s="93">
        <f ca="1">IF(D828&lt;$B$1,VLOOKUP(D828,[1]DI!$A$4:$B$15000,2,FALSE),0)</f>
        <v>0.1215</v>
      </c>
      <c r="F828" s="14">
        <f t="shared" ca="1" si="290"/>
        <v>1.00045513</v>
      </c>
      <c r="G828" s="14">
        <f ca="1">(TRUNC(PRODUCT($F$12:$F827),16))</f>
        <v>1.4310298416578799</v>
      </c>
      <c r="H828" s="14">
        <f t="shared" si="291"/>
        <v>1</v>
      </c>
      <c r="I828" s="14">
        <f t="shared" ca="1" si="292"/>
        <v>1.4310298400000001</v>
      </c>
      <c r="J828" s="13">
        <f t="shared" si="282"/>
        <v>7.0000000000000007E-2</v>
      </c>
      <c r="K828" s="29">
        <f t="shared" si="283"/>
        <v>44456</v>
      </c>
      <c r="L828" s="2">
        <f t="shared" si="284"/>
        <v>816</v>
      </c>
      <c r="M828" s="17">
        <f t="shared" si="285"/>
        <v>816</v>
      </c>
      <c r="N828" s="12">
        <f t="shared" si="274"/>
        <v>1.2449372750000001</v>
      </c>
      <c r="O828" s="12">
        <f t="shared" ca="1" si="275"/>
        <v>1.7815423889999999</v>
      </c>
      <c r="P828" s="17">
        <f t="shared" si="286"/>
        <v>0</v>
      </c>
      <c r="Q828" s="14">
        <f t="shared" ca="1" si="276"/>
        <v>597.02864642999998</v>
      </c>
      <c r="R828" s="20">
        <f t="shared" si="277"/>
        <v>0</v>
      </c>
      <c r="S828" s="14">
        <f t="shared" si="278"/>
        <v>0</v>
      </c>
      <c r="T828" s="4" t="str">
        <f t="shared" si="287"/>
        <v>A+J=</v>
      </c>
      <c r="U828" s="29">
        <f t="shared" si="288"/>
        <v>45807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>
        <f t="shared" si="279"/>
        <v>45644</v>
      </c>
      <c r="B829" s="116">
        <f t="shared" ca="1" si="289"/>
        <v>1361.9244335999999</v>
      </c>
      <c r="C829" s="14">
        <f t="shared" ca="1" si="280"/>
        <v>763.9107677799999</v>
      </c>
      <c r="D829" s="95">
        <f t="shared" si="281"/>
        <v>45643</v>
      </c>
      <c r="E829" s="93">
        <f ca="1">IF(D829&lt;$B$1,VLOOKUP(D829,[1]DI!$A$4:$B$15000,2,FALSE),0)</f>
        <v>0.1215</v>
      </c>
      <c r="F829" s="14">
        <f t="shared" ca="1" si="290"/>
        <v>1.00045513</v>
      </c>
      <c r="G829" s="14">
        <f ca="1">(TRUNC(PRODUCT($F$12:$F828),16))</f>
        <v>1.4316811462697101</v>
      </c>
      <c r="H829" s="14">
        <f t="shared" si="291"/>
        <v>1</v>
      </c>
      <c r="I829" s="14">
        <f t="shared" ca="1" si="292"/>
        <v>1.43168115</v>
      </c>
      <c r="J829" s="13">
        <f t="shared" si="282"/>
        <v>7.0000000000000007E-2</v>
      </c>
      <c r="K829" s="29">
        <f t="shared" si="283"/>
        <v>44456</v>
      </c>
      <c r="L829" s="2">
        <f t="shared" si="284"/>
        <v>817</v>
      </c>
      <c r="M829" s="17">
        <f t="shared" si="285"/>
        <v>817</v>
      </c>
      <c r="N829" s="12">
        <f t="shared" si="274"/>
        <v>1.245271569</v>
      </c>
      <c r="O829" s="12">
        <f t="shared" ca="1" si="275"/>
        <v>1.7828318320000001</v>
      </c>
      <c r="P829" s="17">
        <f t="shared" si="286"/>
        <v>0</v>
      </c>
      <c r="Q829" s="14">
        <f t="shared" ca="1" si="276"/>
        <v>598.01366582000003</v>
      </c>
      <c r="R829" s="20">
        <f t="shared" si="277"/>
        <v>0</v>
      </c>
      <c r="S829" s="14">
        <f t="shared" si="278"/>
        <v>0</v>
      </c>
      <c r="T829" s="4" t="str">
        <f t="shared" si="287"/>
        <v>A+J=</v>
      </c>
      <c r="U829" s="29">
        <f t="shared" si="288"/>
        <v>45807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>
        <f t="shared" si="279"/>
        <v>45645</v>
      </c>
      <c r="B830" s="116">
        <f t="shared" ca="1" si="289"/>
        <v>1362.9101596099999</v>
      </c>
      <c r="C830" s="14">
        <f t="shared" ca="1" si="280"/>
        <v>763.9107677799999</v>
      </c>
      <c r="D830" s="95">
        <f t="shared" si="281"/>
        <v>45644</v>
      </c>
      <c r="E830" s="93">
        <f ca="1">IF(D830&lt;$B$1,VLOOKUP(D830,[1]DI!$A$4:$B$15000,2,FALSE),0)</f>
        <v>0.1215</v>
      </c>
      <c r="F830" s="14">
        <f t="shared" ca="1" si="290"/>
        <v>1.00045513</v>
      </c>
      <c r="G830" s="14">
        <f ca="1">(TRUNC(PRODUCT($F$12:$F829),16))</f>
        <v>1.43233274730981</v>
      </c>
      <c r="H830" s="14">
        <f t="shared" si="291"/>
        <v>1</v>
      </c>
      <c r="I830" s="14">
        <f t="shared" ca="1" si="292"/>
        <v>1.43233275</v>
      </c>
      <c r="J830" s="13">
        <f t="shared" si="282"/>
        <v>7.0000000000000007E-2</v>
      </c>
      <c r="K830" s="29">
        <f t="shared" si="283"/>
        <v>44456</v>
      </c>
      <c r="L830" s="2">
        <f t="shared" si="284"/>
        <v>818</v>
      </c>
      <c r="M830" s="17">
        <f t="shared" si="285"/>
        <v>818</v>
      </c>
      <c r="N830" s="12">
        <f t="shared" si="274"/>
        <v>1.2456059530000001</v>
      </c>
      <c r="O830" s="12">
        <f t="shared" ca="1" si="275"/>
        <v>1.7841222000000001</v>
      </c>
      <c r="P830" s="17">
        <f t="shared" si="286"/>
        <v>0</v>
      </c>
      <c r="Q830" s="14">
        <f t="shared" ca="1" si="276"/>
        <v>598.99939183000004</v>
      </c>
      <c r="R830" s="20">
        <f t="shared" si="277"/>
        <v>0</v>
      </c>
      <c r="S830" s="14">
        <f t="shared" si="278"/>
        <v>0</v>
      </c>
      <c r="T830" s="4" t="str">
        <f t="shared" si="287"/>
        <v>A+J=</v>
      </c>
      <c r="U830" s="29">
        <f t="shared" si="288"/>
        <v>45807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>
        <f t="shared" si="279"/>
        <v>45646</v>
      </c>
      <c r="B831" s="116">
        <f t="shared" ca="1" si="289"/>
        <v>1363.8965929999999</v>
      </c>
      <c r="C831" s="14">
        <f t="shared" ca="1" si="280"/>
        <v>763.9107677799999</v>
      </c>
      <c r="D831" s="95">
        <f t="shared" si="281"/>
        <v>45645</v>
      </c>
      <c r="E831" s="93">
        <f ca="1">IF(D831&lt;$B$1,VLOOKUP(D831,[1]DI!$A$4:$B$15000,2,FALSE),0)</f>
        <v>0.1215</v>
      </c>
      <c r="F831" s="14">
        <f t="shared" ca="1" si="290"/>
        <v>1.00045513</v>
      </c>
      <c r="G831" s="14">
        <f ca="1">(TRUNC(PRODUCT($F$12:$F830),16))</f>
        <v>1.4329846449131001</v>
      </c>
      <c r="H831" s="14">
        <f t="shared" si="291"/>
        <v>1</v>
      </c>
      <c r="I831" s="14">
        <f t="shared" ca="1" si="292"/>
        <v>1.4329846399999999</v>
      </c>
      <c r="J831" s="13">
        <f t="shared" si="282"/>
        <v>7.0000000000000007E-2</v>
      </c>
      <c r="K831" s="29">
        <f t="shared" si="283"/>
        <v>44456</v>
      </c>
      <c r="L831" s="2">
        <f t="shared" si="284"/>
        <v>819</v>
      </c>
      <c r="M831" s="17">
        <f t="shared" si="285"/>
        <v>819</v>
      </c>
      <c r="N831" s="12">
        <f t="shared" si="274"/>
        <v>1.2459404270000001</v>
      </c>
      <c r="O831" s="12">
        <f t="shared" ca="1" si="275"/>
        <v>1.7854134939999999</v>
      </c>
      <c r="P831" s="17">
        <f t="shared" si="286"/>
        <v>0</v>
      </c>
      <c r="Q831" s="14">
        <f t="shared" ca="1" si="276"/>
        <v>599.98582522000004</v>
      </c>
      <c r="R831" s="20">
        <f t="shared" si="277"/>
        <v>0</v>
      </c>
      <c r="S831" s="14">
        <f t="shared" si="278"/>
        <v>0</v>
      </c>
      <c r="T831" s="4" t="str">
        <f t="shared" si="287"/>
        <v>A+J=</v>
      </c>
      <c r="U831" s="29">
        <f t="shared" si="288"/>
        <v>45807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>
        <f t="shared" si="279"/>
        <v>45649</v>
      </c>
      <c r="B832" s="116">
        <f t="shared" ca="1" si="289"/>
        <v>1364.8837521099999</v>
      </c>
      <c r="C832" s="14">
        <f t="shared" ca="1" si="280"/>
        <v>763.9107677799999</v>
      </c>
      <c r="D832" s="95">
        <f t="shared" si="281"/>
        <v>45646</v>
      </c>
      <c r="E832" s="93">
        <f ca="1">IF(D832&lt;$B$1,VLOOKUP(D832,[1]DI!$A$4:$B$15000,2,FALSE),0)</f>
        <v>0.1215</v>
      </c>
      <c r="F832" s="14">
        <f t="shared" ca="1" si="290"/>
        <v>1.00045513</v>
      </c>
      <c r="G832" s="14">
        <f ca="1">(TRUNC(PRODUCT($F$12:$F831),16))</f>
        <v>1.43363683921454</v>
      </c>
      <c r="H832" s="14">
        <f t="shared" si="291"/>
        <v>1</v>
      </c>
      <c r="I832" s="14">
        <f t="shared" ca="1" si="292"/>
        <v>1.4336368399999999</v>
      </c>
      <c r="J832" s="13">
        <f t="shared" si="282"/>
        <v>7.0000000000000007E-2</v>
      </c>
      <c r="K832" s="29">
        <f t="shared" si="283"/>
        <v>44456</v>
      </c>
      <c r="L832" s="2">
        <f t="shared" si="284"/>
        <v>820</v>
      </c>
      <c r="M832" s="17">
        <f t="shared" si="285"/>
        <v>820</v>
      </c>
      <c r="N832" s="12">
        <f t="shared" si="274"/>
        <v>1.2462749900000001</v>
      </c>
      <c r="O832" s="12">
        <f t="shared" ca="1" si="275"/>
        <v>1.786705738</v>
      </c>
      <c r="P832" s="17">
        <f t="shared" si="286"/>
        <v>0</v>
      </c>
      <c r="Q832" s="14">
        <f t="shared" ca="1" si="276"/>
        <v>600.97298433000003</v>
      </c>
      <c r="R832" s="20">
        <f t="shared" si="277"/>
        <v>0</v>
      </c>
      <c r="S832" s="14">
        <f t="shared" si="278"/>
        <v>0</v>
      </c>
      <c r="T832" s="4" t="str">
        <f t="shared" si="287"/>
        <v>A+J=</v>
      </c>
      <c r="U832" s="29">
        <f t="shared" si="288"/>
        <v>45807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>
        <f t="shared" si="279"/>
        <v>45650</v>
      </c>
      <c r="B833" s="116">
        <f t="shared" ca="1" si="289"/>
        <v>1365.87162012</v>
      </c>
      <c r="C833" s="14">
        <f t="shared" ca="1" si="280"/>
        <v>763.9107677799999</v>
      </c>
      <c r="D833" s="95">
        <f t="shared" si="281"/>
        <v>45649</v>
      </c>
      <c r="E833" s="93">
        <f ca="1">IF(D833&lt;$B$1,VLOOKUP(D833,[1]DI!$A$4:$B$15000,2,FALSE),0)</f>
        <v>0.1215</v>
      </c>
      <c r="F833" s="14">
        <f t="shared" ca="1" si="290"/>
        <v>1.00045513</v>
      </c>
      <c r="G833" s="14">
        <f ca="1">(TRUNC(PRODUCT($F$12:$F832),16))</f>
        <v>1.4342893303491699</v>
      </c>
      <c r="H833" s="14">
        <f t="shared" si="291"/>
        <v>1</v>
      </c>
      <c r="I833" s="14">
        <f t="shared" ca="1" si="292"/>
        <v>1.4342893299999999</v>
      </c>
      <c r="J833" s="13">
        <f t="shared" si="282"/>
        <v>7.0000000000000007E-2</v>
      </c>
      <c r="K833" s="29">
        <f t="shared" si="283"/>
        <v>44456</v>
      </c>
      <c r="L833" s="2">
        <f t="shared" si="284"/>
        <v>821</v>
      </c>
      <c r="M833" s="17">
        <f t="shared" si="285"/>
        <v>821</v>
      </c>
      <c r="N833" s="12">
        <f t="shared" si="274"/>
        <v>1.246609643</v>
      </c>
      <c r="O833" s="12">
        <f t="shared" ca="1" si="275"/>
        <v>1.78799891</v>
      </c>
      <c r="P833" s="17">
        <f t="shared" si="286"/>
        <v>0</v>
      </c>
      <c r="Q833" s="14">
        <f t="shared" ca="1" si="276"/>
        <v>601.96085233999997</v>
      </c>
      <c r="R833" s="20">
        <f t="shared" si="277"/>
        <v>0</v>
      </c>
      <c r="S833" s="14">
        <f t="shared" si="278"/>
        <v>0</v>
      </c>
      <c r="T833" s="4" t="str">
        <f t="shared" si="287"/>
        <v>A+J=</v>
      </c>
      <c r="U833" s="29">
        <f t="shared" si="288"/>
        <v>45807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>
        <f t="shared" si="279"/>
        <v>45652</v>
      </c>
      <c r="B834" s="116">
        <f t="shared" ca="1" si="289"/>
        <v>1366.8602054499997</v>
      </c>
      <c r="C834" s="14">
        <f t="shared" ca="1" si="280"/>
        <v>763.9107677799999</v>
      </c>
      <c r="D834" s="95">
        <f t="shared" si="281"/>
        <v>45650</v>
      </c>
      <c r="E834" s="93">
        <f ca="1">IF(D834&lt;$B$1,VLOOKUP(D834,[1]DI!$A$4:$B$15000,2,FALSE),0)</f>
        <v>0.1215</v>
      </c>
      <c r="F834" s="14">
        <f t="shared" ca="1" si="290"/>
        <v>1.00045513</v>
      </c>
      <c r="G834" s="14">
        <f ca="1">(TRUNC(PRODUCT($F$12:$F833),16))</f>
        <v>1.4349421184520901</v>
      </c>
      <c r="H834" s="14">
        <f t="shared" si="291"/>
        <v>1</v>
      </c>
      <c r="I834" s="14">
        <f t="shared" ca="1" si="292"/>
        <v>1.4349421200000001</v>
      </c>
      <c r="J834" s="13">
        <f t="shared" si="282"/>
        <v>7.0000000000000007E-2</v>
      </c>
      <c r="K834" s="29">
        <f t="shared" si="283"/>
        <v>44456</v>
      </c>
      <c r="L834" s="2">
        <f t="shared" si="284"/>
        <v>822</v>
      </c>
      <c r="M834" s="17">
        <f t="shared" si="285"/>
        <v>822</v>
      </c>
      <c r="N834" s="12">
        <f t="shared" si="274"/>
        <v>1.246944386</v>
      </c>
      <c r="O834" s="12">
        <f t="shared" ca="1" si="275"/>
        <v>1.789293021</v>
      </c>
      <c r="P834" s="17">
        <f t="shared" si="286"/>
        <v>0</v>
      </c>
      <c r="Q834" s="14">
        <f t="shared" ca="1" si="276"/>
        <v>602.94943766999995</v>
      </c>
      <c r="R834" s="20">
        <f t="shared" si="277"/>
        <v>0</v>
      </c>
      <c r="S834" s="14">
        <f t="shared" si="278"/>
        <v>0</v>
      </c>
      <c r="T834" s="4" t="str">
        <f t="shared" si="287"/>
        <v>A+J=</v>
      </c>
      <c r="U834" s="29">
        <f t="shared" si="288"/>
        <v>45807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>
        <f t="shared" si="279"/>
        <v>45653</v>
      </c>
      <c r="B835" s="116">
        <f t="shared" ca="1" si="289"/>
        <v>1367.8494996899999</v>
      </c>
      <c r="C835" s="14">
        <f t="shared" ca="1" si="280"/>
        <v>763.9107677799999</v>
      </c>
      <c r="D835" s="95">
        <f t="shared" si="281"/>
        <v>45652</v>
      </c>
      <c r="E835" s="93">
        <f ca="1">IF(D835&lt;$B$1,VLOOKUP(D835,[1]DI!$A$4:$B$15000,2,FALSE),0)</f>
        <v>0.1215</v>
      </c>
      <c r="F835" s="14">
        <f t="shared" ca="1" si="290"/>
        <v>1.00045513</v>
      </c>
      <c r="G835" s="14">
        <f ca="1">(TRUNC(PRODUCT($F$12:$F834),16))</f>
        <v>1.4355952036584601</v>
      </c>
      <c r="H835" s="14">
        <f t="shared" si="291"/>
        <v>1</v>
      </c>
      <c r="I835" s="14">
        <f t="shared" ca="1" si="292"/>
        <v>1.4355952000000001</v>
      </c>
      <c r="J835" s="13">
        <f t="shared" si="282"/>
        <v>7.0000000000000007E-2</v>
      </c>
      <c r="K835" s="29">
        <f t="shared" si="283"/>
        <v>44456</v>
      </c>
      <c r="L835" s="2">
        <f t="shared" si="284"/>
        <v>823</v>
      </c>
      <c r="M835" s="17">
        <f t="shared" si="285"/>
        <v>823</v>
      </c>
      <c r="N835" s="12">
        <f t="shared" si="274"/>
        <v>1.2472792189999999</v>
      </c>
      <c r="O835" s="12">
        <f t="shared" ca="1" si="275"/>
        <v>1.7905880599999999</v>
      </c>
      <c r="P835" s="17">
        <f t="shared" si="286"/>
        <v>0</v>
      </c>
      <c r="Q835" s="14">
        <f t="shared" ca="1" si="276"/>
        <v>603.93873191</v>
      </c>
      <c r="R835" s="20">
        <f t="shared" si="277"/>
        <v>0</v>
      </c>
      <c r="S835" s="14">
        <f t="shared" si="278"/>
        <v>0</v>
      </c>
      <c r="T835" s="4" t="str">
        <f t="shared" si="287"/>
        <v>A+J=</v>
      </c>
      <c r="U835" s="29">
        <f t="shared" si="288"/>
        <v>45807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>
        <f t="shared" si="279"/>
        <v>45656</v>
      </c>
      <c r="B836" s="116">
        <f t="shared" ca="1" si="289"/>
        <v>1368.83952193</v>
      </c>
      <c r="C836" s="14">
        <f t="shared" ca="1" si="280"/>
        <v>763.9107677799999</v>
      </c>
      <c r="D836" s="95">
        <f t="shared" si="281"/>
        <v>45653</v>
      </c>
      <c r="E836" s="93">
        <f ca="1">IF(D836&lt;$B$1,VLOOKUP(D836,[1]DI!$A$4:$B$15000,2,FALSE),0)</f>
        <v>0.1215</v>
      </c>
      <c r="F836" s="14">
        <f t="shared" ca="1" si="290"/>
        <v>1.00045513</v>
      </c>
      <c r="G836" s="14">
        <f ca="1">(TRUNC(PRODUCT($F$12:$F835),16))</f>
        <v>1.4362485861034999</v>
      </c>
      <c r="H836" s="14">
        <f t="shared" si="291"/>
        <v>1</v>
      </c>
      <c r="I836" s="14">
        <f t="shared" ca="1" si="292"/>
        <v>1.4362485899999999</v>
      </c>
      <c r="J836" s="13">
        <f t="shared" si="282"/>
        <v>7.0000000000000007E-2</v>
      </c>
      <c r="K836" s="29">
        <f t="shared" si="283"/>
        <v>44456</v>
      </c>
      <c r="L836" s="2">
        <f t="shared" si="284"/>
        <v>824</v>
      </c>
      <c r="M836" s="17">
        <f t="shared" si="285"/>
        <v>824</v>
      </c>
      <c r="N836" s="12">
        <f t="shared" si="274"/>
        <v>1.247614142</v>
      </c>
      <c r="O836" s="12">
        <f t="shared" ca="1" si="275"/>
        <v>1.7918840519999999</v>
      </c>
      <c r="P836" s="17">
        <f t="shared" si="286"/>
        <v>0</v>
      </c>
      <c r="Q836" s="14">
        <f t="shared" ca="1" si="276"/>
        <v>604.92875415000003</v>
      </c>
      <c r="R836" s="20">
        <f t="shared" si="277"/>
        <v>0</v>
      </c>
      <c r="S836" s="14">
        <f t="shared" si="278"/>
        <v>0</v>
      </c>
      <c r="T836" s="4" t="str">
        <f t="shared" si="287"/>
        <v>A+J=</v>
      </c>
      <c r="U836" s="29">
        <f t="shared" si="288"/>
        <v>45807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>
        <f t="shared" si="279"/>
        <v>45657</v>
      </c>
      <c r="B837" s="116">
        <f t="shared" ca="1" si="289"/>
        <v>1369.8302546099999</v>
      </c>
      <c r="C837" s="14">
        <f t="shared" ca="1" si="280"/>
        <v>763.9107677799999</v>
      </c>
      <c r="D837" s="95">
        <f t="shared" si="281"/>
        <v>45656</v>
      </c>
      <c r="E837" s="93">
        <f ca="1">IF(D837&lt;$B$1,VLOOKUP(D837,[1]DI!$A$4:$B$15000,2,FALSE),0)</f>
        <v>0.1215</v>
      </c>
      <c r="F837" s="14">
        <f t="shared" ca="1" si="290"/>
        <v>1.00045513</v>
      </c>
      <c r="G837" s="14">
        <f ca="1">(TRUNC(PRODUCT($F$12:$F836),16))</f>
        <v>1.4369022659224999</v>
      </c>
      <c r="H837" s="14">
        <f t="shared" si="291"/>
        <v>1</v>
      </c>
      <c r="I837" s="14">
        <f t="shared" ca="1" si="292"/>
        <v>1.43690227</v>
      </c>
      <c r="J837" s="13">
        <f t="shared" si="282"/>
        <v>7.0000000000000007E-2</v>
      </c>
      <c r="K837" s="29">
        <f t="shared" si="283"/>
        <v>44456</v>
      </c>
      <c r="L837" s="2">
        <f t="shared" si="284"/>
        <v>825</v>
      </c>
      <c r="M837" s="17">
        <f t="shared" si="285"/>
        <v>825</v>
      </c>
      <c r="N837" s="12">
        <f t="shared" si="274"/>
        <v>1.2479491549999999</v>
      </c>
      <c r="O837" s="12">
        <f t="shared" ca="1" si="275"/>
        <v>1.793180974</v>
      </c>
      <c r="P837" s="17">
        <f t="shared" si="286"/>
        <v>0</v>
      </c>
      <c r="Q837" s="14">
        <f t="shared" ca="1" si="276"/>
        <v>605.91948682999998</v>
      </c>
      <c r="R837" s="20">
        <f t="shared" si="277"/>
        <v>0</v>
      </c>
      <c r="S837" s="14">
        <f t="shared" si="278"/>
        <v>0</v>
      </c>
      <c r="T837" s="4" t="str">
        <f t="shared" si="287"/>
        <v>A+J=</v>
      </c>
      <c r="U837" s="29">
        <f t="shared" si="288"/>
        <v>45807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>
        <f t="shared" si="279"/>
        <v>45659</v>
      </c>
      <c r="B838" s="116">
        <f t="shared" ca="1" si="289"/>
        <v>1370.82169544</v>
      </c>
      <c r="C838" s="14">
        <f t="shared" ca="1" si="280"/>
        <v>763.9107677799999</v>
      </c>
      <c r="D838" s="95">
        <f t="shared" si="281"/>
        <v>45657</v>
      </c>
      <c r="E838" s="93">
        <f ca="1">IF(D838&lt;$B$1,VLOOKUP(D838,[1]DI!$A$4:$B$15000,2,FALSE),0)</f>
        <v>0.1215</v>
      </c>
      <c r="F838" s="14">
        <f t="shared" ca="1" si="290"/>
        <v>1.00045513</v>
      </c>
      <c r="G838" s="14">
        <f ca="1">(TRUNC(PRODUCT($F$12:$F837),16))</f>
        <v>1.43755624325078</v>
      </c>
      <c r="H838" s="14">
        <f t="shared" si="291"/>
        <v>1</v>
      </c>
      <c r="I838" s="14">
        <f t="shared" ca="1" si="292"/>
        <v>1.4375562399999999</v>
      </c>
      <c r="J838" s="13">
        <f t="shared" si="282"/>
        <v>7.0000000000000007E-2</v>
      </c>
      <c r="K838" s="29">
        <f t="shared" si="283"/>
        <v>44456</v>
      </c>
      <c r="L838" s="2">
        <f t="shared" si="284"/>
        <v>826</v>
      </c>
      <c r="M838" s="17">
        <f t="shared" si="285"/>
        <v>826</v>
      </c>
      <c r="N838" s="12">
        <f t="shared" si="274"/>
        <v>1.2482842569999999</v>
      </c>
      <c r="O838" s="12">
        <f t="shared" ca="1" si="275"/>
        <v>1.7944788229999999</v>
      </c>
      <c r="P838" s="17">
        <f t="shared" si="286"/>
        <v>0</v>
      </c>
      <c r="Q838" s="14">
        <f t="shared" ca="1" si="276"/>
        <v>606.91092765999997</v>
      </c>
      <c r="R838" s="20">
        <f t="shared" si="277"/>
        <v>0</v>
      </c>
      <c r="S838" s="14">
        <f t="shared" si="278"/>
        <v>0</v>
      </c>
      <c r="T838" s="4" t="str">
        <f t="shared" si="287"/>
        <v>A+J=</v>
      </c>
      <c r="U838" s="29">
        <f t="shared" si="288"/>
        <v>45807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>
        <f t="shared" si="279"/>
        <v>45660</v>
      </c>
      <c r="B839" s="116">
        <f t="shared" ca="1" si="289"/>
        <v>1371.81386656</v>
      </c>
      <c r="C839" s="14">
        <f t="shared" ca="1" si="280"/>
        <v>763.9107677799999</v>
      </c>
      <c r="D839" s="95">
        <f t="shared" si="281"/>
        <v>45659</v>
      </c>
      <c r="E839" s="93">
        <f ca="1">IF(D839&lt;$B$1,VLOOKUP(D839,[1]DI!$A$4:$B$15000,2,FALSE),0)</f>
        <v>0.1215</v>
      </c>
      <c r="F839" s="14">
        <f t="shared" ca="1" si="290"/>
        <v>1.00045513</v>
      </c>
      <c r="G839" s="14">
        <f ca="1">(TRUNC(PRODUCT($F$12:$F838),16))</f>
        <v>1.4382105182237801</v>
      </c>
      <c r="H839" s="14">
        <f t="shared" si="291"/>
        <v>1</v>
      </c>
      <c r="I839" s="14">
        <f t="shared" ca="1" si="292"/>
        <v>1.4382105199999999</v>
      </c>
      <c r="J839" s="13">
        <f t="shared" si="282"/>
        <v>7.0000000000000007E-2</v>
      </c>
      <c r="K839" s="29">
        <f t="shared" si="283"/>
        <v>44456</v>
      </c>
      <c r="L839" s="2">
        <f t="shared" si="284"/>
        <v>827</v>
      </c>
      <c r="M839" s="17">
        <f t="shared" si="285"/>
        <v>827</v>
      </c>
      <c r="N839" s="12">
        <f t="shared" si="274"/>
        <v>1.2486194500000001</v>
      </c>
      <c r="O839" s="12">
        <f t="shared" ca="1" si="275"/>
        <v>1.795777628</v>
      </c>
      <c r="P839" s="17">
        <f t="shared" si="286"/>
        <v>0</v>
      </c>
      <c r="Q839" s="14">
        <f t="shared" ca="1" si="276"/>
        <v>607.90309878000005</v>
      </c>
      <c r="R839" s="20">
        <f t="shared" si="277"/>
        <v>0</v>
      </c>
      <c r="S839" s="14">
        <f t="shared" si="278"/>
        <v>0</v>
      </c>
      <c r="T839" s="4" t="str">
        <f t="shared" si="287"/>
        <v>A+J=</v>
      </c>
      <c r="U839" s="29">
        <f t="shared" si="288"/>
        <v>45807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79"/>
        <v>45663</v>
      </c>
      <c r="B840" s="116">
        <f t="shared" ca="1" si="289"/>
        <v>1372.8067488899999</v>
      </c>
      <c r="C840" s="14">
        <f t="shared" ca="1" si="280"/>
        <v>763.9107677799999</v>
      </c>
      <c r="D840" s="95">
        <f t="shared" si="281"/>
        <v>45660</v>
      </c>
      <c r="E840" s="93">
        <f ca="1">IF(D840&lt;$B$1,VLOOKUP(D840,[1]DI!$A$4:$B$15000,2,FALSE),0)</f>
        <v>0.1215</v>
      </c>
      <c r="F840" s="14">
        <f t="shared" ca="1" si="290"/>
        <v>1.00045513</v>
      </c>
      <c r="G840" s="14">
        <f ca="1">(TRUNC(PRODUCT($F$12:$F839),16))</f>
        <v>1.4388650909769301</v>
      </c>
      <c r="H840" s="14">
        <f t="shared" si="291"/>
        <v>1</v>
      </c>
      <c r="I840" s="14">
        <f t="shared" ca="1" si="292"/>
        <v>1.43886509</v>
      </c>
      <c r="J840" s="13">
        <f t="shared" si="282"/>
        <v>7.0000000000000007E-2</v>
      </c>
      <c r="K840" s="29">
        <f t="shared" si="283"/>
        <v>44456</v>
      </c>
      <c r="L840" s="2">
        <f t="shared" si="284"/>
        <v>828</v>
      </c>
      <c r="M840" s="17">
        <f t="shared" si="285"/>
        <v>828</v>
      </c>
      <c r="N840" s="12">
        <f t="shared" si="274"/>
        <v>1.2489547329999999</v>
      </c>
      <c r="O840" s="12">
        <f t="shared" ca="1" si="275"/>
        <v>1.797077364</v>
      </c>
      <c r="P840" s="17">
        <f t="shared" si="286"/>
        <v>0</v>
      </c>
      <c r="Q840" s="14">
        <f t="shared" ca="1" si="276"/>
        <v>608.89598110999998</v>
      </c>
      <c r="R840" s="20">
        <f t="shared" si="277"/>
        <v>0</v>
      </c>
      <c r="S840" s="14">
        <f t="shared" si="278"/>
        <v>0</v>
      </c>
      <c r="T840" s="4" t="str">
        <f t="shared" si="287"/>
        <v>A+J=</v>
      </c>
      <c r="U840" s="29">
        <f t="shared" si="288"/>
        <v>45807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79"/>
        <v>45664</v>
      </c>
      <c r="B841" s="116">
        <f t="shared" ca="1" si="289"/>
        <v>1373.8003515799999</v>
      </c>
      <c r="C841" s="14">
        <f t="shared" ca="1" si="280"/>
        <v>763.9107677799999</v>
      </c>
      <c r="D841" s="95">
        <f t="shared" si="281"/>
        <v>45663</v>
      </c>
      <c r="E841" s="93">
        <f ca="1">IF(D841&lt;$B$1,VLOOKUP(D841,[1]DI!$A$4:$B$15000,2,FALSE),0)</f>
        <v>0.1215</v>
      </c>
      <c r="F841" s="14">
        <f t="shared" ca="1" si="290"/>
        <v>1.00045513</v>
      </c>
      <c r="G841" s="14">
        <f ca="1">(TRUNC(PRODUCT($F$12:$F840),16))</f>
        <v>1.4395199616457901</v>
      </c>
      <c r="H841" s="14">
        <f t="shared" si="291"/>
        <v>1</v>
      </c>
      <c r="I841" s="14">
        <f t="shared" ca="1" si="292"/>
        <v>1.4395199599999999</v>
      </c>
      <c r="J841" s="13">
        <f t="shared" si="282"/>
        <v>7.0000000000000007E-2</v>
      </c>
      <c r="K841" s="29">
        <f t="shared" si="283"/>
        <v>44456</v>
      </c>
      <c r="L841" s="2">
        <f t="shared" si="284"/>
        <v>829</v>
      </c>
      <c r="M841" s="17">
        <f t="shared" si="285"/>
        <v>829</v>
      </c>
      <c r="N841" s="12">
        <f t="shared" si="274"/>
        <v>1.2492901059999999</v>
      </c>
      <c r="O841" s="12">
        <f t="shared" ca="1" si="275"/>
        <v>1.798378043</v>
      </c>
      <c r="P841" s="17">
        <f t="shared" si="286"/>
        <v>0</v>
      </c>
      <c r="Q841" s="14">
        <f t="shared" ca="1" si="276"/>
        <v>609.88958379999997</v>
      </c>
      <c r="R841" s="20">
        <f t="shared" si="277"/>
        <v>0</v>
      </c>
      <c r="S841" s="14">
        <f t="shared" si="278"/>
        <v>0</v>
      </c>
      <c r="T841" s="4" t="str">
        <f t="shared" si="287"/>
        <v>A+J=</v>
      </c>
      <c r="U841" s="29">
        <f t="shared" si="288"/>
        <v>45807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79"/>
        <v>45665</v>
      </c>
      <c r="B842" s="116">
        <f t="shared" ca="1" si="289"/>
        <v>1374.7946754099999</v>
      </c>
      <c r="C842" s="14">
        <f t="shared" ca="1" si="280"/>
        <v>763.9107677799999</v>
      </c>
      <c r="D842" s="95">
        <f t="shared" si="281"/>
        <v>45664</v>
      </c>
      <c r="E842" s="93">
        <f ca="1">IF(D842&lt;$B$1,VLOOKUP(D842,[1]DI!$A$4:$B$15000,2,FALSE),0)</f>
        <v>0.1215</v>
      </c>
      <c r="F842" s="14">
        <f t="shared" ca="1" si="290"/>
        <v>1.00045513</v>
      </c>
      <c r="G842" s="14">
        <f ca="1">(TRUNC(PRODUCT($F$12:$F841),16))</f>
        <v>1.44017513036593</v>
      </c>
      <c r="H842" s="14">
        <f t="shared" si="291"/>
        <v>1</v>
      </c>
      <c r="I842" s="14">
        <f t="shared" ca="1" si="292"/>
        <v>1.4401751300000001</v>
      </c>
      <c r="J842" s="13">
        <f t="shared" si="282"/>
        <v>7.0000000000000007E-2</v>
      </c>
      <c r="K842" s="29">
        <f t="shared" si="283"/>
        <v>44456</v>
      </c>
      <c r="L842" s="2">
        <f t="shared" si="284"/>
        <v>830</v>
      </c>
      <c r="M842" s="17">
        <f t="shared" si="285"/>
        <v>830</v>
      </c>
      <c r="N842" s="12">
        <f t="shared" si="274"/>
        <v>1.249625569</v>
      </c>
      <c r="O842" s="12">
        <f t="shared" ca="1" si="275"/>
        <v>1.7996796660000001</v>
      </c>
      <c r="P842" s="17">
        <f t="shared" si="286"/>
        <v>0</v>
      </c>
      <c r="Q842" s="14">
        <f t="shared" ca="1" si="276"/>
        <v>610.88390762999995</v>
      </c>
      <c r="R842" s="20">
        <f t="shared" si="277"/>
        <v>0</v>
      </c>
      <c r="S842" s="14">
        <f t="shared" si="278"/>
        <v>0</v>
      </c>
      <c r="T842" s="4" t="str">
        <f t="shared" si="287"/>
        <v>A+J=</v>
      </c>
      <c r="U842" s="29">
        <f t="shared" si="288"/>
        <v>45807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79"/>
        <v>45666</v>
      </c>
      <c r="B843" s="116">
        <f t="shared" ca="1" si="289"/>
        <v>1375.7897195999999</v>
      </c>
      <c r="C843" s="14">
        <f t="shared" ca="1" si="280"/>
        <v>763.9107677799999</v>
      </c>
      <c r="D843" s="95">
        <f t="shared" si="281"/>
        <v>45665</v>
      </c>
      <c r="E843" s="93">
        <f ca="1">IF(D843&lt;$B$1,VLOOKUP(D843,[1]DI!$A$4:$B$15000,2,FALSE),0)</f>
        <v>0.1215</v>
      </c>
      <c r="F843" s="14">
        <f t="shared" ca="1" si="290"/>
        <v>1.00045513</v>
      </c>
      <c r="G843" s="14">
        <f ca="1">(TRUNC(PRODUCT($F$12:$F842),16))</f>
        <v>1.44083059727302</v>
      </c>
      <c r="H843" s="14">
        <f t="shared" si="291"/>
        <v>1</v>
      </c>
      <c r="I843" s="14">
        <f t="shared" ca="1" si="292"/>
        <v>1.4408306</v>
      </c>
      <c r="J843" s="13">
        <f t="shared" si="282"/>
        <v>7.0000000000000007E-2</v>
      </c>
      <c r="K843" s="29">
        <f t="shared" si="283"/>
        <v>44456</v>
      </c>
      <c r="L843" s="2">
        <f t="shared" si="284"/>
        <v>831</v>
      </c>
      <c r="M843" s="17">
        <f t="shared" si="285"/>
        <v>831</v>
      </c>
      <c r="N843" s="12">
        <f t="shared" si="274"/>
        <v>1.2499611209999999</v>
      </c>
      <c r="O843" s="12">
        <f t="shared" ca="1" si="275"/>
        <v>1.800982232</v>
      </c>
      <c r="P843" s="17">
        <f t="shared" si="286"/>
        <v>0</v>
      </c>
      <c r="Q843" s="14">
        <f t="shared" ca="1" si="276"/>
        <v>611.87895182</v>
      </c>
      <c r="R843" s="20">
        <f t="shared" si="277"/>
        <v>0</v>
      </c>
      <c r="S843" s="14">
        <f t="shared" si="278"/>
        <v>0</v>
      </c>
      <c r="T843" s="4" t="str">
        <f t="shared" si="287"/>
        <v>A+J=</v>
      </c>
      <c r="U843" s="29">
        <f t="shared" si="288"/>
        <v>45807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79"/>
        <v>45667</v>
      </c>
      <c r="B844" s="116">
        <f t="shared" ca="1" si="289"/>
        <v>1376.78547652</v>
      </c>
      <c r="C844" s="14">
        <f t="shared" ca="1" si="280"/>
        <v>763.9107677799999</v>
      </c>
      <c r="D844" s="95">
        <f t="shared" si="281"/>
        <v>45666</v>
      </c>
      <c r="E844" s="93">
        <f ca="1">IF(D844&lt;$B$1,VLOOKUP(D844,[1]DI!$A$4:$B$15000,2,FALSE),0)</f>
        <v>0.1215</v>
      </c>
      <c r="F844" s="14">
        <f t="shared" ca="1" si="290"/>
        <v>1.00045513</v>
      </c>
      <c r="G844" s="14">
        <f ca="1">(TRUNC(PRODUCT($F$12:$F843),16))</f>
        <v>1.4414863625027501</v>
      </c>
      <c r="H844" s="14">
        <f t="shared" si="291"/>
        <v>1</v>
      </c>
      <c r="I844" s="14">
        <f t="shared" ca="1" si="292"/>
        <v>1.4414863600000001</v>
      </c>
      <c r="J844" s="13">
        <f t="shared" si="282"/>
        <v>7.0000000000000007E-2</v>
      </c>
      <c r="K844" s="29">
        <f t="shared" si="283"/>
        <v>44456</v>
      </c>
      <c r="L844" s="2">
        <f t="shared" si="284"/>
        <v>832</v>
      </c>
      <c r="M844" s="17">
        <f t="shared" si="285"/>
        <v>832</v>
      </c>
      <c r="N844" s="12">
        <f t="shared" ref="N844:N869" si="293">ROUND((J844+1)^(M844/252),9)</f>
        <v>1.250296764</v>
      </c>
      <c r="O844" s="12">
        <f t="shared" ref="O844:O869" ca="1" si="294">ROUND(I844*N844,9)</f>
        <v>1.802285731</v>
      </c>
      <c r="P844" s="17">
        <f t="shared" si="286"/>
        <v>0</v>
      </c>
      <c r="Q844" s="14">
        <f t="shared" ref="Q844:Q869" ca="1" si="295">TRUNC(((O844-1)*C844),8)</f>
        <v>612.87470873999996</v>
      </c>
      <c r="R844" s="20">
        <f t="shared" ref="R844:R907" si="296">IF($P844&gt;0,VLOOKUP($P844,$X$12:$AD$150,7),0)</f>
        <v>0</v>
      </c>
      <c r="S844" s="14">
        <f t="shared" ref="S844:S869" si="297">IF(R844&gt;0,TRUNC(R844*C844,8),0)</f>
        <v>0</v>
      </c>
      <c r="T844" s="4" t="str">
        <f t="shared" si="287"/>
        <v>A+J=</v>
      </c>
      <c r="U844" s="29">
        <f t="shared" si="288"/>
        <v>45807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298">WORKDAY($A844,1,$X$166:$X$544)</f>
        <v>45670</v>
      </c>
      <c r="B845" s="116">
        <f t="shared" ca="1" si="289"/>
        <v>1377.7819667999997</v>
      </c>
      <c r="C845" s="14">
        <f t="shared" ref="C845:C869" ca="1" si="299">(C844-S844)</f>
        <v>763.9107677799999</v>
      </c>
      <c r="D845" s="95">
        <f t="shared" ref="D845:D908" si="300">WORKDAY($A845,-1,$X$160:$X$544)</f>
        <v>45667</v>
      </c>
      <c r="E845" s="93">
        <f ca="1">IF(D845&lt;$B$1,VLOOKUP(D845,[1]DI!$A$4:$B$15000,2,FALSE),0)</f>
        <v>0.1215</v>
      </c>
      <c r="F845" s="14">
        <f t="shared" ca="1" si="290"/>
        <v>1.00045513</v>
      </c>
      <c r="G845" s="14">
        <f ca="1">(TRUNC(PRODUCT($F$12:$F844),16))</f>
        <v>1.4421424261909199</v>
      </c>
      <c r="H845" s="14">
        <f t="shared" si="291"/>
        <v>1</v>
      </c>
      <c r="I845" s="14">
        <f t="shared" ca="1" si="292"/>
        <v>1.4421424300000001</v>
      </c>
      <c r="J845" s="13">
        <f t="shared" ref="J845:J908" si="301">J844</f>
        <v>7.0000000000000007E-2</v>
      </c>
      <c r="K845" s="29">
        <f t="shared" ref="K845:K869" si="302">IF(P844&gt;0,VLOOKUP(P844,X$12:AH$150,2),K844)</f>
        <v>44456</v>
      </c>
      <c r="L845" s="2">
        <f t="shared" ref="L845:L869" si="303">IF(A845&gt;K845,IF(NETWORKDAYS(K845,A845,$X$160:$X$544)-1=0,1,NETWORKDAYS(K845,A845,$X$160:$X$544)-1),0)</f>
        <v>833</v>
      </c>
      <c r="M845" s="17">
        <f t="shared" ref="M845:M869" si="304">IF(AND(L845=1,L844=1),1,IF(L845&gt;0,IF(L845=L844,L845+1,L845),0))</f>
        <v>833</v>
      </c>
      <c r="N845" s="12">
        <f t="shared" si="293"/>
        <v>1.2506324980000001</v>
      </c>
      <c r="O845" s="12">
        <f t="shared" ca="1" si="294"/>
        <v>1.80359019</v>
      </c>
      <c r="P845" s="17">
        <f t="shared" ref="P845:P869" si="305">IF(VLOOKUP(A845,Y$12:AF$150,8)=VLOOKUP(A844,Y$12:AF$150,8),0,VLOOKUP(A845,Y$12:AF$150,8))</f>
        <v>0</v>
      </c>
      <c r="Q845" s="14">
        <f t="shared" ca="1" si="295"/>
        <v>613.87119901999995</v>
      </c>
      <c r="R845" s="20">
        <f t="shared" si="296"/>
        <v>0</v>
      </c>
      <c r="S845" s="14">
        <f t="shared" si="297"/>
        <v>0</v>
      </c>
      <c r="T845" s="4" t="str">
        <f t="shared" ref="T845:T869" si="306">IF(P844&gt;0,VLOOKUP(P844,X$12:AH$150,10),T844)</f>
        <v>A+J=</v>
      </c>
      <c r="U845" s="29">
        <f t="shared" ref="U845:U869" si="307">IF(P844&gt;0,VLOOKUP(P844,X$12:AH$150,11),U844)</f>
        <v>45807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298"/>
        <v>45671</v>
      </c>
      <c r="B846" s="116">
        <f t="shared" ref="B846:B869" ca="1" si="308">IF(D846&lt;=TODAY(),C846+Q846,IF(AND(D846&gt;TODAY(),A846&lt;=$B$1),IF(VLOOKUP(TODAY(),$A$10:$E$5000,4,FALSE)=0,"n.d",C846+Q846),"n.d"))</f>
        <v>1378.7791682799998</v>
      </c>
      <c r="C846" s="14">
        <f t="shared" ca="1" si="299"/>
        <v>763.9107677799999</v>
      </c>
      <c r="D846" s="95">
        <f t="shared" si="300"/>
        <v>45670</v>
      </c>
      <c r="E846" s="93">
        <f ca="1">IF(D846&lt;$B$1,VLOOKUP(D846,[1]DI!$A$4:$B$15000,2,FALSE),0)</f>
        <v>0.1215</v>
      </c>
      <c r="F846" s="14">
        <f t="shared" ref="F846:F869" ca="1" si="309">ROUND(((1+E846)^(1/252)),8)</f>
        <v>1.00045513</v>
      </c>
      <c r="G846" s="14">
        <f ca="1">(TRUNC(PRODUCT($F$12:$F845),16))</f>
        <v>1.44279878847335</v>
      </c>
      <c r="H846" s="14">
        <f t="shared" ref="H846:H869" si="310">IF(P845&gt;0,G845,H845)</f>
        <v>1</v>
      </c>
      <c r="I846" s="14">
        <f t="shared" ref="I846:I869" ca="1" si="311">ROUND(G846/H846,8)</f>
        <v>1.4427987900000001</v>
      </c>
      <c r="J846" s="13">
        <f t="shared" si="301"/>
        <v>7.0000000000000007E-2</v>
      </c>
      <c r="K846" s="29">
        <f t="shared" si="302"/>
        <v>44456</v>
      </c>
      <c r="L846" s="2">
        <f t="shared" si="303"/>
        <v>834</v>
      </c>
      <c r="M846" s="17">
        <f t="shared" si="304"/>
        <v>834</v>
      </c>
      <c r="N846" s="12">
        <f t="shared" si="293"/>
        <v>1.250968321</v>
      </c>
      <c r="O846" s="12">
        <f t="shared" ca="1" si="294"/>
        <v>1.8048955799999999</v>
      </c>
      <c r="P846" s="17">
        <f t="shared" si="305"/>
        <v>0</v>
      </c>
      <c r="Q846" s="14">
        <f t="shared" ca="1" si="295"/>
        <v>614.86840050000001</v>
      </c>
      <c r="R846" s="20">
        <f t="shared" si="296"/>
        <v>0</v>
      </c>
      <c r="S846" s="14">
        <f t="shared" si="297"/>
        <v>0</v>
      </c>
      <c r="T846" s="4" t="str">
        <f t="shared" si="306"/>
        <v>A+J=</v>
      </c>
      <c r="U846" s="29">
        <f t="shared" si="307"/>
        <v>45807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298"/>
        <v>45672</v>
      </c>
      <c r="B847" s="116">
        <f t="shared" ca="1" si="308"/>
        <v>1379.77709241</v>
      </c>
      <c r="C847" s="14">
        <f t="shared" ca="1" si="299"/>
        <v>763.9107677799999</v>
      </c>
      <c r="D847" s="95">
        <f t="shared" si="300"/>
        <v>45671</v>
      </c>
      <c r="E847" s="93">
        <f ca="1">IF(D847&lt;$B$1,VLOOKUP(D847,[1]DI!$A$4:$B$15000,2,FALSE),0)</f>
        <v>0.1215</v>
      </c>
      <c r="F847" s="14">
        <f t="shared" ca="1" si="309"/>
        <v>1.00045513</v>
      </c>
      <c r="G847" s="14">
        <f ca="1">(TRUNC(PRODUCT($F$12:$F846),16))</f>
        <v>1.4434554494859499</v>
      </c>
      <c r="H847" s="14">
        <f t="shared" si="310"/>
        <v>1</v>
      </c>
      <c r="I847" s="14">
        <f t="shared" ca="1" si="311"/>
        <v>1.4434554500000001</v>
      </c>
      <c r="J847" s="13">
        <f t="shared" si="301"/>
        <v>7.0000000000000007E-2</v>
      </c>
      <c r="K847" s="29">
        <f t="shared" si="302"/>
        <v>44456</v>
      </c>
      <c r="L847" s="2">
        <f t="shared" si="303"/>
        <v>835</v>
      </c>
      <c r="M847" s="17">
        <f t="shared" si="304"/>
        <v>835</v>
      </c>
      <c r="N847" s="12">
        <f t="shared" si="293"/>
        <v>1.251304234</v>
      </c>
      <c r="O847" s="12">
        <f t="shared" ca="1" si="294"/>
        <v>1.806201916</v>
      </c>
      <c r="P847" s="17">
        <f t="shared" si="305"/>
        <v>0</v>
      </c>
      <c r="Q847" s="14">
        <f t="shared" ca="1" si="295"/>
        <v>615.86632463000001</v>
      </c>
      <c r="R847" s="20">
        <f t="shared" si="296"/>
        <v>0</v>
      </c>
      <c r="S847" s="14">
        <f t="shared" si="297"/>
        <v>0</v>
      </c>
      <c r="T847" s="4" t="str">
        <f t="shared" si="306"/>
        <v>A+J=</v>
      </c>
      <c r="U847" s="29">
        <f t="shared" si="307"/>
        <v>45807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298"/>
        <v>45673</v>
      </c>
      <c r="B848" s="116">
        <f t="shared" ca="1" si="308"/>
        <v>1380.7757414999999</v>
      </c>
      <c r="C848" s="14">
        <f t="shared" ca="1" si="299"/>
        <v>763.9107677799999</v>
      </c>
      <c r="D848" s="95">
        <f t="shared" si="300"/>
        <v>45672</v>
      </c>
      <c r="E848" s="93">
        <f ca="1">IF(D848&lt;$B$1,VLOOKUP(D848,[1]DI!$A$4:$B$15000,2,FALSE),0)</f>
        <v>0.1215</v>
      </c>
      <c r="F848" s="14">
        <f t="shared" ca="1" si="309"/>
        <v>1.00045513</v>
      </c>
      <c r="G848" s="14">
        <f ca="1">(TRUNC(PRODUCT($F$12:$F847),16))</f>
        <v>1.44411240936468</v>
      </c>
      <c r="H848" s="14">
        <f t="shared" si="310"/>
        <v>1</v>
      </c>
      <c r="I848" s="14">
        <f t="shared" ca="1" si="311"/>
        <v>1.44411241</v>
      </c>
      <c r="J848" s="13">
        <f t="shared" si="301"/>
        <v>7.0000000000000007E-2</v>
      </c>
      <c r="K848" s="29">
        <f t="shared" si="302"/>
        <v>44456</v>
      </c>
      <c r="L848" s="2">
        <f t="shared" si="303"/>
        <v>836</v>
      </c>
      <c r="M848" s="17">
        <f t="shared" si="304"/>
        <v>836</v>
      </c>
      <c r="N848" s="12">
        <f t="shared" si="293"/>
        <v>1.251640238</v>
      </c>
      <c r="O848" s="12">
        <f t="shared" ca="1" si="294"/>
        <v>1.807509201</v>
      </c>
      <c r="P848" s="17">
        <f t="shared" si="305"/>
        <v>0</v>
      </c>
      <c r="Q848" s="14">
        <f t="shared" ca="1" si="295"/>
        <v>616.86497371999997</v>
      </c>
      <c r="R848" s="20">
        <f t="shared" si="296"/>
        <v>0</v>
      </c>
      <c r="S848" s="14">
        <f t="shared" si="297"/>
        <v>0</v>
      </c>
      <c r="T848" s="4" t="str">
        <f t="shared" si="306"/>
        <v>A+J=</v>
      </c>
      <c r="U848" s="29">
        <f t="shared" si="307"/>
        <v>45807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298"/>
        <v>45674</v>
      </c>
      <c r="B849" s="116">
        <f t="shared" ca="1" si="308"/>
        <v>1381.7751132499998</v>
      </c>
      <c r="C849" s="14">
        <f t="shared" ca="1" si="299"/>
        <v>763.9107677799999</v>
      </c>
      <c r="D849" s="95">
        <f t="shared" si="300"/>
        <v>45673</v>
      </c>
      <c r="E849" s="93">
        <f ca="1">IF(D849&lt;$B$1,VLOOKUP(D849,[1]DI!$A$4:$B$15000,2,FALSE),0)</f>
        <v>0.1215</v>
      </c>
      <c r="F849" s="14">
        <f t="shared" ca="1" si="309"/>
        <v>1.00045513</v>
      </c>
      <c r="G849" s="14">
        <f ca="1">(TRUNC(PRODUCT($F$12:$F848),16))</f>
        <v>1.44476966824555</v>
      </c>
      <c r="H849" s="14">
        <f t="shared" si="310"/>
        <v>1</v>
      </c>
      <c r="I849" s="14">
        <f t="shared" ca="1" si="311"/>
        <v>1.4447696699999999</v>
      </c>
      <c r="J849" s="13">
        <f t="shared" si="301"/>
        <v>7.0000000000000007E-2</v>
      </c>
      <c r="K849" s="29">
        <f t="shared" si="302"/>
        <v>44456</v>
      </c>
      <c r="L849" s="2">
        <f t="shared" si="303"/>
        <v>837</v>
      </c>
      <c r="M849" s="17">
        <f t="shared" si="304"/>
        <v>837</v>
      </c>
      <c r="N849" s="12">
        <f t="shared" si="293"/>
        <v>1.2519763319999999</v>
      </c>
      <c r="O849" s="12">
        <f t="shared" ca="1" si="294"/>
        <v>1.8088174319999999</v>
      </c>
      <c r="P849" s="17">
        <f t="shared" si="305"/>
        <v>0</v>
      </c>
      <c r="Q849" s="14">
        <f t="shared" ca="1" si="295"/>
        <v>617.86434546999999</v>
      </c>
      <c r="R849" s="20">
        <f t="shared" si="296"/>
        <v>0</v>
      </c>
      <c r="S849" s="14">
        <f t="shared" si="297"/>
        <v>0</v>
      </c>
      <c r="T849" s="4" t="str">
        <f t="shared" si="306"/>
        <v>A+J=</v>
      </c>
      <c r="U849" s="29">
        <f t="shared" si="307"/>
        <v>45807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298"/>
        <v>45677</v>
      </c>
      <c r="B850" s="116">
        <f t="shared" ca="1" si="308"/>
        <v>1382.7752091799998</v>
      </c>
      <c r="C850" s="14">
        <f t="shared" ca="1" si="299"/>
        <v>763.9107677799999</v>
      </c>
      <c r="D850" s="95">
        <f t="shared" si="300"/>
        <v>45674</v>
      </c>
      <c r="E850" s="93">
        <f ca="1">IF(D850&lt;$B$1,VLOOKUP(D850,[1]DI!$A$4:$B$15000,2,FALSE),0)</f>
        <v>0.1215</v>
      </c>
      <c r="F850" s="14">
        <f t="shared" ca="1" si="309"/>
        <v>1.00045513</v>
      </c>
      <c r="G850" s="14">
        <f ca="1">(TRUNC(PRODUCT($F$12:$F849),16))</f>
        <v>1.4454272262646599</v>
      </c>
      <c r="H850" s="14">
        <f t="shared" si="310"/>
        <v>1</v>
      </c>
      <c r="I850" s="14">
        <f t="shared" ca="1" si="311"/>
        <v>1.44542723</v>
      </c>
      <c r="J850" s="13">
        <f t="shared" si="301"/>
        <v>7.0000000000000007E-2</v>
      </c>
      <c r="K850" s="29">
        <f t="shared" si="302"/>
        <v>44456</v>
      </c>
      <c r="L850" s="2">
        <f t="shared" si="303"/>
        <v>838</v>
      </c>
      <c r="M850" s="17">
        <f t="shared" si="304"/>
        <v>838</v>
      </c>
      <c r="N850" s="12">
        <f t="shared" si="293"/>
        <v>1.2523125159999999</v>
      </c>
      <c r="O850" s="12">
        <f t="shared" ca="1" si="294"/>
        <v>1.8101266110000001</v>
      </c>
      <c r="P850" s="17">
        <f t="shared" si="305"/>
        <v>0</v>
      </c>
      <c r="Q850" s="14">
        <f t="shared" ca="1" si="295"/>
        <v>618.86444140000003</v>
      </c>
      <c r="R850" s="20">
        <f t="shared" si="296"/>
        <v>0</v>
      </c>
      <c r="S850" s="14">
        <f t="shared" si="297"/>
        <v>0</v>
      </c>
      <c r="T850" s="4" t="str">
        <f t="shared" si="306"/>
        <v>A+J=</v>
      </c>
      <c r="U850" s="29">
        <f t="shared" si="307"/>
        <v>45807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298"/>
        <v>45678</v>
      </c>
      <c r="B851" s="116">
        <f t="shared" ca="1" si="308"/>
        <v>1383.7760201399999</v>
      </c>
      <c r="C851" s="14">
        <f t="shared" ca="1" si="299"/>
        <v>763.9107677799999</v>
      </c>
      <c r="D851" s="95">
        <f t="shared" si="300"/>
        <v>45677</v>
      </c>
      <c r="E851" s="93">
        <f ca="1">IF(D851&lt;$B$1,VLOOKUP(D851,[1]DI!$A$4:$B$15000,2,FALSE),0)</f>
        <v>0.1215</v>
      </c>
      <c r="F851" s="14">
        <f t="shared" ca="1" si="309"/>
        <v>1.00045513</v>
      </c>
      <c r="G851" s="14">
        <f ca="1">(TRUNC(PRODUCT($F$12:$F850),16))</f>
        <v>1.44608508355815</v>
      </c>
      <c r="H851" s="14">
        <f t="shared" si="310"/>
        <v>1</v>
      </c>
      <c r="I851" s="14">
        <f t="shared" ca="1" si="311"/>
        <v>1.44608508</v>
      </c>
      <c r="J851" s="13">
        <f t="shared" si="301"/>
        <v>7.0000000000000007E-2</v>
      </c>
      <c r="K851" s="29">
        <f t="shared" si="302"/>
        <v>44456</v>
      </c>
      <c r="L851" s="2">
        <f t="shared" si="303"/>
        <v>839</v>
      </c>
      <c r="M851" s="17">
        <f t="shared" si="304"/>
        <v>839</v>
      </c>
      <c r="N851" s="12">
        <f t="shared" si="293"/>
        <v>1.2526487900000001</v>
      </c>
      <c r="O851" s="12">
        <f t="shared" ca="1" si="294"/>
        <v>1.8114367259999999</v>
      </c>
      <c r="P851" s="17">
        <f t="shared" si="305"/>
        <v>0</v>
      </c>
      <c r="Q851" s="14">
        <f t="shared" ca="1" si="295"/>
        <v>619.86525236</v>
      </c>
      <c r="R851" s="20">
        <f t="shared" si="296"/>
        <v>0</v>
      </c>
      <c r="S851" s="14">
        <f t="shared" si="297"/>
        <v>0</v>
      </c>
      <c r="T851" s="4" t="str">
        <f t="shared" si="306"/>
        <v>A+J=</v>
      </c>
      <c r="U851" s="29">
        <f t="shared" si="307"/>
        <v>45807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298"/>
        <v>45679</v>
      </c>
      <c r="B852" s="116">
        <f t="shared" ca="1" si="308"/>
        <v>1384.77756598</v>
      </c>
      <c r="C852" s="14">
        <f t="shared" ca="1" si="299"/>
        <v>763.9107677799999</v>
      </c>
      <c r="D852" s="95">
        <f t="shared" si="300"/>
        <v>45678</v>
      </c>
      <c r="E852" s="93">
        <f ca="1">IF(D852&lt;$B$1,VLOOKUP(D852,[1]DI!$A$4:$B$15000,2,FALSE),0)</f>
        <v>0.1215</v>
      </c>
      <c r="F852" s="14">
        <f t="shared" ca="1" si="309"/>
        <v>1.00045513</v>
      </c>
      <c r="G852" s="14">
        <f ca="1">(TRUNC(PRODUCT($F$12:$F851),16))</f>
        <v>1.44674324026223</v>
      </c>
      <c r="H852" s="14">
        <f t="shared" si="310"/>
        <v>1</v>
      </c>
      <c r="I852" s="14">
        <f t="shared" ca="1" si="311"/>
        <v>1.44674324</v>
      </c>
      <c r="J852" s="13">
        <f t="shared" si="301"/>
        <v>7.0000000000000007E-2</v>
      </c>
      <c r="K852" s="29">
        <f t="shared" si="302"/>
        <v>44456</v>
      </c>
      <c r="L852" s="2">
        <f t="shared" si="303"/>
        <v>840</v>
      </c>
      <c r="M852" s="17">
        <f t="shared" si="304"/>
        <v>840</v>
      </c>
      <c r="N852" s="12">
        <f t="shared" si="293"/>
        <v>1.252985155</v>
      </c>
      <c r="O852" s="12">
        <f t="shared" ca="1" si="294"/>
        <v>1.8127478029999999</v>
      </c>
      <c r="P852" s="17">
        <f t="shared" si="305"/>
        <v>0</v>
      </c>
      <c r="Q852" s="14">
        <f t="shared" ca="1" si="295"/>
        <v>620.86679819999995</v>
      </c>
      <c r="R852" s="20">
        <f t="shared" si="296"/>
        <v>0</v>
      </c>
      <c r="S852" s="14">
        <f t="shared" si="297"/>
        <v>0</v>
      </c>
      <c r="T852" s="4" t="str">
        <f t="shared" si="306"/>
        <v>A+J=</v>
      </c>
      <c r="U852" s="29">
        <f t="shared" si="307"/>
        <v>45807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298"/>
        <v>45680</v>
      </c>
      <c r="B853" s="116">
        <f t="shared" ca="1" si="308"/>
        <v>1385.7798367699997</v>
      </c>
      <c r="C853" s="14">
        <f t="shared" ca="1" si="299"/>
        <v>763.9107677799999</v>
      </c>
      <c r="D853" s="95">
        <f t="shared" si="300"/>
        <v>45679</v>
      </c>
      <c r="E853" s="93">
        <f ca="1">IF(D853&lt;$B$1,VLOOKUP(D853,[1]DI!$A$4:$B$15000,2,FALSE),0)</f>
        <v>0.1215</v>
      </c>
      <c r="F853" s="14">
        <f t="shared" ca="1" si="309"/>
        <v>1.00045513</v>
      </c>
      <c r="G853" s="14">
        <f ca="1">(TRUNC(PRODUCT($F$12:$F852),16))</f>
        <v>1.44740169651317</v>
      </c>
      <c r="H853" s="14">
        <f t="shared" si="310"/>
        <v>1</v>
      </c>
      <c r="I853" s="14">
        <f t="shared" ca="1" si="311"/>
        <v>1.4474016999999999</v>
      </c>
      <c r="J853" s="13">
        <f t="shared" si="301"/>
        <v>7.0000000000000007E-2</v>
      </c>
      <c r="K853" s="29">
        <f t="shared" si="302"/>
        <v>44456</v>
      </c>
      <c r="L853" s="2">
        <f t="shared" si="303"/>
        <v>841</v>
      </c>
      <c r="M853" s="17">
        <f t="shared" si="304"/>
        <v>841</v>
      </c>
      <c r="N853" s="12">
        <f t="shared" si="293"/>
        <v>1.25332161</v>
      </c>
      <c r="O853" s="12">
        <f t="shared" ca="1" si="294"/>
        <v>1.8140598290000001</v>
      </c>
      <c r="P853" s="17">
        <f t="shared" si="305"/>
        <v>0</v>
      </c>
      <c r="Q853" s="14">
        <f t="shared" ca="1" si="295"/>
        <v>621.86906898999996</v>
      </c>
      <c r="R853" s="20">
        <f t="shared" si="296"/>
        <v>0</v>
      </c>
      <c r="S853" s="14">
        <f t="shared" si="297"/>
        <v>0</v>
      </c>
      <c r="T853" s="4" t="str">
        <f t="shared" si="306"/>
        <v>A+J=</v>
      </c>
      <c r="U853" s="29">
        <f t="shared" si="307"/>
        <v>45807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298"/>
        <v>45681</v>
      </c>
      <c r="B854" s="116">
        <f t="shared" ca="1" si="308"/>
        <v>1386.78282334</v>
      </c>
      <c r="C854" s="14">
        <f t="shared" ca="1" si="299"/>
        <v>763.9107677799999</v>
      </c>
      <c r="D854" s="95">
        <f t="shared" si="300"/>
        <v>45680</v>
      </c>
      <c r="E854" s="93">
        <f ca="1">IF(D854&lt;$B$1,VLOOKUP(D854,[1]DI!$A$4:$B$15000,2,FALSE),0)</f>
        <v>0.1215</v>
      </c>
      <c r="F854" s="14">
        <f t="shared" ca="1" si="309"/>
        <v>1.00045513</v>
      </c>
      <c r="G854" s="14">
        <f ca="1">(TRUNC(PRODUCT($F$12:$F853),16))</f>
        <v>1.4480604524473</v>
      </c>
      <c r="H854" s="14">
        <f t="shared" si="310"/>
        <v>1</v>
      </c>
      <c r="I854" s="14">
        <f t="shared" ca="1" si="311"/>
        <v>1.4480604500000001</v>
      </c>
      <c r="J854" s="13">
        <f t="shared" si="301"/>
        <v>7.0000000000000007E-2</v>
      </c>
      <c r="K854" s="29">
        <f t="shared" si="302"/>
        <v>44456</v>
      </c>
      <c r="L854" s="2">
        <f t="shared" si="303"/>
        <v>842</v>
      </c>
      <c r="M854" s="17">
        <f t="shared" si="304"/>
        <v>842</v>
      </c>
      <c r="N854" s="12">
        <f t="shared" si="293"/>
        <v>1.2536581550000001</v>
      </c>
      <c r="O854" s="12">
        <f t="shared" ca="1" si="294"/>
        <v>1.815372792</v>
      </c>
      <c r="P854" s="17">
        <f t="shared" si="305"/>
        <v>0</v>
      </c>
      <c r="Q854" s="14">
        <f t="shared" ca="1" si="295"/>
        <v>622.87205556000004</v>
      </c>
      <c r="R854" s="20">
        <f t="shared" si="296"/>
        <v>0</v>
      </c>
      <c r="S854" s="14">
        <f t="shared" si="297"/>
        <v>0</v>
      </c>
      <c r="T854" s="4" t="str">
        <f t="shared" si="306"/>
        <v>A+J=</v>
      </c>
      <c r="U854" s="29">
        <f t="shared" si="307"/>
        <v>45807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298"/>
        <v>45684</v>
      </c>
      <c r="B855" s="116">
        <f t="shared" ca="1" si="308"/>
        <v>1387.7865463200001</v>
      </c>
      <c r="C855" s="14">
        <f t="shared" ca="1" si="299"/>
        <v>763.9107677799999</v>
      </c>
      <c r="D855" s="95">
        <f t="shared" si="300"/>
        <v>45681</v>
      </c>
      <c r="E855" s="93">
        <f ca="1">IF(D855&lt;$B$1,VLOOKUP(D855,[1]DI!$A$4:$B$15000,2,FALSE),0)</f>
        <v>0.1215</v>
      </c>
      <c r="F855" s="14">
        <f t="shared" ca="1" si="309"/>
        <v>1.00045513</v>
      </c>
      <c r="G855" s="14">
        <f ca="1">(TRUNC(PRODUCT($F$12:$F854),16))</f>
        <v>1.44871950820102</v>
      </c>
      <c r="H855" s="14">
        <f t="shared" si="310"/>
        <v>1</v>
      </c>
      <c r="I855" s="14">
        <f t="shared" ca="1" si="311"/>
        <v>1.4487195100000001</v>
      </c>
      <c r="J855" s="13">
        <f t="shared" si="301"/>
        <v>7.0000000000000007E-2</v>
      </c>
      <c r="K855" s="29">
        <f t="shared" si="302"/>
        <v>44456</v>
      </c>
      <c r="L855" s="2">
        <f t="shared" si="303"/>
        <v>843</v>
      </c>
      <c r="M855" s="17">
        <f t="shared" si="304"/>
        <v>843</v>
      </c>
      <c r="N855" s="12">
        <f t="shared" si="293"/>
        <v>1.253994791</v>
      </c>
      <c r="O855" s="12">
        <f t="shared" ca="1" si="294"/>
        <v>1.816686719</v>
      </c>
      <c r="P855" s="17">
        <f t="shared" si="305"/>
        <v>0</v>
      </c>
      <c r="Q855" s="14">
        <f t="shared" ca="1" si="295"/>
        <v>623.87577854000006</v>
      </c>
      <c r="R855" s="20">
        <f t="shared" si="296"/>
        <v>0</v>
      </c>
      <c r="S855" s="14">
        <f t="shared" si="297"/>
        <v>0</v>
      </c>
      <c r="T855" s="4" t="str">
        <f t="shared" si="306"/>
        <v>A+J=</v>
      </c>
      <c r="U855" s="29">
        <f t="shared" si="307"/>
        <v>45807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298"/>
        <v>45685</v>
      </c>
      <c r="B856" s="116">
        <f t="shared" ca="1" si="308"/>
        <v>1388.7909858499997</v>
      </c>
      <c r="C856" s="14">
        <f t="shared" ca="1" si="299"/>
        <v>763.9107677799999</v>
      </c>
      <c r="D856" s="95">
        <f t="shared" si="300"/>
        <v>45684</v>
      </c>
      <c r="E856" s="93">
        <f ca="1">IF(D856&lt;$B$1,VLOOKUP(D856,[1]DI!$A$4:$B$15000,2,FALSE),0)</f>
        <v>0.1215</v>
      </c>
      <c r="F856" s="14">
        <f t="shared" ca="1" si="309"/>
        <v>1.00045513</v>
      </c>
      <c r="G856" s="14">
        <f ca="1">(TRUNC(PRODUCT($F$12:$F855),16))</f>
        <v>1.4493788639107901</v>
      </c>
      <c r="H856" s="14">
        <f t="shared" si="310"/>
        <v>1</v>
      </c>
      <c r="I856" s="14">
        <f t="shared" ca="1" si="311"/>
        <v>1.4493788599999999</v>
      </c>
      <c r="J856" s="13">
        <f t="shared" si="301"/>
        <v>7.0000000000000007E-2</v>
      </c>
      <c r="K856" s="29">
        <f t="shared" si="302"/>
        <v>44456</v>
      </c>
      <c r="L856" s="2">
        <f t="shared" si="303"/>
        <v>844</v>
      </c>
      <c r="M856" s="17">
        <f t="shared" si="304"/>
        <v>844</v>
      </c>
      <c r="N856" s="12">
        <f t="shared" si="293"/>
        <v>1.254331517</v>
      </c>
      <c r="O856" s="12">
        <f t="shared" ca="1" si="294"/>
        <v>1.8180015839999999</v>
      </c>
      <c r="P856" s="17">
        <f t="shared" si="305"/>
        <v>0</v>
      </c>
      <c r="Q856" s="14">
        <f t="shared" ca="1" si="295"/>
        <v>624.88021806999996</v>
      </c>
      <c r="R856" s="20">
        <f t="shared" si="296"/>
        <v>0</v>
      </c>
      <c r="S856" s="14">
        <f t="shared" si="297"/>
        <v>0</v>
      </c>
      <c r="T856" s="4" t="str">
        <f t="shared" si="306"/>
        <v>A+J=</v>
      </c>
      <c r="U856" s="29">
        <f t="shared" si="307"/>
        <v>45807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298"/>
        <v>45686</v>
      </c>
      <c r="B857" s="116">
        <f t="shared" ca="1" si="308"/>
        <v>1389.7961625599999</v>
      </c>
      <c r="C857" s="14">
        <f t="shared" ca="1" si="299"/>
        <v>763.9107677799999</v>
      </c>
      <c r="D857" s="95">
        <f t="shared" si="300"/>
        <v>45685</v>
      </c>
      <c r="E857" s="93">
        <f ca="1">IF(D857&lt;$B$1,VLOOKUP(D857,[1]DI!$A$4:$B$15000,2,FALSE),0)</f>
        <v>0.1215</v>
      </c>
      <c r="F857" s="14">
        <f t="shared" ca="1" si="309"/>
        <v>1.00045513</v>
      </c>
      <c r="G857" s="14">
        <f ca="1">(TRUNC(PRODUCT($F$12:$F856),16))</f>
        <v>1.45003851971312</v>
      </c>
      <c r="H857" s="14">
        <f t="shared" si="310"/>
        <v>1</v>
      </c>
      <c r="I857" s="14">
        <f t="shared" ca="1" si="311"/>
        <v>1.4500385200000001</v>
      </c>
      <c r="J857" s="13">
        <f t="shared" si="301"/>
        <v>7.0000000000000007E-2</v>
      </c>
      <c r="K857" s="29">
        <f t="shared" si="302"/>
        <v>44456</v>
      </c>
      <c r="L857" s="2">
        <f t="shared" si="303"/>
        <v>845</v>
      </c>
      <c r="M857" s="17">
        <f t="shared" si="304"/>
        <v>845</v>
      </c>
      <c r="N857" s="12">
        <f t="shared" si="293"/>
        <v>1.254668334</v>
      </c>
      <c r="O857" s="12">
        <f t="shared" ca="1" si="294"/>
        <v>1.8193174139999999</v>
      </c>
      <c r="P857" s="17">
        <f t="shared" si="305"/>
        <v>0</v>
      </c>
      <c r="Q857" s="14">
        <f t="shared" ca="1" si="295"/>
        <v>625.88539477999996</v>
      </c>
      <c r="R857" s="20">
        <f t="shared" si="296"/>
        <v>0</v>
      </c>
      <c r="S857" s="14">
        <f t="shared" si="297"/>
        <v>0</v>
      </c>
      <c r="T857" s="4" t="str">
        <f t="shared" si="306"/>
        <v>A+J=</v>
      </c>
      <c r="U857" s="29">
        <f t="shared" si="307"/>
        <v>45807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298"/>
        <v>45687</v>
      </c>
      <c r="B858" s="116">
        <f t="shared" ca="1" si="308"/>
        <v>1390.8020665099998</v>
      </c>
      <c r="C858" s="14">
        <f t="shared" ca="1" si="299"/>
        <v>763.9107677799999</v>
      </c>
      <c r="D858" s="95">
        <f t="shared" si="300"/>
        <v>45686</v>
      </c>
      <c r="E858" s="93">
        <f ca="1">IF(D858&lt;$B$1,VLOOKUP(D858,[1]DI!$A$4:$B$15000,2,FALSE),0)</f>
        <v>0.1215</v>
      </c>
      <c r="F858" s="14">
        <f t="shared" ca="1" si="309"/>
        <v>1.00045513</v>
      </c>
      <c r="G858" s="14">
        <f ca="1">(TRUNC(PRODUCT($F$12:$F857),16))</f>
        <v>1.4506984757446</v>
      </c>
      <c r="H858" s="14">
        <f t="shared" si="310"/>
        <v>1</v>
      </c>
      <c r="I858" s="14">
        <f t="shared" ca="1" si="311"/>
        <v>1.45069848</v>
      </c>
      <c r="J858" s="13">
        <f t="shared" si="301"/>
        <v>7.0000000000000007E-2</v>
      </c>
      <c r="K858" s="29">
        <f t="shared" si="302"/>
        <v>44456</v>
      </c>
      <c r="L858" s="2">
        <f t="shared" si="303"/>
        <v>846</v>
      </c>
      <c r="M858" s="17">
        <f t="shared" si="304"/>
        <v>846</v>
      </c>
      <c r="N858" s="12">
        <f t="shared" si="293"/>
        <v>1.2550052410000001</v>
      </c>
      <c r="O858" s="12">
        <f t="shared" ca="1" si="294"/>
        <v>1.8206341960000001</v>
      </c>
      <c r="P858" s="17">
        <f t="shared" si="305"/>
        <v>0</v>
      </c>
      <c r="Q858" s="14">
        <f t="shared" ca="1" si="295"/>
        <v>626.89129873000002</v>
      </c>
      <c r="R858" s="20">
        <f t="shared" si="296"/>
        <v>0</v>
      </c>
      <c r="S858" s="14">
        <f t="shared" si="297"/>
        <v>0</v>
      </c>
      <c r="T858" s="4" t="str">
        <f t="shared" si="306"/>
        <v>A+J=</v>
      </c>
      <c r="U858" s="29">
        <f t="shared" si="307"/>
        <v>45807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298"/>
        <v>45688</v>
      </c>
      <c r="B859" s="116">
        <f t="shared" ca="1" si="308"/>
        <v>1391.8086869999997</v>
      </c>
      <c r="C859" s="14">
        <f t="shared" ca="1" si="299"/>
        <v>763.9107677799999</v>
      </c>
      <c r="D859" s="95">
        <f t="shared" si="300"/>
        <v>45687</v>
      </c>
      <c r="E859" s="93">
        <f ca="1">IF(D859&lt;$B$1,VLOOKUP(D859,[1]DI!$A$4:$B$15000,2,FALSE),0)</f>
        <v>0.13150000000000001</v>
      </c>
      <c r="F859" s="14">
        <f t="shared" ca="1" si="309"/>
        <v>1.0004903700000001</v>
      </c>
      <c r="G859" s="14">
        <f ca="1">(TRUNC(PRODUCT($F$12:$F858),16))</f>
        <v>1.4513587321418699</v>
      </c>
      <c r="H859" s="14">
        <f t="shared" si="310"/>
        <v>1</v>
      </c>
      <c r="I859" s="14">
        <f t="shared" ca="1" si="311"/>
        <v>1.4513587299999999</v>
      </c>
      <c r="J859" s="13">
        <f t="shared" si="301"/>
        <v>7.0000000000000007E-2</v>
      </c>
      <c r="K859" s="29">
        <f t="shared" si="302"/>
        <v>44456</v>
      </c>
      <c r="L859" s="2">
        <f t="shared" si="303"/>
        <v>847</v>
      </c>
      <c r="M859" s="17">
        <f t="shared" si="304"/>
        <v>847</v>
      </c>
      <c r="N859" s="12">
        <f t="shared" si="293"/>
        <v>1.2553422380000001</v>
      </c>
      <c r="O859" s="12">
        <f t="shared" ca="1" si="294"/>
        <v>1.8219519159999999</v>
      </c>
      <c r="P859" s="17">
        <f t="shared" si="305"/>
        <v>0</v>
      </c>
      <c r="Q859" s="14">
        <f t="shared" ca="1" si="295"/>
        <v>627.89791921999995</v>
      </c>
      <c r="R859" s="20">
        <f t="shared" si="296"/>
        <v>0</v>
      </c>
      <c r="S859" s="14">
        <f t="shared" si="297"/>
        <v>0</v>
      </c>
      <c r="T859" s="4" t="str">
        <f t="shared" si="306"/>
        <v>A+J=</v>
      </c>
      <c r="U859" s="29">
        <f t="shared" si="307"/>
        <v>45807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298"/>
        <v>45691</v>
      </c>
      <c r="B860" s="116">
        <f t="shared" ca="1" si="308"/>
        <v>1392.8651015</v>
      </c>
      <c r="C860" s="14">
        <f t="shared" ca="1" si="299"/>
        <v>763.9107677799999</v>
      </c>
      <c r="D860" s="95">
        <f t="shared" si="300"/>
        <v>45688</v>
      </c>
      <c r="E860" s="93">
        <f ca="1">IF(D860&lt;$B$1,VLOOKUP(D860,[1]DI!$A$4:$B$15000,2,FALSE),0)</f>
        <v>0.13150000000000001</v>
      </c>
      <c r="F860" s="14">
        <f t="shared" ca="1" si="309"/>
        <v>1.0004903700000001</v>
      </c>
      <c r="G860" s="14">
        <f ca="1">(TRUNC(PRODUCT($F$12:$F859),16))</f>
        <v>1.45207043492335</v>
      </c>
      <c r="H860" s="14">
        <f t="shared" si="310"/>
        <v>1</v>
      </c>
      <c r="I860" s="14">
        <f t="shared" ca="1" si="311"/>
        <v>1.45207043</v>
      </c>
      <c r="J860" s="13">
        <f t="shared" si="301"/>
        <v>7.0000000000000007E-2</v>
      </c>
      <c r="K860" s="29">
        <f t="shared" si="302"/>
        <v>44456</v>
      </c>
      <c r="L860" s="2">
        <f t="shared" si="303"/>
        <v>848</v>
      </c>
      <c r="M860" s="17">
        <f t="shared" si="304"/>
        <v>848</v>
      </c>
      <c r="N860" s="12">
        <f t="shared" si="293"/>
        <v>1.2556793260000001</v>
      </c>
      <c r="O860" s="12">
        <f t="shared" ca="1" si="294"/>
        <v>1.8233348190000001</v>
      </c>
      <c r="P860" s="17">
        <f t="shared" si="305"/>
        <v>0</v>
      </c>
      <c r="Q860" s="14">
        <f t="shared" ca="1" si="295"/>
        <v>628.95433372000002</v>
      </c>
      <c r="R860" s="20">
        <f t="shared" si="296"/>
        <v>0</v>
      </c>
      <c r="S860" s="14">
        <f t="shared" si="297"/>
        <v>0</v>
      </c>
      <c r="T860" s="4" t="str">
        <f t="shared" si="306"/>
        <v>A+J=</v>
      </c>
      <c r="U860" s="29">
        <f t="shared" si="307"/>
        <v>45807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298"/>
        <v>45692</v>
      </c>
      <c r="B861" s="116">
        <f t="shared" ca="1" si="308"/>
        <v>1393.9223287899999</v>
      </c>
      <c r="C861" s="14">
        <f t="shared" ca="1" si="299"/>
        <v>763.9107677799999</v>
      </c>
      <c r="D861" s="95">
        <f t="shared" si="300"/>
        <v>45691</v>
      </c>
      <c r="E861" s="93">
        <f ca="1">IF(D861&lt;$B$1,VLOOKUP(D861,[1]DI!$A$4:$B$15000,2,FALSE),0)</f>
        <v>0.13150000000000001</v>
      </c>
      <c r="F861" s="14">
        <f t="shared" ca="1" si="309"/>
        <v>1.0004903700000001</v>
      </c>
      <c r="G861" s="14">
        <f ca="1">(TRUNC(PRODUCT($F$12:$F860),16))</f>
        <v>1.4527824867025201</v>
      </c>
      <c r="H861" s="14">
        <f t="shared" si="310"/>
        <v>1</v>
      </c>
      <c r="I861" s="14">
        <f t="shared" ca="1" si="311"/>
        <v>1.4527824899999999</v>
      </c>
      <c r="J861" s="13">
        <f t="shared" si="301"/>
        <v>7.0000000000000007E-2</v>
      </c>
      <c r="K861" s="29">
        <f t="shared" si="302"/>
        <v>44456</v>
      </c>
      <c r="L861" s="2">
        <f t="shared" si="303"/>
        <v>849</v>
      </c>
      <c r="M861" s="17">
        <f t="shared" si="304"/>
        <v>849</v>
      </c>
      <c r="N861" s="12">
        <f t="shared" si="293"/>
        <v>1.2560165050000001</v>
      </c>
      <c r="O861" s="12">
        <f t="shared" ca="1" si="294"/>
        <v>1.824718786</v>
      </c>
      <c r="P861" s="17">
        <f t="shared" si="305"/>
        <v>0</v>
      </c>
      <c r="Q861" s="14">
        <f t="shared" ca="1" si="295"/>
        <v>630.01156101000004</v>
      </c>
      <c r="R861" s="20">
        <f t="shared" si="296"/>
        <v>0</v>
      </c>
      <c r="S861" s="14">
        <f t="shared" si="297"/>
        <v>0</v>
      </c>
      <c r="T861" s="4" t="str">
        <f t="shared" si="306"/>
        <v>A+J=</v>
      </c>
      <c r="U861" s="29">
        <f t="shared" si="307"/>
        <v>45807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298"/>
        <v>45693</v>
      </c>
      <c r="B862" s="116">
        <f t="shared" ca="1" si="308"/>
        <v>1394.9803490199999</v>
      </c>
      <c r="C862" s="14">
        <f t="shared" ca="1" si="299"/>
        <v>763.9107677799999</v>
      </c>
      <c r="D862" s="95">
        <f t="shared" si="300"/>
        <v>45692</v>
      </c>
      <c r="E862" s="93">
        <f ca="1">IF(D862&lt;$B$1,VLOOKUP(D862,[1]DI!$A$4:$B$15000,2,FALSE),0)</f>
        <v>0.13150000000000001</v>
      </c>
      <c r="F862" s="14">
        <f t="shared" ca="1" si="309"/>
        <v>1.0004903700000001</v>
      </c>
      <c r="G862" s="14">
        <f ca="1">(TRUNC(PRODUCT($F$12:$F861),16))</f>
        <v>1.45349488765052</v>
      </c>
      <c r="H862" s="14">
        <f t="shared" si="310"/>
        <v>1</v>
      </c>
      <c r="I862" s="14">
        <f t="shared" ca="1" si="311"/>
        <v>1.45349489</v>
      </c>
      <c r="J862" s="13">
        <f t="shared" si="301"/>
        <v>7.0000000000000007E-2</v>
      </c>
      <c r="K862" s="29">
        <f t="shared" si="302"/>
        <v>44456</v>
      </c>
      <c r="L862" s="2">
        <f t="shared" si="303"/>
        <v>850</v>
      </c>
      <c r="M862" s="17">
        <f t="shared" si="304"/>
        <v>850</v>
      </c>
      <c r="N862" s="12">
        <f t="shared" si="293"/>
        <v>1.2563537739999999</v>
      </c>
      <c r="O862" s="12">
        <f t="shared" ca="1" si="294"/>
        <v>1.826103791</v>
      </c>
      <c r="P862" s="17">
        <f t="shared" si="305"/>
        <v>0</v>
      </c>
      <c r="Q862" s="14">
        <f t="shared" ca="1" si="295"/>
        <v>631.06958124000005</v>
      </c>
      <c r="R862" s="20">
        <f t="shared" si="296"/>
        <v>0</v>
      </c>
      <c r="S862" s="14">
        <f t="shared" si="297"/>
        <v>0</v>
      </c>
      <c r="T862" s="4" t="str">
        <f t="shared" si="306"/>
        <v>A+J=</v>
      </c>
      <c r="U862" s="29">
        <f t="shared" si="307"/>
        <v>45807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298"/>
        <v>45694</v>
      </c>
      <c r="B863" s="116">
        <f t="shared" ca="1" si="308"/>
        <v>1396.0391721299998</v>
      </c>
      <c r="C863" s="14">
        <f t="shared" ca="1" si="299"/>
        <v>763.9107677799999</v>
      </c>
      <c r="D863" s="95">
        <f t="shared" si="300"/>
        <v>45693</v>
      </c>
      <c r="E863" s="93">
        <f ca="1">IF(D863&lt;$B$1,VLOOKUP(D863,[1]DI!$A$4:$B$15000,2,FALSE),0)</f>
        <v>0.13150000000000001</v>
      </c>
      <c r="F863" s="14">
        <f t="shared" ca="1" si="309"/>
        <v>1.0004903700000001</v>
      </c>
      <c r="G863" s="14">
        <f ca="1">(TRUNC(PRODUCT($F$12:$F862),16))</f>
        <v>1.45420763793858</v>
      </c>
      <c r="H863" s="14">
        <f t="shared" si="310"/>
        <v>1</v>
      </c>
      <c r="I863" s="14">
        <f t="shared" ca="1" si="311"/>
        <v>1.4542076399999999</v>
      </c>
      <c r="J863" s="13">
        <f t="shared" si="301"/>
        <v>7.0000000000000007E-2</v>
      </c>
      <c r="K863" s="29">
        <f t="shared" si="302"/>
        <v>44456</v>
      </c>
      <c r="L863" s="2">
        <f t="shared" si="303"/>
        <v>851</v>
      </c>
      <c r="M863" s="17">
        <f t="shared" si="304"/>
        <v>851</v>
      </c>
      <c r="N863" s="12">
        <f t="shared" si="293"/>
        <v>1.2566911329999999</v>
      </c>
      <c r="O863" s="12">
        <f t="shared" ca="1" si="294"/>
        <v>1.8274898470000001</v>
      </c>
      <c r="P863" s="17">
        <f t="shared" si="305"/>
        <v>0</v>
      </c>
      <c r="Q863" s="14">
        <f t="shared" ca="1" si="295"/>
        <v>632.12840434999998</v>
      </c>
      <c r="R863" s="20">
        <f t="shared" si="296"/>
        <v>0</v>
      </c>
      <c r="S863" s="14">
        <f t="shared" si="297"/>
        <v>0</v>
      </c>
      <c r="T863" s="4" t="str">
        <f t="shared" si="306"/>
        <v>A+J=</v>
      </c>
      <c r="U863" s="29">
        <f t="shared" si="307"/>
        <v>45807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298"/>
        <v>45695</v>
      </c>
      <c r="B864" s="116">
        <f t="shared" ca="1" si="308"/>
        <v>1397.09879963</v>
      </c>
      <c r="C864" s="14">
        <f t="shared" ca="1" si="299"/>
        <v>763.9107677799999</v>
      </c>
      <c r="D864" s="95">
        <f t="shared" si="300"/>
        <v>45694</v>
      </c>
      <c r="E864" s="93">
        <f ca="1">IF(D864&lt;$B$1,VLOOKUP(D864,[1]DI!$A$4:$B$15000,2,FALSE),0)</f>
        <v>0.13150000000000001</v>
      </c>
      <c r="F864" s="14">
        <f t="shared" ca="1" si="309"/>
        <v>1.0004903700000001</v>
      </c>
      <c r="G864" s="14">
        <f ca="1">(TRUNC(PRODUCT($F$12:$F863),16))</f>
        <v>1.454920737738</v>
      </c>
      <c r="H864" s="14">
        <f t="shared" si="310"/>
        <v>1</v>
      </c>
      <c r="I864" s="14">
        <f t="shared" ca="1" si="311"/>
        <v>1.4549207399999999</v>
      </c>
      <c r="J864" s="13">
        <f t="shared" si="301"/>
        <v>7.0000000000000007E-2</v>
      </c>
      <c r="K864" s="29">
        <f t="shared" si="302"/>
        <v>44456</v>
      </c>
      <c r="L864" s="2">
        <f t="shared" si="303"/>
        <v>852</v>
      </c>
      <c r="M864" s="17">
        <f t="shared" si="304"/>
        <v>852</v>
      </c>
      <c r="N864" s="12">
        <f t="shared" si="293"/>
        <v>1.2570285830000001</v>
      </c>
      <c r="O864" s="12">
        <f t="shared" ca="1" si="294"/>
        <v>1.828876956</v>
      </c>
      <c r="P864" s="17">
        <f t="shared" si="305"/>
        <v>0</v>
      </c>
      <c r="Q864" s="14">
        <f t="shared" ca="1" si="295"/>
        <v>633.18803185000002</v>
      </c>
      <c r="R864" s="20">
        <f t="shared" si="296"/>
        <v>0</v>
      </c>
      <c r="S864" s="14">
        <f t="shared" si="297"/>
        <v>0</v>
      </c>
      <c r="T864" s="4" t="str">
        <f t="shared" si="306"/>
        <v>A+J=</v>
      </c>
      <c r="U864" s="29">
        <f t="shared" si="307"/>
        <v>45807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298"/>
        <v>45698</v>
      </c>
      <c r="B865" s="116">
        <f t="shared" ca="1" si="308"/>
        <v>1398.1592322899999</v>
      </c>
      <c r="C865" s="14">
        <f t="shared" ca="1" si="299"/>
        <v>763.9107677799999</v>
      </c>
      <c r="D865" s="95">
        <f t="shared" si="300"/>
        <v>45695</v>
      </c>
      <c r="E865" s="93">
        <f ca="1">IF(D865&lt;$B$1,VLOOKUP(D865,[1]DI!$A$4:$B$15000,2,FALSE),0)</f>
        <v>0.13150000000000001</v>
      </c>
      <c r="F865" s="14">
        <f t="shared" ca="1" si="309"/>
        <v>1.0004903700000001</v>
      </c>
      <c r="G865" s="14">
        <f ca="1">(TRUNC(PRODUCT($F$12:$F864),16))</f>
        <v>1.4556341872201599</v>
      </c>
      <c r="H865" s="14">
        <f t="shared" si="310"/>
        <v>1</v>
      </c>
      <c r="I865" s="14">
        <f t="shared" ca="1" si="311"/>
        <v>1.45563419</v>
      </c>
      <c r="J865" s="13">
        <f t="shared" si="301"/>
        <v>7.0000000000000007E-2</v>
      </c>
      <c r="K865" s="29">
        <f t="shared" si="302"/>
        <v>44456</v>
      </c>
      <c r="L865" s="2">
        <f t="shared" si="303"/>
        <v>853</v>
      </c>
      <c r="M865" s="17">
        <f t="shared" si="304"/>
        <v>853</v>
      </c>
      <c r="N865" s="12">
        <f t="shared" si="293"/>
        <v>1.257366124</v>
      </c>
      <c r="O865" s="12">
        <f t="shared" ca="1" si="294"/>
        <v>1.8302651190000001</v>
      </c>
      <c r="P865" s="17">
        <f t="shared" si="305"/>
        <v>0</v>
      </c>
      <c r="Q865" s="14">
        <f t="shared" ca="1" si="295"/>
        <v>634.24846450999996</v>
      </c>
      <c r="R865" s="20">
        <f t="shared" si="296"/>
        <v>0</v>
      </c>
      <c r="S865" s="14">
        <f t="shared" si="297"/>
        <v>0</v>
      </c>
      <c r="T865" s="4" t="str">
        <f t="shared" si="306"/>
        <v>A+J=</v>
      </c>
      <c r="U865" s="29">
        <f t="shared" si="307"/>
        <v>45807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298"/>
        <v>45699</v>
      </c>
      <c r="B866" s="116">
        <f t="shared" ca="1" si="308"/>
        <v>1399.2204701199998</v>
      </c>
      <c r="C866" s="14">
        <f t="shared" ca="1" si="299"/>
        <v>763.9107677799999</v>
      </c>
      <c r="D866" s="95">
        <f t="shared" si="300"/>
        <v>45698</v>
      </c>
      <c r="E866" s="93">
        <f ca="1">IF(D866&lt;$B$1,VLOOKUP(D866,[1]DI!$A$4:$B$15000,2,FALSE),0)</f>
        <v>0.13150000000000001</v>
      </c>
      <c r="F866" s="14">
        <f t="shared" ca="1" si="309"/>
        <v>1.0004903700000001</v>
      </c>
      <c r="G866" s="14">
        <f ca="1">(TRUNC(PRODUCT($F$12:$F865),16))</f>
        <v>1.4563479865565501</v>
      </c>
      <c r="H866" s="14">
        <f t="shared" si="310"/>
        <v>1</v>
      </c>
      <c r="I866" s="14">
        <f t="shared" ca="1" si="311"/>
        <v>1.45634799</v>
      </c>
      <c r="J866" s="13">
        <f t="shared" si="301"/>
        <v>7.0000000000000007E-2</v>
      </c>
      <c r="K866" s="29">
        <f t="shared" si="302"/>
        <v>44456</v>
      </c>
      <c r="L866" s="2">
        <f t="shared" si="303"/>
        <v>854</v>
      </c>
      <c r="M866" s="17">
        <f t="shared" si="304"/>
        <v>854</v>
      </c>
      <c r="N866" s="12">
        <f t="shared" si="293"/>
        <v>1.2577037550000001</v>
      </c>
      <c r="O866" s="12">
        <f t="shared" ca="1" si="294"/>
        <v>1.8316543359999999</v>
      </c>
      <c r="P866" s="17">
        <f t="shared" si="305"/>
        <v>0</v>
      </c>
      <c r="Q866" s="14">
        <f t="shared" ca="1" si="295"/>
        <v>635.30970233999994</v>
      </c>
      <c r="R866" s="20">
        <f t="shared" si="296"/>
        <v>0</v>
      </c>
      <c r="S866" s="14">
        <f t="shared" si="297"/>
        <v>0</v>
      </c>
      <c r="T866" s="4" t="str">
        <f t="shared" si="306"/>
        <v>A+J=</v>
      </c>
      <c r="U866" s="29">
        <f t="shared" si="307"/>
        <v>45807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298"/>
        <v>45700</v>
      </c>
      <c r="B867" s="116">
        <f t="shared" ca="1" si="308"/>
        <v>1400.28251387</v>
      </c>
      <c r="C867" s="14">
        <f t="shared" ca="1" si="299"/>
        <v>763.9107677799999</v>
      </c>
      <c r="D867" s="95">
        <f t="shared" si="300"/>
        <v>45699</v>
      </c>
      <c r="E867" s="93">
        <f ca="1">IF(D867&lt;$B$1,VLOOKUP(D867,[1]DI!$A$4:$B$15000,2,FALSE),0)</f>
        <v>0.13150000000000001</v>
      </c>
      <c r="F867" s="14">
        <f t="shared" ca="1" si="309"/>
        <v>1.0004903700000001</v>
      </c>
      <c r="G867" s="14">
        <f ca="1">(TRUNC(PRODUCT($F$12:$F866),16))</f>
        <v>1.4570621359187199</v>
      </c>
      <c r="H867" s="14">
        <f t="shared" si="310"/>
        <v>1</v>
      </c>
      <c r="I867" s="14">
        <f t="shared" ca="1" si="311"/>
        <v>1.4570621399999999</v>
      </c>
      <c r="J867" s="13">
        <f t="shared" si="301"/>
        <v>7.0000000000000007E-2</v>
      </c>
      <c r="K867" s="29">
        <f t="shared" si="302"/>
        <v>44456</v>
      </c>
      <c r="L867" s="2">
        <f t="shared" si="303"/>
        <v>855</v>
      </c>
      <c r="M867" s="17">
        <f t="shared" si="304"/>
        <v>855</v>
      </c>
      <c r="N867" s="12">
        <f t="shared" si="293"/>
        <v>1.258041478</v>
      </c>
      <c r="O867" s="12">
        <f t="shared" ca="1" si="294"/>
        <v>1.833044608</v>
      </c>
      <c r="P867" s="17">
        <f t="shared" si="305"/>
        <v>0</v>
      </c>
      <c r="Q867" s="14">
        <f t="shared" ca="1" si="295"/>
        <v>636.37174608999999</v>
      </c>
      <c r="R867" s="20">
        <f t="shared" si="296"/>
        <v>0</v>
      </c>
      <c r="S867" s="14">
        <f t="shared" si="297"/>
        <v>0</v>
      </c>
      <c r="T867" s="4" t="str">
        <f t="shared" si="306"/>
        <v>A+J=</v>
      </c>
      <c r="U867" s="29">
        <f t="shared" si="307"/>
        <v>45807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298"/>
        <v>45701</v>
      </c>
      <c r="B868" s="116">
        <f t="shared" ca="1" si="308"/>
        <v>1401.3453620199998</v>
      </c>
      <c r="C868" s="14">
        <f t="shared" ca="1" si="299"/>
        <v>763.9107677799999</v>
      </c>
      <c r="D868" s="95">
        <f t="shared" si="300"/>
        <v>45700</v>
      </c>
      <c r="E868" s="93">
        <f ca="1">IF(D868&lt;$B$1,VLOOKUP(D868,[1]DI!$A$4:$B$15000,2,FALSE),0)</f>
        <v>0.13150000000000001</v>
      </c>
      <c r="F868" s="14">
        <f t="shared" ca="1" si="309"/>
        <v>1.0004903700000001</v>
      </c>
      <c r="G868" s="14">
        <f ca="1">(TRUNC(PRODUCT($F$12:$F867),16))</f>
        <v>1.4577766354783099</v>
      </c>
      <c r="H868" s="14">
        <f t="shared" si="310"/>
        <v>1</v>
      </c>
      <c r="I868" s="14">
        <f t="shared" ca="1" si="311"/>
        <v>1.4577766400000001</v>
      </c>
      <c r="J868" s="13">
        <f t="shared" si="301"/>
        <v>7.0000000000000007E-2</v>
      </c>
      <c r="K868" s="29">
        <f t="shared" si="302"/>
        <v>44456</v>
      </c>
      <c r="L868" s="2">
        <f t="shared" si="303"/>
        <v>856</v>
      </c>
      <c r="M868" s="17">
        <f t="shared" si="304"/>
        <v>856</v>
      </c>
      <c r="N868" s="12">
        <f t="shared" si="293"/>
        <v>1.2583792899999999</v>
      </c>
      <c r="O868" s="12">
        <f t="shared" ca="1" si="294"/>
        <v>1.834435933</v>
      </c>
      <c r="P868" s="17">
        <f t="shared" si="305"/>
        <v>0</v>
      </c>
      <c r="Q868" s="14">
        <f t="shared" ca="1" si="295"/>
        <v>637.43459424000002</v>
      </c>
      <c r="R868" s="20">
        <f t="shared" si="296"/>
        <v>0</v>
      </c>
      <c r="S868" s="14">
        <f t="shared" si="297"/>
        <v>0</v>
      </c>
      <c r="T868" s="4" t="str">
        <f t="shared" si="306"/>
        <v>A+J=</v>
      </c>
      <c r="U868" s="29">
        <f t="shared" si="307"/>
        <v>45807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298"/>
        <v>45702</v>
      </c>
      <c r="B869" s="116">
        <f t="shared" ca="1" si="308"/>
        <v>1402.4090183799999</v>
      </c>
      <c r="C869" s="14">
        <f t="shared" ca="1" si="299"/>
        <v>763.9107677799999</v>
      </c>
      <c r="D869" s="95">
        <f t="shared" si="300"/>
        <v>45701</v>
      </c>
      <c r="E869" s="93">
        <f ca="1">IF(D869&lt;$B$1,VLOOKUP(D869,[1]DI!$A$4:$B$15000,2,FALSE),0)</f>
        <v>0.13150000000000001</v>
      </c>
      <c r="F869" s="14">
        <f t="shared" ca="1" si="309"/>
        <v>1.0004903700000001</v>
      </c>
      <c r="G869" s="14">
        <f ca="1">(TRUNC(PRODUCT($F$12:$F868),16))</f>
        <v>1.4584914854070501</v>
      </c>
      <c r="H869" s="14">
        <f t="shared" si="310"/>
        <v>1</v>
      </c>
      <c r="I869" s="14">
        <f t="shared" ca="1" si="311"/>
        <v>1.4584914899999999</v>
      </c>
      <c r="J869" s="13">
        <f t="shared" si="301"/>
        <v>7.0000000000000007E-2</v>
      </c>
      <c r="K869" s="29">
        <f t="shared" si="302"/>
        <v>44456</v>
      </c>
      <c r="L869" s="2">
        <f t="shared" si="303"/>
        <v>857</v>
      </c>
      <c r="M869" s="17">
        <f t="shared" si="304"/>
        <v>857</v>
      </c>
      <c r="N869" s="12">
        <f t="shared" si="293"/>
        <v>1.2587171939999999</v>
      </c>
      <c r="O869" s="12">
        <f t="shared" ca="1" si="294"/>
        <v>1.835828316</v>
      </c>
      <c r="P869" s="17">
        <f t="shared" si="305"/>
        <v>0</v>
      </c>
      <c r="Q869" s="14">
        <f t="shared" ca="1" si="295"/>
        <v>638.49825060000001</v>
      </c>
      <c r="R869" s="20">
        <f t="shared" si="296"/>
        <v>0</v>
      </c>
      <c r="S869" s="14">
        <f t="shared" si="297"/>
        <v>0</v>
      </c>
      <c r="T869" s="4" t="str">
        <f t="shared" si="306"/>
        <v>A+J=</v>
      </c>
      <c r="U869" s="29">
        <f t="shared" si="307"/>
        <v>45807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298"/>
        <v>45705</v>
      </c>
      <c r="B870" s="116">
        <f t="shared" ref="B870:B933" ca="1" si="312">IF(D870&lt;=TODAY(),C870+Q870,IF(AND(D870&gt;TODAY(),A870&lt;=$B$1),IF(VLOOKUP(TODAY(),$A$10:$E$5000,4,FALSE)=0,"n.d",C870+Q870),"n.d"))</f>
        <v>1403.4734799099999</v>
      </c>
      <c r="C870" s="14">
        <f t="shared" ref="C870:C933" ca="1" si="313">(C869-S869)</f>
        <v>763.9107677799999</v>
      </c>
      <c r="D870" s="95">
        <f t="shared" si="300"/>
        <v>45702</v>
      </c>
      <c r="E870" s="93">
        <f ca="1">IF(D870&lt;$B$1,VLOOKUP(D870,[1]DI!$A$4:$B$15000,2,FALSE),0)</f>
        <v>0.13150000000000001</v>
      </c>
      <c r="F870" s="14">
        <f t="shared" ref="F870:F933" ca="1" si="314">ROUND(((1+E870)^(1/252)),8)</f>
        <v>1.0004903700000001</v>
      </c>
      <c r="G870" s="14">
        <f ca="1">(TRUNC(PRODUCT($F$12:$F869),16))</f>
        <v>1.4592066858767501</v>
      </c>
      <c r="H870" s="14">
        <f t="shared" ref="H870:H933" si="315">IF(P869&gt;0,G869,H869)</f>
        <v>1</v>
      </c>
      <c r="I870" s="14">
        <f t="shared" ref="I870:I933" ca="1" si="316">ROUND(G870/H870,8)</f>
        <v>1.45920669</v>
      </c>
      <c r="J870" s="13">
        <f t="shared" si="301"/>
        <v>7.0000000000000007E-2</v>
      </c>
      <c r="K870" s="29">
        <f t="shared" ref="K870:K933" si="317">IF(P869&gt;0,VLOOKUP(P869,X$12:AH$150,2),K869)</f>
        <v>44456</v>
      </c>
      <c r="L870" s="2">
        <f t="shared" ref="L870:L933" si="318">IF(A870&gt;K870,IF(NETWORKDAYS(K870,A870,$X$160:$X$544)-1=0,1,NETWORKDAYS(K870,A870,$X$160:$X$544)-1),0)</f>
        <v>858</v>
      </c>
      <c r="M870" s="17">
        <f t="shared" ref="M870:M933" si="319">IF(AND(L870=1,L869=1),1,IF(L870&gt;0,IF(L870=L869,L870+1,L870),0))</f>
        <v>858</v>
      </c>
      <c r="N870" s="12">
        <f t="shared" ref="N870:N933" si="320">ROUND((J870+1)^(M870/252),9)</f>
        <v>1.259055188</v>
      </c>
      <c r="O870" s="12">
        <f t="shared" ref="O870:O933" ca="1" si="321">ROUND(I870*N870,9)</f>
        <v>1.8372217529999999</v>
      </c>
      <c r="P870" s="17">
        <f t="shared" ref="P870:P933" si="322">IF(VLOOKUP(A870,Y$12:AF$150,8)=VLOOKUP(A869,Y$12:AF$150,8),0,VLOOKUP(A870,Y$12:AF$150,8))</f>
        <v>0</v>
      </c>
      <c r="Q870" s="14">
        <f t="shared" ref="Q870:Q933" ca="1" si="323">TRUNC(((O870-1)*C870),8)</f>
        <v>639.56271213000002</v>
      </c>
      <c r="R870" s="20">
        <f t="shared" si="296"/>
        <v>0</v>
      </c>
      <c r="S870" s="14">
        <f t="shared" ref="S870:S933" si="324">IF(R870&gt;0,TRUNC(R870*C870,8),0)</f>
        <v>0</v>
      </c>
      <c r="T870" s="4" t="str">
        <f t="shared" ref="T870:T933" si="325">IF(P869&gt;0,VLOOKUP(P869,X$12:AH$150,10),T869)</f>
        <v>A+J=</v>
      </c>
      <c r="U870" s="29">
        <f t="shared" ref="U870:U933" si="326">IF(P869&gt;0,VLOOKUP(P869,X$12:AH$150,11),U869)</f>
        <v>45807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298"/>
        <v>45706</v>
      </c>
      <c r="B871" s="116">
        <f t="shared" ca="1" si="312"/>
        <v>1404.5387496599999</v>
      </c>
      <c r="C871" s="14">
        <f t="shared" ca="1" si="313"/>
        <v>763.9107677799999</v>
      </c>
      <c r="D871" s="95">
        <f t="shared" si="300"/>
        <v>45705</v>
      </c>
      <c r="E871" s="93">
        <f ca="1">IF(D871&lt;$B$1,VLOOKUP(D871,[1]DI!$A$4:$B$15000,2,FALSE),0)</f>
        <v>0.13150000000000001</v>
      </c>
      <c r="F871" s="14">
        <f t="shared" ca="1" si="314"/>
        <v>1.0004903700000001</v>
      </c>
      <c r="G871" s="14">
        <f ca="1">(TRUNC(PRODUCT($F$12:$F870),16))</f>
        <v>1.4599222370592999</v>
      </c>
      <c r="H871" s="14">
        <f t="shared" si="315"/>
        <v>1</v>
      </c>
      <c r="I871" s="14">
        <f t="shared" ca="1" si="316"/>
        <v>1.45992224</v>
      </c>
      <c r="J871" s="13">
        <f t="shared" si="301"/>
        <v>7.0000000000000007E-2</v>
      </c>
      <c r="K871" s="29">
        <f t="shared" si="317"/>
        <v>44456</v>
      </c>
      <c r="L871" s="2">
        <f t="shared" si="318"/>
        <v>859</v>
      </c>
      <c r="M871" s="17">
        <f t="shared" si="319"/>
        <v>859</v>
      </c>
      <c r="N871" s="12">
        <f t="shared" si="320"/>
        <v>1.2593932729999999</v>
      </c>
      <c r="O871" s="12">
        <f t="shared" ca="1" si="321"/>
        <v>1.8386162479999999</v>
      </c>
      <c r="P871" s="17">
        <f t="shared" si="322"/>
        <v>0</v>
      </c>
      <c r="Q871" s="14">
        <f t="shared" ca="1" si="323"/>
        <v>640.62798187999999</v>
      </c>
      <c r="R871" s="20">
        <f t="shared" si="296"/>
        <v>0</v>
      </c>
      <c r="S871" s="14">
        <f t="shared" si="324"/>
        <v>0</v>
      </c>
      <c r="T871" s="4" t="str">
        <f t="shared" si="325"/>
        <v>A+J=</v>
      </c>
      <c r="U871" s="29">
        <f t="shared" si="326"/>
        <v>45807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298"/>
        <v>45707</v>
      </c>
      <c r="B872" s="116">
        <f t="shared" ca="1" si="312"/>
        <v>1405.6048276199999</v>
      </c>
      <c r="C872" s="14">
        <f t="shared" ca="1" si="313"/>
        <v>763.9107677799999</v>
      </c>
      <c r="D872" s="95">
        <f t="shared" si="300"/>
        <v>45706</v>
      </c>
      <c r="E872" s="93">
        <f ca="1">IF(D872&lt;$B$1,VLOOKUP(D872,[1]DI!$A$4:$B$15000,2,FALSE),0)</f>
        <v>0.13150000000000001</v>
      </c>
      <c r="F872" s="14">
        <f t="shared" ca="1" si="314"/>
        <v>1.0004903700000001</v>
      </c>
      <c r="G872" s="14">
        <f ca="1">(TRUNC(PRODUCT($F$12:$F871),16))</f>
        <v>1.46063813912669</v>
      </c>
      <c r="H872" s="14">
        <f t="shared" si="315"/>
        <v>1</v>
      </c>
      <c r="I872" s="14">
        <f t="shared" ca="1" si="316"/>
        <v>1.4606381399999999</v>
      </c>
      <c r="J872" s="13">
        <f t="shared" si="301"/>
        <v>7.0000000000000007E-2</v>
      </c>
      <c r="K872" s="29">
        <f t="shared" si="317"/>
        <v>44456</v>
      </c>
      <c r="L872" s="2">
        <f t="shared" si="318"/>
        <v>860</v>
      </c>
      <c r="M872" s="17">
        <f t="shared" si="319"/>
        <v>860</v>
      </c>
      <c r="N872" s="12">
        <f t="shared" si="320"/>
        <v>1.259731449</v>
      </c>
      <c r="O872" s="12">
        <f t="shared" ca="1" si="321"/>
        <v>1.8400118009999999</v>
      </c>
      <c r="P872" s="17">
        <f t="shared" si="322"/>
        <v>0</v>
      </c>
      <c r="Q872" s="14">
        <f t="shared" ca="1" si="323"/>
        <v>641.69405984000002</v>
      </c>
      <c r="R872" s="20">
        <f t="shared" si="296"/>
        <v>0</v>
      </c>
      <c r="S872" s="14">
        <f t="shared" si="324"/>
        <v>0</v>
      </c>
      <c r="T872" s="4" t="str">
        <f t="shared" si="325"/>
        <v>A+J=</v>
      </c>
      <c r="U872" s="29">
        <f t="shared" si="326"/>
        <v>45807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298"/>
        <v>45708</v>
      </c>
      <c r="B873" s="116">
        <f t="shared" ca="1" si="312"/>
        <v>1406.6717122699999</v>
      </c>
      <c r="C873" s="14">
        <f t="shared" ca="1" si="313"/>
        <v>763.9107677799999</v>
      </c>
      <c r="D873" s="95">
        <f t="shared" si="300"/>
        <v>45707</v>
      </c>
      <c r="E873" s="93">
        <f ca="1">IF(D873&lt;$B$1,VLOOKUP(D873,[1]DI!$A$4:$B$15000,2,FALSE),0)</f>
        <v>0.13150000000000001</v>
      </c>
      <c r="F873" s="14">
        <f t="shared" ca="1" si="314"/>
        <v>1.0004903700000001</v>
      </c>
      <c r="G873" s="14">
        <f ca="1">(TRUNC(PRODUCT($F$12:$F872),16))</f>
        <v>1.46135439225097</v>
      </c>
      <c r="H873" s="14">
        <f t="shared" si="315"/>
        <v>1</v>
      </c>
      <c r="I873" s="14">
        <f t="shared" ca="1" si="316"/>
        <v>1.4613543899999999</v>
      </c>
      <c r="J873" s="13">
        <f t="shared" si="301"/>
        <v>7.0000000000000007E-2</v>
      </c>
      <c r="K873" s="29">
        <f t="shared" si="317"/>
        <v>44456</v>
      </c>
      <c r="L873" s="2">
        <f t="shared" si="318"/>
        <v>861</v>
      </c>
      <c r="M873" s="17">
        <f t="shared" si="319"/>
        <v>861</v>
      </c>
      <c r="N873" s="12">
        <f t="shared" si="320"/>
        <v>1.260069715</v>
      </c>
      <c r="O873" s="12">
        <f t="shared" ca="1" si="321"/>
        <v>1.8414084100000001</v>
      </c>
      <c r="P873" s="17">
        <f t="shared" si="322"/>
        <v>0</v>
      </c>
      <c r="Q873" s="14">
        <f t="shared" ca="1" si="323"/>
        <v>642.76094449000004</v>
      </c>
      <c r="R873" s="20">
        <f t="shared" si="296"/>
        <v>0</v>
      </c>
      <c r="S873" s="14">
        <f t="shared" si="324"/>
        <v>0</v>
      </c>
      <c r="T873" s="4" t="str">
        <f t="shared" si="325"/>
        <v>A+J=</v>
      </c>
      <c r="U873" s="29">
        <f t="shared" si="326"/>
        <v>45807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298"/>
        <v>45709</v>
      </c>
      <c r="B874" s="116">
        <f t="shared" ca="1" si="312"/>
        <v>1407.7394165999999</v>
      </c>
      <c r="C874" s="14">
        <f t="shared" ca="1" si="313"/>
        <v>763.9107677799999</v>
      </c>
      <c r="D874" s="95">
        <f t="shared" si="300"/>
        <v>45708</v>
      </c>
      <c r="E874" s="93">
        <f ca="1">IF(D874&lt;$B$1,VLOOKUP(D874,[1]DI!$A$4:$B$15000,2,FALSE),0)</f>
        <v>0.13150000000000001</v>
      </c>
      <c r="F874" s="14">
        <f t="shared" ca="1" si="314"/>
        <v>1.0004903700000001</v>
      </c>
      <c r="G874" s="14">
        <f ca="1">(TRUNC(PRODUCT($F$12:$F873),16))</f>
        <v>1.4620709966043</v>
      </c>
      <c r="H874" s="14">
        <f t="shared" si="315"/>
        <v>1</v>
      </c>
      <c r="I874" s="14">
        <f t="shared" ca="1" si="316"/>
        <v>1.4620709999999999</v>
      </c>
      <c r="J874" s="13">
        <f t="shared" si="301"/>
        <v>7.0000000000000007E-2</v>
      </c>
      <c r="K874" s="29">
        <f t="shared" si="317"/>
        <v>44456</v>
      </c>
      <c r="L874" s="2">
        <f t="shared" si="318"/>
        <v>862</v>
      </c>
      <c r="M874" s="17">
        <f t="shared" si="319"/>
        <v>862</v>
      </c>
      <c r="N874" s="12">
        <f t="shared" si="320"/>
        <v>1.260408073</v>
      </c>
      <c r="O874" s="12">
        <f t="shared" ca="1" si="321"/>
        <v>1.842806092</v>
      </c>
      <c r="P874" s="17">
        <f t="shared" si="322"/>
        <v>0</v>
      </c>
      <c r="Q874" s="14">
        <f t="shared" ca="1" si="323"/>
        <v>643.82864882000001</v>
      </c>
      <c r="R874" s="20">
        <f t="shared" si="296"/>
        <v>0</v>
      </c>
      <c r="S874" s="14">
        <f t="shared" si="324"/>
        <v>0</v>
      </c>
      <c r="T874" s="4" t="str">
        <f t="shared" si="325"/>
        <v>A+J=</v>
      </c>
      <c r="U874" s="29">
        <f t="shared" si="326"/>
        <v>45807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298"/>
        <v>45712</v>
      </c>
      <c r="B875" s="116">
        <f t="shared" ca="1" si="312"/>
        <v>1408.8079192199998</v>
      </c>
      <c r="C875" s="14">
        <f t="shared" ca="1" si="313"/>
        <v>763.9107677799999</v>
      </c>
      <c r="D875" s="95">
        <f t="shared" si="300"/>
        <v>45709</v>
      </c>
      <c r="E875" s="93">
        <f ca="1">IF(D875&lt;$B$1,VLOOKUP(D875,[1]DI!$A$4:$B$15000,2,FALSE),0)</f>
        <v>0.13150000000000001</v>
      </c>
      <c r="F875" s="14">
        <f t="shared" ca="1" si="314"/>
        <v>1.0004903700000001</v>
      </c>
      <c r="G875" s="14">
        <f ca="1">(TRUNC(PRODUCT($F$12:$F874),16))</f>
        <v>1.4627879523589</v>
      </c>
      <c r="H875" s="14">
        <f t="shared" si="315"/>
        <v>1</v>
      </c>
      <c r="I875" s="14">
        <f t="shared" ca="1" si="316"/>
        <v>1.4627879500000001</v>
      </c>
      <c r="J875" s="13">
        <f t="shared" si="301"/>
        <v>7.0000000000000007E-2</v>
      </c>
      <c r="K875" s="29">
        <f t="shared" si="317"/>
        <v>44456</v>
      </c>
      <c r="L875" s="2">
        <f t="shared" si="318"/>
        <v>863</v>
      </c>
      <c r="M875" s="17">
        <f t="shared" si="319"/>
        <v>863</v>
      </c>
      <c r="N875" s="12">
        <f t="shared" si="320"/>
        <v>1.260746521</v>
      </c>
      <c r="O875" s="12">
        <f t="shared" ca="1" si="321"/>
        <v>1.844204819</v>
      </c>
      <c r="P875" s="17">
        <f t="shared" si="322"/>
        <v>0</v>
      </c>
      <c r="Q875" s="14">
        <f t="shared" ca="1" si="323"/>
        <v>644.89715144000002</v>
      </c>
      <c r="R875" s="20">
        <f t="shared" si="296"/>
        <v>0</v>
      </c>
      <c r="S875" s="14">
        <f t="shared" si="324"/>
        <v>0</v>
      </c>
      <c r="T875" s="4" t="str">
        <f t="shared" si="325"/>
        <v>A+J=</v>
      </c>
      <c r="U875" s="29">
        <f t="shared" si="326"/>
        <v>45807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298"/>
        <v>45713</v>
      </c>
      <c r="B876" s="116">
        <f t="shared" ca="1" si="312"/>
        <v>1409.8772415099997</v>
      </c>
      <c r="C876" s="14">
        <f t="shared" ca="1" si="313"/>
        <v>763.9107677799999</v>
      </c>
      <c r="D876" s="95">
        <f t="shared" si="300"/>
        <v>45712</v>
      </c>
      <c r="E876" s="93">
        <f ca="1">IF(D876&lt;$B$1,VLOOKUP(D876,[1]DI!$A$4:$B$15000,2,FALSE),0)</f>
        <v>0.13150000000000001</v>
      </c>
      <c r="F876" s="14">
        <f t="shared" ca="1" si="314"/>
        <v>1.0004903700000001</v>
      </c>
      <c r="G876" s="14">
        <f ca="1">(TRUNC(PRODUCT($F$12:$F875),16))</f>
        <v>1.4635052596871001</v>
      </c>
      <c r="H876" s="14">
        <f t="shared" si="315"/>
        <v>1</v>
      </c>
      <c r="I876" s="14">
        <f t="shared" ca="1" si="316"/>
        <v>1.46350526</v>
      </c>
      <c r="J876" s="13">
        <f t="shared" si="301"/>
        <v>7.0000000000000007E-2</v>
      </c>
      <c r="K876" s="29">
        <f t="shared" si="317"/>
        <v>44456</v>
      </c>
      <c r="L876" s="2">
        <f t="shared" si="318"/>
        <v>864</v>
      </c>
      <c r="M876" s="17">
        <f t="shared" si="319"/>
        <v>864</v>
      </c>
      <c r="N876" s="12">
        <f t="shared" si="320"/>
        <v>1.2610850600000001</v>
      </c>
      <c r="O876" s="12">
        <f t="shared" ca="1" si="321"/>
        <v>1.8456046189999999</v>
      </c>
      <c r="P876" s="17">
        <f t="shared" si="322"/>
        <v>0</v>
      </c>
      <c r="Q876" s="14">
        <f t="shared" ca="1" si="323"/>
        <v>645.96647372999996</v>
      </c>
      <c r="R876" s="20">
        <f t="shared" si="296"/>
        <v>0</v>
      </c>
      <c r="S876" s="14">
        <f t="shared" si="324"/>
        <v>0</v>
      </c>
      <c r="T876" s="4" t="str">
        <f t="shared" si="325"/>
        <v>A+J=</v>
      </c>
      <c r="U876" s="29">
        <f t="shared" si="326"/>
        <v>45807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298"/>
        <v>45714</v>
      </c>
      <c r="B877" s="116">
        <f t="shared" ca="1" si="312"/>
        <v>1410.9473735500001</v>
      </c>
      <c r="C877" s="14">
        <f t="shared" ca="1" si="313"/>
        <v>763.9107677799999</v>
      </c>
      <c r="D877" s="95">
        <f t="shared" si="300"/>
        <v>45713</v>
      </c>
      <c r="E877" s="93">
        <f ca="1">IF(D877&lt;$B$1,VLOOKUP(D877,[1]DI!$A$4:$B$15000,2,FALSE),0)</f>
        <v>0.13150000000000001</v>
      </c>
      <c r="F877" s="14">
        <f t="shared" ca="1" si="314"/>
        <v>1.0004903700000001</v>
      </c>
      <c r="G877" s="14">
        <f ca="1">(TRUNC(PRODUCT($F$12:$F876),16))</f>
        <v>1.4642229187612901</v>
      </c>
      <c r="H877" s="14">
        <f t="shared" si="315"/>
        <v>1</v>
      </c>
      <c r="I877" s="14">
        <f t="shared" ca="1" si="316"/>
        <v>1.4642229200000001</v>
      </c>
      <c r="J877" s="13">
        <f t="shared" si="301"/>
        <v>7.0000000000000007E-2</v>
      </c>
      <c r="K877" s="29">
        <f t="shared" si="317"/>
        <v>44456</v>
      </c>
      <c r="L877" s="2">
        <f t="shared" si="318"/>
        <v>865</v>
      </c>
      <c r="M877" s="17">
        <f t="shared" si="319"/>
        <v>865</v>
      </c>
      <c r="N877" s="12">
        <f t="shared" si="320"/>
        <v>1.26142369</v>
      </c>
      <c r="O877" s="12">
        <f t="shared" ca="1" si="321"/>
        <v>1.8470054789999999</v>
      </c>
      <c r="P877" s="17">
        <f t="shared" si="322"/>
        <v>0</v>
      </c>
      <c r="Q877" s="14">
        <f t="shared" ca="1" si="323"/>
        <v>647.03660577000005</v>
      </c>
      <c r="R877" s="20">
        <f t="shared" si="296"/>
        <v>0</v>
      </c>
      <c r="S877" s="14">
        <f t="shared" si="324"/>
        <v>0</v>
      </c>
      <c r="T877" s="4" t="str">
        <f t="shared" si="325"/>
        <v>A+J=</v>
      </c>
      <c r="U877" s="29">
        <f t="shared" si="326"/>
        <v>45807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298"/>
        <v>45715</v>
      </c>
      <c r="B878" s="116">
        <f t="shared" ca="1" si="312"/>
        <v>1412.0183161</v>
      </c>
      <c r="C878" s="14">
        <f t="shared" ca="1" si="313"/>
        <v>763.9107677799999</v>
      </c>
      <c r="D878" s="95">
        <f t="shared" si="300"/>
        <v>45714</v>
      </c>
      <c r="E878" s="93">
        <f ca="1">IF(D878&lt;$B$1,VLOOKUP(D878,[1]DI!$A$4:$B$15000,2,FALSE),0)</f>
        <v>0.13150000000000001</v>
      </c>
      <c r="F878" s="14">
        <f t="shared" ca="1" si="314"/>
        <v>1.0004903700000001</v>
      </c>
      <c r="G878" s="14">
        <f ca="1">(TRUNC(PRODUCT($F$12:$F877),16))</f>
        <v>1.4649409297539699</v>
      </c>
      <c r="H878" s="14">
        <f t="shared" si="315"/>
        <v>1</v>
      </c>
      <c r="I878" s="14">
        <f t="shared" ca="1" si="316"/>
        <v>1.46494093</v>
      </c>
      <c r="J878" s="13">
        <f t="shared" si="301"/>
        <v>7.0000000000000007E-2</v>
      </c>
      <c r="K878" s="29">
        <f t="shared" si="317"/>
        <v>44456</v>
      </c>
      <c r="L878" s="2">
        <f t="shared" si="318"/>
        <v>866</v>
      </c>
      <c r="M878" s="17">
        <f t="shared" si="319"/>
        <v>866</v>
      </c>
      <c r="N878" s="12">
        <f t="shared" si="320"/>
        <v>1.2617624110000001</v>
      </c>
      <c r="O878" s="12">
        <f t="shared" ca="1" si="321"/>
        <v>1.8484073999999999</v>
      </c>
      <c r="P878" s="17">
        <f t="shared" si="322"/>
        <v>0</v>
      </c>
      <c r="Q878" s="14">
        <f t="shared" ca="1" si="323"/>
        <v>648.10754831999998</v>
      </c>
      <c r="R878" s="20">
        <f t="shared" si="296"/>
        <v>0</v>
      </c>
      <c r="S878" s="14">
        <f t="shared" si="324"/>
        <v>0</v>
      </c>
      <c r="T878" s="4" t="str">
        <f t="shared" si="325"/>
        <v>A+J=</v>
      </c>
      <c r="U878" s="29">
        <f t="shared" si="326"/>
        <v>45807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298"/>
        <v>45716</v>
      </c>
      <c r="B879" s="116">
        <f t="shared" ca="1" si="312"/>
        <v>1413.09006916</v>
      </c>
      <c r="C879" s="14">
        <f t="shared" ca="1" si="313"/>
        <v>763.9107677799999</v>
      </c>
      <c r="D879" s="95">
        <f t="shared" si="300"/>
        <v>45715</v>
      </c>
      <c r="E879" s="93">
        <f ca="1">IF(D879&lt;$B$1,VLOOKUP(D879,[1]DI!$A$4:$B$15000,2,FALSE),0)</f>
        <v>0.13150000000000001</v>
      </c>
      <c r="F879" s="14">
        <f t="shared" ca="1" si="314"/>
        <v>1.0004903700000001</v>
      </c>
      <c r="G879" s="14">
        <f ca="1">(TRUNC(PRODUCT($F$12:$F878),16))</f>
        <v>1.4656592928376899</v>
      </c>
      <c r="H879" s="14">
        <f t="shared" si="315"/>
        <v>1</v>
      </c>
      <c r="I879" s="14">
        <f t="shared" ca="1" si="316"/>
        <v>1.4656592900000001</v>
      </c>
      <c r="J879" s="13">
        <f t="shared" si="301"/>
        <v>7.0000000000000007E-2</v>
      </c>
      <c r="K879" s="29">
        <f t="shared" si="317"/>
        <v>44456</v>
      </c>
      <c r="L879" s="2">
        <f t="shared" si="318"/>
        <v>867</v>
      </c>
      <c r="M879" s="17">
        <f t="shared" si="319"/>
        <v>867</v>
      </c>
      <c r="N879" s="12">
        <f t="shared" si="320"/>
        <v>1.2621012229999999</v>
      </c>
      <c r="O879" s="12">
        <f t="shared" ca="1" si="321"/>
        <v>1.849810382</v>
      </c>
      <c r="P879" s="17">
        <f t="shared" si="322"/>
        <v>0</v>
      </c>
      <c r="Q879" s="14">
        <f t="shared" ca="1" si="323"/>
        <v>649.17930137999997</v>
      </c>
      <c r="R879" s="20">
        <f t="shared" si="296"/>
        <v>0</v>
      </c>
      <c r="S879" s="14">
        <f t="shared" si="324"/>
        <v>0</v>
      </c>
      <c r="T879" s="4" t="str">
        <f t="shared" si="325"/>
        <v>A+J=</v>
      </c>
      <c r="U879" s="29">
        <f t="shared" si="326"/>
        <v>45807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298"/>
        <v>45721</v>
      </c>
      <c r="B880" s="116">
        <f t="shared" ca="1" si="312"/>
        <v>1414.1626441799999</v>
      </c>
      <c r="C880" s="14">
        <f t="shared" ca="1" si="313"/>
        <v>763.9107677799999</v>
      </c>
      <c r="D880" s="95">
        <f t="shared" si="300"/>
        <v>45716</v>
      </c>
      <c r="E880" s="93">
        <f ca="1">IF(D880&lt;$B$1,VLOOKUP(D880,[1]DI!$A$4:$B$15000,2,FALSE),0)</f>
        <v>0.13150000000000001</v>
      </c>
      <c r="F880" s="14">
        <f t="shared" ca="1" si="314"/>
        <v>1.0004903700000001</v>
      </c>
      <c r="G880" s="14">
        <f ca="1">(TRUNC(PRODUCT($F$12:$F879),16))</f>
        <v>1.4663780081851201</v>
      </c>
      <c r="H880" s="14">
        <f t="shared" si="315"/>
        <v>1</v>
      </c>
      <c r="I880" s="14">
        <f t="shared" ca="1" si="316"/>
        <v>1.4663780099999999</v>
      </c>
      <c r="J880" s="13">
        <f t="shared" si="301"/>
        <v>7.0000000000000007E-2</v>
      </c>
      <c r="K880" s="29">
        <f t="shared" si="317"/>
        <v>44456</v>
      </c>
      <c r="L880" s="2">
        <f t="shared" si="318"/>
        <v>868</v>
      </c>
      <c r="M880" s="17">
        <f t="shared" si="319"/>
        <v>868</v>
      </c>
      <c r="N880" s="12">
        <f t="shared" si="320"/>
        <v>1.262440126</v>
      </c>
      <c r="O880" s="12">
        <f t="shared" ca="1" si="321"/>
        <v>1.8512144399999999</v>
      </c>
      <c r="P880" s="17">
        <f t="shared" si="322"/>
        <v>0</v>
      </c>
      <c r="Q880" s="14">
        <f t="shared" ca="1" si="323"/>
        <v>650.25187640000001</v>
      </c>
      <c r="R880" s="20">
        <f t="shared" si="296"/>
        <v>0</v>
      </c>
      <c r="S880" s="14">
        <f t="shared" si="324"/>
        <v>0</v>
      </c>
      <c r="T880" s="4" t="str">
        <f t="shared" si="325"/>
        <v>A+J=</v>
      </c>
      <c r="U880" s="29">
        <f t="shared" si="326"/>
        <v>45807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298"/>
        <v>45722</v>
      </c>
      <c r="B881" s="116">
        <f t="shared" ca="1" si="312"/>
        <v>1415.23603048</v>
      </c>
      <c r="C881" s="14">
        <f t="shared" ca="1" si="313"/>
        <v>763.9107677799999</v>
      </c>
      <c r="D881" s="95">
        <f t="shared" si="300"/>
        <v>45721</v>
      </c>
      <c r="E881" s="93">
        <f ca="1">IF(D881&lt;$B$1,VLOOKUP(D881,[1]DI!$A$4:$B$15000,2,FALSE),0)</f>
        <v>0.13150000000000001</v>
      </c>
      <c r="F881" s="14">
        <f t="shared" ca="1" si="314"/>
        <v>1.0004903700000001</v>
      </c>
      <c r="G881" s="14">
        <f ca="1">(TRUNC(PRODUCT($F$12:$F880),16))</f>
        <v>1.4670970759689901</v>
      </c>
      <c r="H881" s="14">
        <f t="shared" si="315"/>
        <v>1</v>
      </c>
      <c r="I881" s="14">
        <f t="shared" ca="1" si="316"/>
        <v>1.4670970800000001</v>
      </c>
      <c r="J881" s="13">
        <f t="shared" si="301"/>
        <v>7.0000000000000007E-2</v>
      </c>
      <c r="K881" s="29">
        <f t="shared" si="317"/>
        <v>44456</v>
      </c>
      <c r="L881" s="2">
        <f t="shared" si="318"/>
        <v>869</v>
      </c>
      <c r="M881" s="17">
        <f t="shared" si="319"/>
        <v>869</v>
      </c>
      <c r="N881" s="12">
        <f t="shared" si="320"/>
        <v>1.26277912</v>
      </c>
      <c r="O881" s="12">
        <f t="shared" ca="1" si="321"/>
        <v>1.8526195599999999</v>
      </c>
      <c r="P881" s="17">
        <f t="shared" si="322"/>
        <v>0</v>
      </c>
      <c r="Q881" s="14">
        <f t="shared" ca="1" si="323"/>
        <v>651.32526270000005</v>
      </c>
      <c r="R881" s="20">
        <f t="shared" si="296"/>
        <v>0</v>
      </c>
      <c r="S881" s="14">
        <f t="shared" si="324"/>
        <v>0</v>
      </c>
      <c r="T881" s="4" t="str">
        <f t="shared" si="325"/>
        <v>A+J=</v>
      </c>
      <c r="U881" s="29">
        <f t="shared" si="326"/>
        <v>45807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298"/>
        <v>45723</v>
      </c>
      <c r="B882" s="116">
        <f t="shared" ca="1" si="312"/>
        <v>1416.3102288099999</v>
      </c>
      <c r="C882" s="14">
        <f t="shared" ca="1" si="313"/>
        <v>763.9107677799999</v>
      </c>
      <c r="D882" s="95">
        <f t="shared" si="300"/>
        <v>45722</v>
      </c>
      <c r="E882" s="93">
        <f ca="1">IF(D882&lt;$B$1,VLOOKUP(D882,[1]DI!$A$4:$B$15000,2,FALSE),0)</f>
        <v>0.13150000000000001</v>
      </c>
      <c r="F882" s="14">
        <f t="shared" ca="1" si="314"/>
        <v>1.0004903700000001</v>
      </c>
      <c r="G882" s="14">
        <f ca="1">(TRUNC(PRODUCT($F$12:$F881),16))</f>
        <v>1.4678164963621401</v>
      </c>
      <c r="H882" s="14">
        <f t="shared" si="315"/>
        <v>1</v>
      </c>
      <c r="I882" s="14">
        <f t="shared" ca="1" si="316"/>
        <v>1.4678165000000001</v>
      </c>
      <c r="J882" s="13">
        <f t="shared" si="301"/>
        <v>7.0000000000000007E-2</v>
      </c>
      <c r="K882" s="29">
        <f t="shared" si="317"/>
        <v>44456</v>
      </c>
      <c r="L882" s="2">
        <f t="shared" si="318"/>
        <v>870</v>
      </c>
      <c r="M882" s="17">
        <f t="shared" si="319"/>
        <v>870</v>
      </c>
      <c r="N882" s="12">
        <f t="shared" si="320"/>
        <v>1.263118205</v>
      </c>
      <c r="O882" s="12">
        <f t="shared" ca="1" si="321"/>
        <v>1.854025743</v>
      </c>
      <c r="P882" s="17">
        <f t="shared" si="322"/>
        <v>0</v>
      </c>
      <c r="Q882" s="14">
        <f t="shared" ca="1" si="323"/>
        <v>652.39946103</v>
      </c>
      <c r="R882" s="20">
        <f t="shared" si="296"/>
        <v>0</v>
      </c>
      <c r="S882" s="14">
        <f t="shared" si="324"/>
        <v>0</v>
      </c>
      <c r="T882" s="4" t="str">
        <f t="shared" si="325"/>
        <v>A+J=</v>
      </c>
      <c r="U882" s="29">
        <f t="shared" si="326"/>
        <v>45807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298"/>
        <v>45726</v>
      </c>
      <c r="B883" s="116">
        <f t="shared" ca="1" si="312"/>
        <v>1417.38523842</v>
      </c>
      <c r="C883" s="14">
        <f t="shared" ca="1" si="313"/>
        <v>763.9107677799999</v>
      </c>
      <c r="D883" s="95">
        <f t="shared" si="300"/>
        <v>45723</v>
      </c>
      <c r="E883" s="93">
        <f ca="1">IF(D883&lt;$B$1,VLOOKUP(D883,[1]DI!$A$4:$B$15000,2,FALSE),0)</f>
        <v>0.13150000000000001</v>
      </c>
      <c r="F883" s="14">
        <f t="shared" ca="1" si="314"/>
        <v>1.0004903700000001</v>
      </c>
      <c r="G883" s="14">
        <f ca="1">(TRUNC(PRODUCT($F$12:$F882),16))</f>
        <v>1.46853626953746</v>
      </c>
      <c r="H883" s="14">
        <f t="shared" si="315"/>
        <v>1</v>
      </c>
      <c r="I883" s="14">
        <f t="shared" ca="1" si="316"/>
        <v>1.46853627</v>
      </c>
      <c r="J883" s="13">
        <f t="shared" si="301"/>
        <v>7.0000000000000007E-2</v>
      </c>
      <c r="K883" s="29">
        <f t="shared" si="317"/>
        <v>44456</v>
      </c>
      <c r="L883" s="2">
        <f t="shared" si="318"/>
        <v>871</v>
      </c>
      <c r="M883" s="17">
        <f t="shared" si="319"/>
        <v>871</v>
      </c>
      <c r="N883" s="12">
        <f t="shared" si="320"/>
        <v>1.26345738</v>
      </c>
      <c r="O883" s="12">
        <f t="shared" ca="1" si="321"/>
        <v>1.855432988</v>
      </c>
      <c r="P883" s="17">
        <f t="shared" si="322"/>
        <v>0</v>
      </c>
      <c r="Q883" s="14">
        <f t="shared" ca="1" si="323"/>
        <v>653.47447064000005</v>
      </c>
      <c r="R883" s="20">
        <f t="shared" si="296"/>
        <v>0</v>
      </c>
      <c r="S883" s="14">
        <f t="shared" si="324"/>
        <v>0</v>
      </c>
      <c r="T883" s="4" t="str">
        <f t="shared" si="325"/>
        <v>A+J=</v>
      </c>
      <c r="U883" s="29">
        <f t="shared" si="326"/>
        <v>45807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298"/>
        <v>45727</v>
      </c>
      <c r="B884" s="116">
        <f t="shared" ca="1" si="312"/>
        <v>1418.4610730499999</v>
      </c>
      <c r="C884" s="14">
        <f t="shared" ca="1" si="313"/>
        <v>763.9107677799999</v>
      </c>
      <c r="D884" s="95">
        <f t="shared" si="300"/>
        <v>45726</v>
      </c>
      <c r="E884" s="93">
        <f ca="1">IF(D884&lt;$B$1,VLOOKUP(D884,[1]DI!$A$4:$B$15000,2,FALSE),0)</f>
        <v>0.13150000000000001</v>
      </c>
      <c r="F884" s="14">
        <f t="shared" ca="1" si="314"/>
        <v>1.0004903700000001</v>
      </c>
      <c r="G884" s="14">
        <f ca="1">(TRUNC(PRODUCT($F$12:$F883),16))</f>
        <v>1.4692563956679501</v>
      </c>
      <c r="H884" s="14">
        <f t="shared" si="315"/>
        <v>1</v>
      </c>
      <c r="I884" s="14">
        <f t="shared" ca="1" si="316"/>
        <v>1.4692563999999999</v>
      </c>
      <c r="J884" s="13">
        <f t="shared" si="301"/>
        <v>7.0000000000000007E-2</v>
      </c>
      <c r="K884" s="29">
        <f t="shared" si="317"/>
        <v>44456</v>
      </c>
      <c r="L884" s="2">
        <f t="shared" si="318"/>
        <v>872</v>
      </c>
      <c r="M884" s="17">
        <f t="shared" si="319"/>
        <v>872</v>
      </c>
      <c r="N884" s="12">
        <f t="shared" si="320"/>
        <v>1.263796648</v>
      </c>
      <c r="O884" s="12">
        <f t="shared" ca="1" si="321"/>
        <v>1.8568413130000001</v>
      </c>
      <c r="P884" s="17">
        <f t="shared" si="322"/>
        <v>0</v>
      </c>
      <c r="Q884" s="14">
        <f t="shared" ca="1" si="323"/>
        <v>654.55030526999997</v>
      </c>
      <c r="R884" s="20">
        <f t="shared" si="296"/>
        <v>0</v>
      </c>
      <c r="S884" s="14">
        <f t="shared" si="324"/>
        <v>0</v>
      </c>
      <c r="T884" s="4" t="str">
        <f t="shared" si="325"/>
        <v>A+J=</v>
      </c>
      <c r="U884" s="29">
        <f t="shared" si="326"/>
        <v>45807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298"/>
        <v>45728</v>
      </c>
      <c r="B885" s="116">
        <f t="shared" ca="1" si="312"/>
        <v>1419.5377105600001</v>
      </c>
      <c r="C885" s="14">
        <f t="shared" ca="1" si="313"/>
        <v>763.9107677799999</v>
      </c>
      <c r="D885" s="95">
        <f t="shared" si="300"/>
        <v>45727</v>
      </c>
      <c r="E885" s="93">
        <f ca="1">IF(D885&lt;$B$1,VLOOKUP(D885,[1]DI!$A$4:$B$15000,2,FALSE),0)</f>
        <v>0.13150000000000001</v>
      </c>
      <c r="F885" s="14">
        <f t="shared" ca="1" si="314"/>
        <v>1.0004903700000001</v>
      </c>
      <c r="G885" s="14">
        <f ca="1">(TRUNC(PRODUCT($F$12:$F884),16))</f>
        <v>1.4699768749266999</v>
      </c>
      <c r="H885" s="14">
        <f t="shared" si="315"/>
        <v>1</v>
      </c>
      <c r="I885" s="14">
        <f t="shared" ca="1" si="316"/>
        <v>1.46997687</v>
      </c>
      <c r="J885" s="13">
        <f t="shared" si="301"/>
        <v>7.0000000000000007E-2</v>
      </c>
      <c r="K885" s="29">
        <f t="shared" si="317"/>
        <v>44456</v>
      </c>
      <c r="L885" s="2">
        <f t="shared" si="318"/>
        <v>873</v>
      </c>
      <c r="M885" s="17">
        <f t="shared" si="319"/>
        <v>873</v>
      </c>
      <c r="N885" s="12">
        <f t="shared" si="320"/>
        <v>1.264136006</v>
      </c>
      <c r="O885" s="12">
        <f t="shared" ca="1" si="321"/>
        <v>1.8582506889999999</v>
      </c>
      <c r="P885" s="17">
        <f t="shared" si="322"/>
        <v>0</v>
      </c>
      <c r="Q885" s="14">
        <f t="shared" ca="1" si="323"/>
        <v>655.62694278000004</v>
      </c>
      <c r="R885" s="20">
        <f t="shared" si="296"/>
        <v>0</v>
      </c>
      <c r="S885" s="14">
        <f t="shared" si="324"/>
        <v>0</v>
      </c>
      <c r="T885" s="4" t="str">
        <f t="shared" si="325"/>
        <v>A+J=</v>
      </c>
      <c r="U885" s="29">
        <f t="shared" si="326"/>
        <v>45807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298"/>
        <v>45729</v>
      </c>
      <c r="B886" s="116">
        <f t="shared" ca="1" si="312"/>
        <v>1420.6151814899999</v>
      </c>
      <c r="C886" s="14">
        <f t="shared" ca="1" si="313"/>
        <v>763.9107677799999</v>
      </c>
      <c r="D886" s="95">
        <f t="shared" si="300"/>
        <v>45728</v>
      </c>
      <c r="E886" s="93">
        <f ca="1">IF(D886&lt;$B$1,VLOOKUP(D886,[1]DI!$A$4:$B$15000,2,FALSE),0)</f>
        <v>0.13150000000000001</v>
      </c>
      <c r="F886" s="14">
        <f t="shared" ca="1" si="314"/>
        <v>1.0004903700000001</v>
      </c>
      <c r="G886" s="14">
        <f ca="1">(TRUNC(PRODUCT($F$12:$F885),16))</f>
        <v>1.4706977074868499</v>
      </c>
      <c r="H886" s="14">
        <f t="shared" si="315"/>
        <v>1</v>
      </c>
      <c r="I886" s="14">
        <f t="shared" ca="1" si="316"/>
        <v>1.47069771</v>
      </c>
      <c r="J886" s="13">
        <f t="shared" si="301"/>
        <v>7.0000000000000007E-2</v>
      </c>
      <c r="K886" s="29">
        <f t="shared" si="317"/>
        <v>44456</v>
      </c>
      <c r="L886" s="2">
        <f t="shared" si="318"/>
        <v>874</v>
      </c>
      <c r="M886" s="17">
        <f t="shared" si="319"/>
        <v>874</v>
      </c>
      <c r="N886" s="12">
        <f t="shared" si="320"/>
        <v>1.2644754549999999</v>
      </c>
      <c r="O886" s="12">
        <f t="shared" ca="1" si="321"/>
        <v>1.859661156</v>
      </c>
      <c r="P886" s="17">
        <f t="shared" si="322"/>
        <v>0</v>
      </c>
      <c r="Q886" s="14">
        <f t="shared" ca="1" si="323"/>
        <v>656.70441371000004</v>
      </c>
      <c r="R886" s="20">
        <f t="shared" si="296"/>
        <v>0</v>
      </c>
      <c r="S886" s="14">
        <f t="shared" si="324"/>
        <v>0</v>
      </c>
      <c r="T886" s="4" t="str">
        <f t="shared" si="325"/>
        <v>A+J=</v>
      </c>
      <c r="U886" s="29">
        <f t="shared" si="326"/>
        <v>45807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298"/>
        <v>45730</v>
      </c>
      <c r="B887" s="116">
        <f t="shared" ca="1" si="312"/>
        <v>1421.69345681</v>
      </c>
      <c r="C887" s="14">
        <f t="shared" ca="1" si="313"/>
        <v>763.9107677799999</v>
      </c>
      <c r="D887" s="95">
        <f t="shared" si="300"/>
        <v>45729</v>
      </c>
      <c r="E887" s="93">
        <f ca="1">IF(D887&lt;$B$1,VLOOKUP(D887,[1]DI!$A$4:$B$15000,2,FALSE),0)</f>
        <v>0.13150000000000001</v>
      </c>
      <c r="F887" s="14">
        <f t="shared" ca="1" si="314"/>
        <v>1.0004903700000001</v>
      </c>
      <c r="G887" s="14">
        <f ca="1">(TRUNC(PRODUCT($F$12:$F886),16))</f>
        <v>1.4714188935216701</v>
      </c>
      <c r="H887" s="14">
        <f t="shared" si="315"/>
        <v>1</v>
      </c>
      <c r="I887" s="14">
        <f t="shared" ca="1" si="316"/>
        <v>1.47141889</v>
      </c>
      <c r="J887" s="13">
        <f t="shared" si="301"/>
        <v>7.0000000000000007E-2</v>
      </c>
      <c r="K887" s="29">
        <f t="shared" si="317"/>
        <v>44456</v>
      </c>
      <c r="L887" s="2">
        <f t="shared" si="318"/>
        <v>875</v>
      </c>
      <c r="M887" s="17">
        <f t="shared" si="319"/>
        <v>875</v>
      </c>
      <c r="N887" s="12">
        <f t="shared" si="320"/>
        <v>1.2648149950000001</v>
      </c>
      <c r="O887" s="12">
        <f t="shared" ca="1" si="321"/>
        <v>1.861072676</v>
      </c>
      <c r="P887" s="17">
        <f t="shared" si="322"/>
        <v>0</v>
      </c>
      <c r="Q887" s="14">
        <f t="shared" ca="1" si="323"/>
        <v>657.78268903000003</v>
      </c>
      <c r="R887" s="20">
        <f t="shared" si="296"/>
        <v>0</v>
      </c>
      <c r="S887" s="14">
        <f t="shared" si="324"/>
        <v>0</v>
      </c>
      <c r="T887" s="4" t="str">
        <f t="shared" si="325"/>
        <v>A+J=</v>
      </c>
      <c r="U887" s="29">
        <f t="shared" si="326"/>
        <v>45807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298"/>
        <v>45733</v>
      </c>
      <c r="B888" s="116">
        <f t="shared" ca="1" si="312"/>
        <v>1422.7725579299999</v>
      </c>
      <c r="C888" s="14">
        <f t="shared" ca="1" si="313"/>
        <v>763.9107677799999</v>
      </c>
      <c r="D888" s="95">
        <f t="shared" si="300"/>
        <v>45730</v>
      </c>
      <c r="E888" s="93">
        <f ca="1">IF(D888&lt;$B$1,VLOOKUP(D888,[1]DI!$A$4:$B$15000,2,FALSE),0)</f>
        <v>0.13150000000000001</v>
      </c>
      <c r="F888" s="14">
        <f t="shared" ca="1" si="314"/>
        <v>1.0004903700000001</v>
      </c>
      <c r="G888" s="14">
        <f ca="1">(TRUNC(PRODUCT($F$12:$F887),16))</f>
        <v>1.4721404332044901</v>
      </c>
      <c r="H888" s="14">
        <f t="shared" si="315"/>
        <v>1</v>
      </c>
      <c r="I888" s="14">
        <f t="shared" ca="1" si="316"/>
        <v>1.4721404300000001</v>
      </c>
      <c r="J888" s="13">
        <f t="shared" si="301"/>
        <v>7.0000000000000007E-2</v>
      </c>
      <c r="K888" s="29">
        <f t="shared" si="317"/>
        <v>44456</v>
      </c>
      <c r="L888" s="2">
        <f t="shared" si="318"/>
        <v>876</v>
      </c>
      <c r="M888" s="17">
        <f t="shared" si="319"/>
        <v>876</v>
      </c>
      <c r="N888" s="12">
        <f t="shared" si="320"/>
        <v>1.265154627</v>
      </c>
      <c r="O888" s="12">
        <f t="shared" ca="1" si="321"/>
        <v>1.862485277</v>
      </c>
      <c r="P888" s="17">
        <f t="shared" si="322"/>
        <v>0</v>
      </c>
      <c r="Q888" s="14">
        <f t="shared" ca="1" si="323"/>
        <v>658.86179015000005</v>
      </c>
      <c r="R888" s="20">
        <f t="shared" si="296"/>
        <v>0</v>
      </c>
      <c r="S888" s="14">
        <f t="shared" si="324"/>
        <v>0</v>
      </c>
      <c r="T888" s="4" t="str">
        <f t="shared" si="325"/>
        <v>A+J=</v>
      </c>
      <c r="U888" s="29">
        <f t="shared" si="326"/>
        <v>45807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298"/>
        <v>45734</v>
      </c>
      <c r="B889" s="116">
        <f t="shared" ca="1" si="312"/>
        <v>1423.8524832999999</v>
      </c>
      <c r="C889" s="14">
        <f t="shared" ca="1" si="313"/>
        <v>763.9107677799999</v>
      </c>
      <c r="D889" s="95">
        <f t="shared" si="300"/>
        <v>45733</v>
      </c>
      <c r="E889" s="93">
        <f ca="1">IF(D889&lt;$B$1,VLOOKUP(D889,[1]DI!$A$4:$B$15000,2,FALSE),0)</f>
        <v>0.13150000000000001</v>
      </c>
      <c r="F889" s="14">
        <f t="shared" ca="1" si="314"/>
        <v>1.0004903700000001</v>
      </c>
      <c r="G889" s="14">
        <f ca="1">(TRUNC(PRODUCT($F$12:$F888),16))</f>
        <v>1.47286232670872</v>
      </c>
      <c r="H889" s="14">
        <f t="shared" si="315"/>
        <v>1</v>
      </c>
      <c r="I889" s="14">
        <f t="shared" ca="1" si="316"/>
        <v>1.4728623300000001</v>
      </c>
      <c r="J889" s="13">
        <f t="shared" si="301"/>
        <v>7.0000000000000007E-2</v>
      </c>
      <c r="K889" s="29">
        <f t="shared" si="317"/>
        <v>44456</v>
      </c>
      <c r="L889" s="2">
        <f t="shared" si="318"/>
        <v>877</v>
      </c>
      <c r="M889" s="17">
        <f t="shared" si="319"/>
        <v>877</v>
      </c>
      <c r="N889" s="12">
        <f t="shared" si="320"/>
        <v>1.26549435</v>
      </c>
      <c r="O889" s="12">
        <f t="shared" ca="1" si="321"/>
        <v>1.863898957</v>
      </c>
      <c r="P889" s="17">
        <f t="shared" si="322"/>
        <v>0</v>
      </c>
      <c r="Q889" s="14">
        <f t="shared" ca="1" si="323"/>
        <v>659.94171552</v>
      </c>
      <c r="R889" s="20">
        <f t="shared" si="296"/>
        <v>0</v>
      </c>
      <c r="S889" s="14">
        <f t="shared" si="324"/>
        <v>0</v>
      </c>
      <c r="T889" s="4" t="str">
        <f t="shared" si="325"/>
        <v>A+J=</v>
      </c>
      <c r="U889" s="29">
        <f t="shared" si="326"/>
        <v>45807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298"/>
        <v>45735</v>
      </c>
      <c r="B890" s="116">
        <f t="shared" ca="1" si="312"/>
        <v>1424.9332145999999</v>
      </c>
      <c r="C890" s="14">
        <f t="shared" ca="1" si="313"/>
        <v>763.9107677799999</v>
      </c>
      <c r="D890" s="95">
        <f t="shared" si="300"/>
        <v>45734</v>
      </c>
      <c r="E890" s="93">
        <f ca="1">IF(D890&lt;$B$1,VLOOKUP(D890,[1]DI!$A$4:$B$15000,2,FALSE),0)</f>
        <v>0.13150000000000001</v>
      </c>
      <c r="F890" s="14">
        <f t="shared" ca="1" si="314"/>
        <v>1.0004903700000001</v>
      </c>
      <c r="G890" s="14">
        <f ca="1">(TRUNC(PRODUCT($F$12:$F889),16))</f>
        <v>1.4735845742078699</v>
      </c>
      <c r="H890" s="14">
        <f t="shared" si="315"/>
        <v>1</v>
      </c>
      <c r="I890" s="14">
        <f t="shared" ca="1" si="316"/>
        <v>1.4735845700000001</v>
      </c>
      <c r="J890" s="13">
        <f t="shared" si="301"/>
        <v>7.0000000000000007E-2</v>
      </c>
      <c r="K890" s="29">
        <f t="shared" si="317"/>
        <v>44456</v>
      </c>
      <c r="L890" s="2">
        <f t="shared" si="318"/>
        <v>878</v>
      </c>
      <c r="M890" s="17">
        <f t="shared" si="319"/>
        <v>878</v>
      </c>
      <c r="N890" s="12">
        <f t="shared" si="320"/>
        <v>1.2658341639999999</v>
      </c>
      <c r="O890" s="12">
        <f t="shared" ca="1" si="321"/>
        <v>1.865313692</v>
      </c>
      <c r="P890" s="17">
        <f t="shared" si="322"/>
        <v>0</v>
      </c>
      <c r="Q890" s="14">
        <f t="shared" ca="1" si="323"/>
        <v>661.02244682000003</v>
      </c>
      <c r="R890" s="20">
        <f t="shared" si="296"/>
        <v>0</v>
      </c>
      <c r="S890" s="14">
        <f t="shared" si="324"/>
        <v>0</v>
      </c>
      <c r="T890" s="4" t="str">
        <f t="shared" si="325"/>
        <v>A+J=</v>
      </c>
      <c r="U890" s="29">
        <f t="shared" si="326"/>
        <v>45807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298"/>
        <v>45736</v>
      </c>
      <c r="B891" s="116">
        <f t="shared" ca="1" si="312"/>
        <v>1426.0147816199999</v>
      </c>
      <c r="C891" s="14">
        <f t="shared" ca="1" si="313"/>
        <v>763.9107677799999</v>
      </c>
      <c r="D891" s="95">
        <f t="shared" si="300"/>
        <v>45735</v>
      </c>
      <c r="E891" s="93">
        <f ca="1">IF(D891&lt;$B$1,VLOOKUP(D891,[1]DI!$A$4:$B$15000,2,FALSE),0)</f>
        <v>0.13150000000000001</v>
      </c>
      <c r="F891" s="14">
        <f t="shared" ca="1" si="314"/>
        <v>1.0004903700000001</v>
      </c>
      <c r="G891" s="14">
        <f ca="1">(TRUNC(PRODUCT($F$12:$F890),16))</f>
        <v>1.47430717587552</v>
      </c>
      <c r="H891" s="14">
        <f t="shared" si="315"/>
        <v>1</v>
      </c>
      <c r="I891" s="14">
        <f t="shared" ca="1" si="316"/>
        <v>1.4743071800000001</v>
      </c>
      <c r="J891" s="13">
        <f t="shared" si="301"/>
        <v>7.0000000000000007E-2</v>
      </c>
      <c r="K891" s="29">
        <f t="shared" si="317"/>
        <v>44456</v>
      </c>
      <c r="L891" s="2">
        <f t="shared" si="318"/>
        <v>879</v>
      </c>
      <c r="M891" s="17">
        <f t="shared" si="319"/>
        <v>879</v>
      </c>
      <c r="N891" s="12">
        <f t="shared" si="320"/>
        <v>1.2661740690000001</v>
      </c>
      <c r="O891" s="12">
        <f t="shared" ca="1" si="321"/>
        <v>1.8667295209999999</v>
      </c>
      <c r="P891" s="17">
        <f t="shared" si="322"/>
        <v>0</v>
      </c>
      <c r="Q891" s="14">
        <f t="shared" ca="1" si="323"/>
        <v>662.10401383999999</v>
      </c>
      <c r="R891" s="20">
        <f t="shared" si="296"/>
        <v>0</v>
      </c>
      <c r="S891" s="14">
        <f t="shared" si="324"/>
        <v>0</v>
      </c>
      <c r="T891" s="4" t="str">
        <f t="shared" si="325"/>
        <v>A+J=</v>
      </c>
      <c r="U891" s="29">
        <f t="shared" si="326"/>
        <v>45807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>
        <f t="shared" si="298"/>
        <v>45737</v>
      </c>
      <c r="B892" s="116">
        <f t="shared" ca="1" si="312"/>
        <v>1427.0971560899998</v>
      </c>
      <c r="C892" s="14">
        <f t="shared" ca="1" si="313"/>
        <v>763.9107677799999</v>
      </c>
      <c r="D892" s="95">
        <f t="shared" si="300"/>
        <v>45736</v>
      </c>
      <c r="E892" s="93">
        <f ca="1">IF(D892&lt;$B$1,VLOOKUP(D892,[1]DI!$A$4:$B$15000,2,FALSE),0)</f>
        <v>0.14149999999999999</v>
      </c>
      <c r="F892" s="14">
        <f t="shared" ca="1" si="314"/>
        <v>1.00052531</v>
      </c>
      <c r="G892" s="14">
        <f ca="1">(TRUNC(PRODUCT($F$12:$F891),16))</f>
        <v>1.47503013188536</v>
      </c>
      <c r="H892" s="14">
        <f t="shared" si="315"/>
        <v>1</v>
      </c>
      <c r="I892" s="14">
        <f t="shared" ca="1" si="316"/>
        <v>1.4750301299999999</v>
      </c>
      <c r="J892" s="13">
        <f t="shared" si="301"/>
        <v>7.0000000000000007E-2</v>
      </c>
      <c r="K892" s="29">
        <f t="shared" si="317"/>
        <v>44456</v>
      </c>
      <c r="L892" s="2">
        <f t="shared" si="318"/>
        <v>880</v>
      </c>
      <c r="M892" s="17">
        <f t="shared" si="319"/>
        <v>880</v>
      </c>
      <c r="N892" s="12">
        <f t="shared" si="320"/>
        <v>1.266514066</v>
      </c>
      <c r="O892" s="12">
        <f t="shared" ca="1" si="321"/>
        <v>1.868146407</v>
      </c>
      <c r="P892" s="17">
        <f t="shared" si="322"/>
        <v>0</v>
      </c>
      <c r="Q892" s="14">
        <f t="shared" ca="1" si="323"/>
        <v>663.18638830999998</v>
      </c>
      <c r="R892" s="20">
        <f t="shared" si="296"/>
        <v>0</v>
      </c>
      <c r="S892" s="14">
        <f t="shared" si="324"/>
        <v>0</v>
      </c>
      <c r="T892" s="4" t="str">
        <f t="shared" si="325"/>
        <v>A+J=</v>
      </c>
      <c r="U892" s="29">
        <f t="shared" si="326"/>
        <v>45807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>
        <f t="shared" si="298"/>
        <v>45740</v>
      </c>
      <c r="B893" s="116">
        <f t="shared" ca="1" si="312"/>
        <v>1428.2302351399999</v>
      </c>
      <c r="C893" s="14">
        <f t="shared" ca="1" si="313"/>
        <v>763.9107677799999</v>
      </c>
      <c r="D893" s="95">
        <f t="shared" si="300"/>
        <v>45737</v>
      </c>
      <c r="E893" s="93">
        <f ca="1">IF(D893&lt;$B$1,VLOOKUP(D893,[1]DI!$A$4:$B$15000,2,FALSE),0)</f>
        <v>0.14149999999999999</v>
      </c>
      <c r="F893" s="14">
        <f t="shared" ca="1" si="314"/>
        <v>1.00052531</v>
      </c>
      <c r="G893" s="14">
        <f ca="1">(TRUNC(PRODUCT($F$12:$F892),16))</f>
        <v>1.4758049799639399</v>
      </c>
      <c r="H893" s="14">
        <f t="shared" si="315"/>
        <v>1</v>
      </c>
      <c r="I893" s="14">
        <f t="shared" ca="1" si="316"/>
        <v>1.4758049799999999</v>
      </c>
      <c r="J893" s="13">
        <f t="shared" si="301"/>
        <v>7.0000000000000007E-2</v>
      </c>
      <c r="K893" s="29">
        <f t="shared" si="317"/>
        <v>44456</v>
      </c>
      <c r="L893" s="2">
        <f t="shared" si="318"/>
        <v>881</v>
      </c>
      <c r="M893" s="17">
        <f t="shared" si="319"/>
        <v>881</v>
      </c>
      <c r="N893" s="12">
        <f t="shared" si="320"/>
        <v>1.2668541529999999</v>
      </c>
      <c r="O893" s="12">
        <f t="shared" ca="1" si="321"/>
        <v>1.869629668</v>
      </c>
      <c r="P893" s="17">
        <f t="shared" si="322"/>
        <v>0</v>
      </c>
      <c r="Q893" s="14">
        <f t="shared" ca="1" si="323"/>
        <v>664.31946735999998</v>
      </c>
      <c r="R893" s="20">
        <f t="shared" si="296"/>
        <v>0</v>
      </c>
      <c r="S893" s="14">
        <f t="shared" si="324"/>
        <v>0</v>
      </c>
      <c r="T893" s="4" t="str">
        <f t="shared" si="325"/>
        <v>A+J=</v>
      </c>
      <c r="U893" s="29">
        <f t="shared" si="326"/>
        <v>45807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>
        <f t="shared" si="298"/>
        <v>45741</v>
      </c>
      <c r="B894" s="116">
        <f t="shared" ca="1" si="312"/>
        <v>1429.3642178999999</v>
      </c>
      <c r="C894" s="14">
        <f t="shared" ca="1" si="313"/>
        <v>763.9107677799999</v>
      </c>
      <c r="D894" s="95">
        <f t="shared" si="300"/>
        <v>45740</v>
      </c>
      <c r="E894" s="93">
        <f ca="1">IF(D894&lt;$B$1,VLOOKUP(D894,[1]DI!$A$4:$B$15000,2,FALSE),0)</f>
        <v>0.14149999999999999</v>
      </c>
      <c r="F894" s="14">
        <f t="shared" ca="1" si="314"/>
        <v>1.00052531</v>
      </c>
      <c r="G894" s="14">
        <f ca="1">(TRUNC(PRODUCT($F$12:$F893),16))</f>
        <v>1.47658023507796</v>
      </c>
      <c r="H894" s="14">
        <f t="shared" si="315"/>
        <v>1</v>
      </c>
      <c r="I894" s="14">
        <f t="shared" ca="1" si="316"/>
        <v>1.4765802400000001</v>
      </c>
      <c r="J894" s="13">
        <f t="shared" si="301"/>
        <v>7.0000000000000007E-2</v>
      </c>
      <c r="K894" s="29">
        <f t="shared" si="317"/>
        <v>44456</v>
      </c>
      <c r="L894" s="2">
        <f t="shared" si="318"/>
        <v>882</v>
      </c>
      <c r="M894" s="17">
        <f t="shared" si="319"/>
        <v>882</v>
      </c>
      <c r="N894" s="12">
        <f t="shared" si="320"/>
        <v>1.267194333</v>
      </c>
      <c r="O894" s="12">
        <f t="shared" ca="1" si="321"/>
        <v>1.8711141120000001</v>
      </c>
      <c r="P894" s="17">
        <f t="shared" si="322"/>
        <v>0</v>
      </c>
      <c r="Q894" s="14">
        <f t="shared" ca="1" si="323"/>
        <v>665.45345011999996</v>
      </c>
      <c r="R894" s="20">
        <f t="shared" si="296"/>
        <v>0</v>
      </c>
      <c r="S894" s="14">
        <f t="shared" si="324"/>
        <v>0</v>
      </c>
      <c r="T894" s="4" t="str">
        <f t="shared" si="325"/>
        <v>A+J=</v>
      </c>
      <c r="U894" s="29">
        <f t="shared" si="326"/>
        <v>45807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>
        <f t="shared" si="298"/>
        <v>45742</v>
      </c>
      <c r="B895" s="116">
        <f t="shared" ca="1" si="312"/>
        <v>1430.4990929000001</v>
      </c>
      <c r="C895" s="14">
        <f t="shared" ca="1" si="313"/>
        <v>763.9107677799999</v>
      </c>
      <c r="D895" s="95">
        <f t="shared" si="300"/>
        <v>45741</v>
      </c>
      <c r="E895" s="93">
        <f ca="1">IF(D895&lt;$B$1,VLOOKUP(D895,[1]DI!$A$4:$B$15000,2,FALSE),0)</f>
        <v>0.14149999999999999</v>
      </c>
      <c r="F895" s="14">
        <f t="shared" ca="1" si="314"/>
        <v>1.00052531</v>
      </c>
      <c r="G895" s="14">
        <f ca="1">(TRUNC(PRODUCT($F$12:$F894),16))</f>
        <v>1.47735589744125</v>
      </c>
      <c r="H895" s="14">
        <f t="shared" si="315"/>
        <v>1</v>
      </c>
      <c r="I895" s="14">
        <f t="shared" ca="1" si="316"/>
        <v>1.4773559000000001</v>
      </c>
      <c r="J895" s="13">
        <f t="shared" si="301"/>
        <v>7.0000000000000007E-2</v>
      </c>
      <c r="K895" s="29">
        <f t="shared" si="317"/>
        <v>44456</v>
      </c>
      <c r="L895" s="2">
        <f t="shared" si="318"/>
        <v>883</v>
      </c>
      <c r="M895" s="17">
        <f t="shared" si="319"/>
        <v>883</v>
      </c>
      <c r="N895" s="12">
        <f t="shared" si="320"/>
        <v>1.2675346030000001</v>
      </c>
      <c r="O895" s="12">
        <f t="shared" ca="1" si="321"/>
        <v>1.8725997240000001</v>
      </c>
      <c r="P895" s="17">
        <f t="shared" si="322"/>
        <v>0</v>
      </c>
      <c r="Q895" s="14">
        <f t="shared" ca="1" si="323"/>
        <v>666.58832512000004</v>
      </c>
      <c r="R895" s="20">
        <f t="shared" si="296"/>
        <v>0</v>
      </c>
      <c r="S895" s="14">
        <f t="shared" si="324"/>
        <v>0</v>
      </c>
      <c r="T895" s="4" t="str">
        <f t="shared" si="325"/>
        <v>A+J=</v>
      </c>
      <c r="U895" s="29">
        <f t="shared" si="326"/>
        <v>45807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>
        <f t="shared" si="298"/>
        <v>45743</v>
      </c>
      <c r="B896" s="116">
        <f t="shared" ca="1" si="312"/>
        <v>1431.6348723699998</v>
      </c>
      <c r="C896" s="14">
        <f t="shared" ca="1" si="313"/>
        <v>763.9107677799999</v>
      </c>
      <c r="D896" s="95">
        <f t="shared" si="300"/>
        <v>45742</v>
      </c>
      <c r="E896" s="93">
        <f ca="1">IF(D896&lt;$B$1,VLOOKUP(D896,[1]DI!$A$4:$B$15000,2,FALSE),0)</f>
        <v>0.14149999999999999</v>
      </c>
      <c r="F896" s="14">
        <f t="shared" ca="1" si="314"/>
        <v>1.00052531</v>
      </c>
      <c r="G896" s="14">
        <f ca="1">(TRUNC(PRODUCT($F$12:$F895),16))</f>
        <v>1.47813196726774</v>
      </c>
      <c r="H896" s="14">
        <f t="shared" si="315"/>
        <v>1</v>
      </c>
      <c r="I896" s="14">
        <f t="shared" ca="1" si="316"/>
        <v>1.47813197</v>
      </c>
      <c r="J896" s="13">
        <f t="shared" si="301"/>
        <v>7.0000000000000007E-2</v>
      </c>
      <c r="K896" s="29">
        <f t="shared" si="317"/>
        <v>44456</v>
      </c>
      <c r="L896" s="2">
        <f t="shared" si="318"/>
        <v>884</v>
      </c>
      <c r="M896" s="17">
        <f t="shared" si="319"/>
        <v>884</v>
      </c>
      <c r="N896" s="12">
        <f t="shared" si="320"/>
        <v>1.2678749650000001</v>
      </c>
      <c r="O896" s="12">
        <f t="shared" ca="1" si="321"/>
        <v>1.8740865200000001</v>
      </c>
      <c r="P896" s="17">
        <f t="shared" si="322"/>
        <v>0</v>
      </c>
      <c r="Q896" s="14">
        <f t="shared" ca="1" si="323"/>
        <v>667.72410459000002</v>
      </c>
      <c r="R896" s="20">
        <f t="shared" si="296"/>
        <v>0</v>
      </c>
      <c r="S896" s="14">
        <f t="shared" si="324"/>
        <v>0</v>
      </c>
      <c r="T896" s="4" t="str">
        <f t="shared" si="325"/>
        <v>A+J=</v>
      </c>
      <c r="U896" s="29">
        <f t="shared" si="326"/>
        <v>45807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>
        <f t="shared" si="298"/>
        <v>45744</v>
      </c>
      <c r="B897" s="116">
        <f t="shared" ca="1" si="312"/>
        <v>1432.7715448599999</v>
      </c>
      <c r="C897" s="14">
        <f t="shared" ca="1" si="313"/>
        <v>763.9107677799999</v>
      </c>
      <c r="D897" s="95">
        <f t="shared" si="300"/>
        <v>45743</v>
      </c>
      <c r="E897" s="93">
        <f ca="1">IF(D897&lt;$B$1,VLOOKUP(D897,[1]DI!$A$4:$B$15000,2,FALSE),0)</f>
        <v>0.14149999999999999</v>
      </c>
      <c r="F897" s="14">
        <f t="shared" ca="1" si="314"/>
        <v>1.00052531</v>
      </c>
      <c r="G897" s="14">
        <f ca="1">(TRUNC(PRODUCT($F$12:$F896),16))</f>
        <v>1.47890844477146</v>
      </c>
      <c r="H897" s="14">
        <f t="shared" si="315"/>
        <v>1</v>
      </c>
      <c r="I897" s="14">
        <f t="shared" ca="1" si="316"/>
        <v>1.4789084400000001</v>
      </c>
      <c r="J897" s="13">
        <f t="shared" si="301"/>
        <v>7.0000000000000007E-2</v>
      </c>
      <c r="K897" s="29">
        <f t="shared" si="317"/>
        <v>44456</v>
      </c>
      <c r="L897" s="2">
        <f t="shared" si="318"/>
        <v>885</v>
      </c>
      <c r="M897" s="17">
        <f t="shared" si="319"/>
        <v>885</v>
      </c>
      <c r="N897" s="12">
        <f t="shared" si="320"/>
        <v>1.268215418</v>
      </c>
      <c r="O897" s="12">
        <f t="shared" ca="1" si="321"/>
        <v>1.875574485</v>
      </c>
      <c r="P897" s="17">
        <f t="shared" si="322"/>
        <v>0</v>
      </c>
      <c r="Q897" s="14">
        <f t="shared" ca="1" si="323"/>
        <v>668.86077708000005</v>
      </c>
      <c r="R897" s="20">
        <f t="shared" si="296"/>
        <v>0</v>
      </c>
      <c r="S897" s="14">
        <f t="shared" si="324"/>
        <v>0</v>
      </c>
      <c r="T897" s="4" t="str">
        <f t="shared" si="325"/>
        <v>A+J=</v>
      </c>
      <c r="U897" s="29">
        <f t="shared" si="326"/>
        <v>45807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>
        <f t="shared" si="298"/>
        <v>45747</v>
      </c>
      <c r="B898" s="116">
        <f t="shared" ca="1" si="312"/>
        <v>1433.90913327</v>
      </c>
      <c r="C898" s="14">
        <f t="shared" ca="1" si="313"/>
        <v>763.9107677799999</v>
      </c>
      <c r="D898" s="95">
        <f t="shared" si="300"/>
        <v>45744</v>
      </c>
      <c r="E898" s="93">
        <f ca="1">IF(D898&lt;$B$1,VLOOKUP(D898,[1]DI!$A$4:$B$15000,2,FALSE),0)</f>
        <v>0.14149999999999999</v>
      </c>
      <c r="F898" s="14">
        <f t="shared" ca="1" si="314"/>
        <v>1.00052531</v>
      </c>
      <c r="G898" s="14">
        <f ca="1">(TRUNC(PRODUCT($F$12:$F897),16))</f>
        <v>1.47968533016659</v>
      </c>
      <c r="H898" s="14">
        <f t="shared" si="315"/>
        <v>1</v>
      </c>
      <c r="I898" s="14">
        <f t="shared" ca="1" si="316"/>
        <v>1.4796853299999999</v>
      </c>
      <c r="J898" s="13">
        <f t="shared" si="301"/>
        <v>7.0000000000000007E-2</v>
      </c>
      <c r="K898" s="29">
        <f t="shared" si="317"/>
        <v>44456</v>
      </c>
      <c r="L898" s="2">
        <f t="shared" si="318"/>
        <v>886</v>
      </c>
      <c r="M898" s="17">
        <f t="shared" si="319"/>
        <v>886</v>
      </c>
      <c r="N898" s="12">
        <f t="shared" si="320"/>
        <v>1.2685559630000001</v>
      </c>
      <c r="O898" s="12">
        <f t="shared" ca="1" si="321"/>
        <v>1.8770636489999999</v>
      </c>
      <c r="P898" s="17">
        <f t="shared" si="322"/>
        <v>0</v>
      </c>
      <c r="Q898" s="14">
        <f t="shared" ca="1" si="323"/>
        <v>669.99836548999997</v>
      </c>
      <c r="R898" s="20">
        <f t="shared" si="296"/>
        <v>0</v>
      </c>
      <c r="S898" s="14">
        <f t="shared" si="324"/>
        <v>0</v>
      </c>
      <c r="T898" s="4" t="str">
        <f t="shared" si="325"/>
        <v>A+J=</v>
      </c>
      <c r="U898" s="29">
        <f t="shared" si="326"/>
        <v>45807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>
        <f t="shared" si="298"/>
        <v>45748</v>
      </c>
      <c r="B899" s="116">
        <f t="shared" ca="1" si="312"/>
        <v>1435.0476154599999</v>
      </c>
      <c r="C899" s="14">
        <f t="shared" ca="1" si="313"/>
        <v>763.9107677799999</v>
      </c>
      <c r="D899" s="95">
        <f t="shared" si="300"/>
        <v>45747</v>
      </c>
      <c r="E899" s="93">
        <f ca="1">IF(D899&lt;$B$1,VLOOKUP(D899,[1]DI!$A$4:$B$15000,2,FALSE),0)</f>
        <v>0.14149999999999999</v>
      </c>
      <c r="F899" s="14">
        <f t="shared" ca="1" si="314"/>
        <v>1.00052531</v>
      </c>
      <c r="G899" s="14">
        <f ca="1">(TRUNC(PRODUCT($F$12:$F898),16))</f>
        <v>1.4804626236673799</v>
      </c>
      <c r="H899" s="14">
        <f t="shared" si="315"/>
        <v>1</v>
      </c>
      <c r="I899" s="14">
        <f t="shared" ca="1" si="316"/>
        <v>1.48046262</v>
      </c>
      <c r="J899" s="13">
        <f t="shared" si="301"/>
        <v>7.0000000000000007E-2</v>
      </c>
      <c r="K899" s="29">
        <f t="shared" si="317"/>
        <v>44456</v>
      </c>
      <c r="L899" s="2">
        <f t="shared" si="318"/>
        <v>887</v>
      </c>
      <c r="M899" s="17">
        <f t="shared" si="319"/>
        <v>887</v>
      </c>
      <c r="N899" s="12">
        <f t="shared" si="320"/>
        <v>1.2688965990000001</v>
      </c>
      <c r="O899" s="12">
        <f t="shared" ca="1" si="321"/>
        <v>1.878553983</v>
      </c>
      <c r="P899" s="17">
        <f t="shared" si="322"/>
        <v>0</v>
      </c>
      <c r="Q899" s="14">
        <f t="shared" ca="1" si="323"/>
        <v>671.13684767999996</v>
      </c>
      <c r="R899" s="20">
        <f t="shared" si="296"/>
        <v>0</v>
      </c>
      <c r="S899" s="14">
        <f t="shared" si="324"/>
        <v>0</v>
      </c>
      <c r="T899" s="4" t="str">
        <f t="shared" si="325"/>
        <v>A+J=</v>
      </c>
      <c r="U899" s="29">
        <f t="shared" si="326"/>
        <v>45807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>
        <f t="shared" si="298"/>
        <v>45749</v>
      </c>
      <c r="B900" s="116">
        <f t="shared" ca="1" si="312"/>
        <v>1436.18701435</v>
      </c>
      <c r="C900" s="14">
        <f t="shared" ca="1" si="313"/>
        <v>763.9107677799999</v>
      </c>
      <c r="D900" s="95">
        <f t="shared" si="300"/>
        <v>45748</v>
      </c>
      <c r="E900" s="93">
        <f ca="1">IF(D900&lt;$B$1,VLOOKUP(D900,[1]DI!$A$4:$B$15000,2,FALSE),0)</f>
        <v>0.14149999999999999</v>
      </c>
      <c r="F900" s="14">
        <f t="shared" ca="1" si="314"/>
        <v>1.00052531</v>
      </c>
      <c r="G900" s="14">
        <f ca="1">(TRUNC(PRODUCT($F$12:$F899),16))</f>
        <v>1.4812403254882101</v>
      </c>
      <c r="H900" s="14">
        <f t="shared" si="315"/>
        <v>1</v>
      </c>
      <c r="I900" s="14">
        <f t="shared" ca="1" si="316"/>
        <v>1.4812403300000001</v>
      </c>
      <c r="J900" s="13">
        <f t="shared" si="301"/>
        <v>7.0000000000000007E-2</v>
      </c>
      <c r="K900" s="29">
        <f t="shared" si="317"/>
        <v>44456</v>
      </c>
      <c r="L900" s="2">
        <f t="shared" si="318"/>
        <v>888</v>
      </c>
      <c r="M900" s="17">
        <f t="shared" si="319"/>
        <v>888</v>
      </c>
      <c r="N900" s="12">
        <f t="shared" si="320"/>
        <v>1.2692373269999999</v>
      </c>
      <c r="O900" s="12">
        <f t="shared" ca="1" si="321"/>
        <v>1.8800455170000001</v>
      </c>
      <c r="P900" s="17">
        <f t="shared" si="322"/>
        <v>0</v>
      </c>
      <c r="Q900" s="14">
        <f t="shared" ca="1" si="323"/>
        <v>672.27624657000001</v>
      </c>
      <c r="R900" s="20">
        <f t="shared" si="296"/>
        <v>0</v>
      </c>
      <c r="S900" s="14">
        <f t="shared" si="324"/>
        <v>0</v>
      </c>
      <c r="T900" s="4" t="str">
        <f t="shared" si="325"/>
        <v>A+J=</v>
      </c>
      <c r="U900" s="29">
        <f t="shared" si="326"/>
        <v>45807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>
        <f t="shared" si="298"/>
        <v>45750</v>
      </c>
      <c r="B901" s="116">
        <f t="shared" ca="1" si="312"/>
        <v>1437.3273085299998</v>
      </c>
      <c r="C901" s="14">
        <f t="shared" ca="1" si="313"/>
        <v>763.9107677799999</v>
      </c>
      <c r="D901" s="95">
        <f t="shared" si="300"/>
        <v>45749</v>
      </c>
      <c r="E901" s="93">
        <f ca="1">IF(D901&lt;$B$1,VLOOKUP(D901,[1]DI!$A$4:$B$15000,2,FALSE),0)</f>
        <v>0.14149999999999999</v>
      </c>
      <c r="F901" s="14">
        <f t="shared" ca="1" si="314"/>
        <v>1.00052531</v>
      </c>
      <c r="G901" s="14">
        <f ca="1">(TRUNC(PRODUCT($F$12:$F900),16))</f>
        <v>1.4820184358435999</v>
      </c>
      <c r="H901" s="14">
        <f t="shared" si="315"/>
        <v>1</v>
      </c>
      <c r="I901" s="14">
        <f t="shared" ca="1" si="316"/>
        <v>1.48201844</v>
      </c>
      <c r="J901" s="13">
        <f t="shared" si="301"/>
        <v>7.0000000000000007E-2</v>
      </c>
      <c r="K901" s="29">
        <f t="shared" si="317"/>
        <v>44456</v>
      </c>
      <c r="L901" s="2">
        <f t="shared" si="318"/>
        <v>889</v>
      </c>
      <c r="M901" s="17">
        <f t="shared" si="319"/>
        <v>889</v>
      </c>
      <c r="N901" s="12">
        <f t="shared" si="320"/>
        <v>1.269578146</v>
      </c>
      <c r="O901" s="12">
        <f t="shared" ca="1" si="321"/>
        <v>1.881538223</v>
      </c>
      <c r="P901" s="17">
        <f t="shared" si="322"/>
        <v>0</v>
      </c>
      <c r="Q901" s="14">
        <f t="shared" ca="1" si="323"/>
        <v>673.41654074999997</v>
      </c>
      <c r="R901" s="20">
        <f t="shared" si="296"/>
        <v>0</v>
      </c>
      <c r="S901" s="14">
        <f t="shared" si="324"/>
        <v>0</v>
      </c>
      <c r="T901" s="4" t="str">
        <f t="shared" si="325"/>
        <v>A+J=</v>
      </c>
      <c r="U901" s="29">
        <f t="shared" si="326"/>
        <v>45807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>
        <f t="shared" si="298"/>
        <v>45751</v>
      </c>
      <c r="B902" s="116">
        <f t="shared" ca="1" si="312"/>
        <v>1438.4684995499999</v>
      </c>
      <c r="C902" s="14">
        <f t="shared" ca="1" si="313"/>
        <v>763.9107677799999</v>
      </c>
      <c r="D902" s="95">
        <f t="shared" si="300"/>
        <v>45750</v>
      </c>
      <c r="E902" s="93">
        <f ca="1">IF(D902&lt;$B$1,VLOOKUP(D902,[1]DI!$A$4:$B$15000,2,FALSE),0)</f>
        <v>0.14149999999999999</v>
      </c>
      <c r="F902" s="14">
        <f t="shared" ca="1" si="314"/>
        <v>1.00052531</v>
      </c>
      <c r="G902" s="14">
        <f ca="1">(TRUNC(PRODUCT($F$12:$F901),16))</f>
        <v>1.4827969549481299</v>
      </c>
      <c r="H902" s="14">
        <f t="shared" si="315"/>
        <v>1</v>
      </c>
      <c r="I902" s="14">
        <f t="shared" ca="1" si="316"/>
        <v>1.48279695</v>
      </c>
      <c r="J902" s="13">
        <f t="shared" si="301"/>
        <v>7.0000000000000007E-2</v>
      </c>
      <c r="K902" s="29">
        <f t="shared" si="317"/>
        <v>44456</v>
      </c>
      <c r="L902" s="2">
        <f t="shared" si="318"/>
        <v>890</v>
      </c>
      <c r="M902" s="17">
        <f t="shared" si="319"/>
        <v>890</v>
      </c>
      <c r="N902" s="12">
        <f t="shared" si="320"/>
        <v>1.269919056</v>
      </c>
      <c r="O902" s="12">
        <f t="shared" ca="1" si="321"/>
        <v>1.8830321029999999</v>
      </c>
      <c r="P902" s="17">
        <f t="shared" si="322"/>
        <v>0</v>
      </c>
      <c r="Q902" s="14">
        <f t="shared" ca="1" si="323"/>
        <v>674.55773177000003</v>
      </c>
      <c r="R902" s="20">
        <f t="shared" si="296"/>
        <v>0</v>
      </c>
      <c r="S902" s="14">
        <f t="shared" si="324"/>
        <v>0</v>
      </c>
      <c r="T902" s="4" t="str">
        <f t="shared" si="325"/>
        <v>A+J=</v>
      </c>
      <c r="U902" s="29">
        <f t="shared" si="326"/>
        <v>45807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>
        <f t="shared" si="298"/>
        <v>45754</v>
      </c>
      <c r="B903" s="116">
        <f t="shared" ca="1" si="312"/>
        <v>1439.6106072600001</v>
      </c>
      <c r="C903" s="14">
        <f t="shared" ca="1" si="313"/>
        <v>763.9107677799999</v>
      </c>
      <c r="D903" s="95">
        <f t="shared" si="300"/>
        <v>45751</v>
      </c>
      <c r="E903" s="93">
        <f ca="1">IF(D903&lt;$B$1,VLOOKUP(D903,[1]DI!$A$4:$B$15000,2,FALSE),0)</f>
        <v>0.14149999999999999</v>
      </c>
      <c r="F903" s="14">
        <f t="shared" ca="1" si="314"/>
        <v>1.00052531</v>
      </c>
      <c r="G903" s="14">
        <f ca="1">(TRUNC(PRODUCT($F$12:$F902),16))</f>
        <v>1.48357588301653</v>
      </c>
      <c r="H903" s="14">
        <f t="shared" si="315"/>
        <v>1</v>
      </c>
      <c r="I903" s="14">
        <f t="shared" ca="1" si="316"/>
        <v>1.4835758800000001</v>
      </c>
      <c r="J903" s="13">
        <f t="shared" si="301"/>
        <v>7.0000000000000007E-2</v>
      </c>
      <c r="K903" s="29">
        <f t="shared" si="317"/>
        <v>44456</v>
      </c>
      <c r="L903" s="2">
        <f t="shared" si="318"/>
        <v>891</v>
      </c>
      <c r="M903" s="17">
        <f t="shared" si="319"/>
        <v>891</v>
      </c>
      <c r="N903" s="12">
        <f t="shared" si="320"/>
        <v>1.2702600580000001</v>
      </c>
      <c r="O903" s="12">
        <f t="shared" ca="1" si="321"/>
        <v>1.8845271830000001</v>
      </c>
      <c r="P903" s="17">
        <f t="shared" si="322"/>
        <v>0</v>
      </c>
      <c r="Q903" s="14">
        <f t="shared" ca="1" si="323"/>
        <v>675.69983948000004</v>
      </c>
      <c r="R903" s="20">
        <f t="shared" si="296"/>
        <v>0</v>
      </c>
      <c r="S903" s="14">
        <f t="shared" si="324"/>
        <v>0</v>
      </c>
      <c r="T903" s="4" t="str">
        <f t="shared" si="325"/>
        <v>A+J=</v>
      </c>
      <c r="U903" s="29">
        <f t="shared" si="326"/>
        <v>45807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ht="15" x14ac:dyDescent="0.25">
      <c r="A904" s="115">
        <f t="shared" si="298"/>
        <v>45755</v>
      </c>
      <c r="B904" s="116">
        <f t="shared" ca="1" si="312"/>
        <v>1440.7536240299999</v>
      </c>
      <c r="C904" s="14">
        <f t="shared" ca="1" si="313"/>
        <v>763.9107677799999</v>
      </c>
      <c r="D904" s="95">
        <f t="shared" si="300"/>
        <v>45754</v>
      </c>
      <c r="E904" s="93">
        <f ca="1">IF(D904&lt;$B$1,VLOOKUP(D904,[1]DI!$A$4:$B$15000,2,FALSE),0)</f>
        <v>0.14149999999999999</v>
      </c>
      <c r="F904" s="14">
        <f t="shared" ca="1" si="314"/>
        <v>1.00052531</v>
      </c>
      <c r="G904" s="14">
        <f ca="1">(TRUNC(PRODUCT($F$12:$F903),16))</f>
        <v>1.4843552202636401</v>
      </c>
      <c r="H904" s="14">
        <f t="shared" si="315"/>
        <v>1</v>
      </c>
      <c r="I904" s="14">
        <f t="shared" ca="1" si="316"/>
        <v>1.4843552200000001</v>
      </c>
      <c r="J904" s="13">
        <f t="shared" si="301"/>
        <v>7.0000000000000007E-2</v>
      </c>
      <c r="K904" s="29">
        <f t="shared" si="317"/>
        <v>44456</v>
      </c>
      <c r="L904" s="2">
        <f t="shared" si="318"/>
        <v>892</v>
      </c>
      <c r="M904" s="17">
        <f t="shared" si="319"/>
        <v>892</v>
      </c>
      <c r="N904" s="12">
        <f t="shared" si="320"/>
        <v>1.270601152</v>
      </c>
      <c r="O904" s="12">
        <f t="shared" ca="1" si="321"/>
        <v>1.886023453</v>
      </c>
      <c r="P904" s="17">
        <f t="shared" si="322"/>
        <v>0</v>
      </c>
      <c r="Q904" s="14">
        <f t="shared" ca="1" si="323"/>
        <v>676.84285624999995</v>
      </c>
      <c r="R904" s="20">
        <f t="shared" si="296"/>
        <v>0</v>
      </c>
      <c r="S904" s="14">
        <f t="shared" si="324"/>
        <v>0</v>
      </c>
      <c r="T904" s="4" t="str">
        <f t="shared" si="325"/>
        <v>A+J=</v>
      </c>
      <c r="U904" s="29">
        <f t="shared" si="326"/>
        <v>45807</v>
      </c>
      <c r="V904" s="183" t="str">
        <f>$B$9</f>
        <v>CRA021002SQ</v>
      </c>
      <c r="W904" s="192">
        <v>45772</v>
      </c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ht="15" x14ac:dyDescent="0.25">
      <c r="A905" s="115">
        <f t="shared" si="298"/>
        <v>45756</v>
      </c>
      <c r="B905" s="116">
        <f t="shared" ca="1" si="312"/>
        <v>1441.8975483199999</v>
      </c>
      <c r="C905" s="14">
        <f t="shared" ca="1" si="313"/>
        <v>763.9107677799999</v>
      </c>
      <c r="D905" s="95">
        <f t="shared" si="300"/>
        <v>45755</v>
      </c>
      <c r="E905" s="93">
        <f ca="1">IF(D905&lt;$B$1,VLOOKUP(D905,[1]DI!$A$4:$B$15000,2,FALSE),0)</f>
        <v>0.14149999999999999</v>
      </c>
      <c r="F905" s="14">
        <f t="shared" ca="1" si="314"/>
        <v>1.00052531</v>
      </c>
      <c r="G905" s="14">
        <f ca="1">(TRUNC(PRODUCT($F$12:$F904),16))</f>
        <v>1.4851349669044001</v>
      </c>
      <c r="H905" s="14">
        <f t="shared" si="315"/>
        <v>1</v>
      </c>
      <c r="I905" s="14">
        <f t="shared" ca="1" si="316"/>
        <v>1.4851349700000001</v>
      </c>
      <c r="J905" s="13">
        <f t="shared" si="301"/>
        <v>7.0000000000000007E-2</v>
      </c>
      <c r="K905" s="29">
        <f t="shared" si="317"/>
        <v>44456</v>
      </c>
      <c r="L905" s="2">
        <f t="shared" si="318"/>
        <v>893</v>
      </c>
      <c r="M905" s="17">
        <f t="shared" si="319"/>
        <v>893</v>
      </c>
      <c r="N905" s="12">
        <f t="shared" si="320"/>
        <v>1.270942338</v>
      </c>
      <c r="O905" s="12">
        <f t="shared" ca="1" si="321"/>
        <v>1.887520911</v>
      </c>
      <c r="P905" s="17">
        <f t="shared" si="322"/>
        <v>0</v>
      </c>
      <c r="Q905" s="14">
        <f t="shared" ca="1" si="323"/>
        <v>677.98678054000004</v>
      </c>
      <c r="R905" s="20">
        <f t="shared" si="296"/>
        <v>0</v>
      </c>
      <c r="S905" s="14">
        <f t="shared" si="324"/>
        <v>0</v>
      </c>
      <c r="T905" s="4" t="str">
        <f t="shared" si="325"/>
        <v>A+J=</v>
      </c>
      <c r="U905" s="29">
        <f t="shared" si="326"/>
        <v>45807</v>
      </c>
      <c r="V905" s="184" t="s">
        <v>93</v>
      </c>
      <c r="W905" s="185">
        <v>243591.4</v>
      </c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ht="15" x14ac:dyDescent="0.25">
      <c r="A906" s="115">
        <f t="shared" si="298"/>
        <v>45757</v>
      </c>
      <c r="B906" s="116">
        <f t="shared" ca="1" si="312"/>
        <v>1443.0423701999998</v>
      </c>
      <c r="C906" s="14">
        <f t="shared" ca="1" si="313"/>
        <v>763.9107677799999</v>
      </c>
      <c r="D906" s="95">
        <f t="shared" si="300"/>
        <v>45756</v>
      </c>
      <c r="E906" s="93">
        <f ca="1">IF(D906&lt;$B$1,VLOOKUP(D906,[1]DI!$A$4:$B$15000,2,FALSE),0)</f>
        <v>0.14149999999999999</v>
      </c>
      <c r="F906" s="14">
        <f t="shared" ca="1" si="314"/>
        <v>1.00052531</v>
      </c>
      <c r="G906" s="14">
        <f ca="1">(TRUNC(PRODUCT($F$12:$F905),16))</f>
        <v>1.4859151231538601</v>
      </c>
      <c r="H906" s="14">
        <f t="shared" si="315"/>
        <v>1</v>
      </c>
      <c r="I906" s="14">
        <f t="shared" ca="1" si="316"/>
        <v>1.48591512</v>
      </c>
      <c r="J906" s="13">
        <f t="shared" si="301"/>
        <v>7.0000000000000007E-2</v>
      </c>
      <c r="K906" s="29">
        <f t="shared" si="317"/>
        <v>44456</v>
      </c>
      <c r="L906" s="2">
        <f t="shared" si="318"/>
        <v>894</v>
      </c>
      <c r="M906" s="17">
        <f t="shared" si="319"/>
        <v>894</v>
      </c>
      <c r="N906" s="12">
        <f t="shared" si="320"/>
        <v>1.2712836139999999</v>
      </c>
      <c r="O906" s="12">
        <f t="shared" ca="1" si="321"/>
        <v>1.8890195439999999</v>
      </c>
      <c r="P906" s="17">
        <f t="shared" si="322"/>
        <v>0</v>
      </c>
      <c r="Q906" s="14">
        <f t="shared" ca="1" si="323"/>
        <v>679.13160242000004</v>
      </c>
      <c r="R906" s="20">
        <f t="shared" si="296"/>
        <v>0</v>
      </c>
      <c r="S906" s="14">
        <f t="shared" si="324"/>
        <v>0</v>
      </c>
      <c r="T906" s="4" t="str">
        <f t="shared" si="325"/>
        <v>A+J=</v>
      </c>
      <c r="U906" s="29">
        <f t="shared" si="326"/>
        <v>45807</v>
      </c>
      <c r="V906" s="184" t="s">
        <v>94</v>
      </c>
      <c r="W906" s="186">
        <v>5254</v>
      </c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ht="15" x14ac:dyDescent="0.25">
      <c r="A907" s="115">
        <f t="shared" si="298"/>
        <v>45758</v>
      </c>
      <c r="B907" s="116">
        <f t="shared" ca="1" si="312"/>
        <v>1444.1881125999998</v>
      </c>
      <c r="C907" s="14">
        <f t="shared" ca="1" si="313"/>
        <v>763.9107677799999</v>
      </c>
      <c r="D907" s="95">
        <f t="shared" si="300"/>
        <v>45757</v>
      </c>
      <c r="E907" s="93">
        <f ca="1">IF(D907&lt;$B$1,VLOOKUP(D907,[1]DI!$A$4:$B$15000,2,FALSE),0)</f>
        <v>0.14149999999999999</v>
      </c>
      <c r="F907" s="14">
        <f t="shared" ca="1" si="314"/>
        <v>1.00052531</v>
      </c>
      <c r="G907" s="14">
        <f ca="1">(TRUNC(PRODUCT($F$12:$F906),16))</f>
        <v>1.4866956892272101</v>
      </c>
      <c r="H907" s="14">
        <f t="shared" si="315"/>
        <v>1</v>
      </c>
      <c r="I907" s="14">
        <f t="shared" ca="1" si="316"/>
        <v>1.4866956899999999</v>
      </c>
      <c r="J907" s="13">
        <f t="shared" si="301"/>
        <v>7.0000000000000007E-2</v>
      </c>
      <c r="K907" s="29">
        <f t="shared" si="317"/>
        <v>44456</v>
      </c>
      <c r="L907" s="2">
        <f t="shared" si="318"/>
        <v>895</v>
      </c>
      <c r="M907" s="17">
        <f t="shared" si="319"/>
        <v>895</v>
      </c>
      <c r="N907" s="12">
        <f t="shared" si="320"/>
        <v>1.2716249829999999</v>
      </c>
      <c r="O907" s="12">
        <f t="shared" ca="1" si="321"/>
        <v>1.8905193819999999</v>
      </c>
      <c r="P907" s="17">
        <f t="shared" si="322"/>
        <v>0</v>
      </c>
      <c r="Q907" s="14">
        <f t="shared" ca="1" si="323"/>
        <v>680.27734482000005</v>
      </c>
      <c r="R907" s="20">
        <f t="shared" si="296"/>
        <v>0</v>
      </c>
      <c r="S907" s="14">
        <f t="shared" si="324"/>
        <v>0</v>
      </c>
      <c r="T907" s="4" t="str">
        <f t="shared" si="325"/>
        <v>A+J=</v>
      </c>
      <c r="U907" s="29">
        <f t="shared" si="326"/>
        <v>45807</v>
      </c>
      <c r="V907" s="184" t="s">
        <v>95</v>
      </c>
      <c r="W907" s="187">
        <f>W905/W906</f>
        <v>46.363037685572898</v>
      </c>
      <c r="X907" s="183" t="str">
        <f>$B$9</f>
        <v>CRA021002SQ</v>
      </c>
      <c r="Y907" s="192">
        <v>45777</v>
      </c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ht="15" x14ac:dyDescent="0.25">
      <c r="A908" s="115">
        <f t="shared" si="298"/>
        <v>45761</v>
      </c>
      <c r="B908" s="116">
        <f t="shared" ca="1" si="312"/>
        <v>1445.33476329</v>
      </c>
      <c r="C908" s="14">
        <f t="shared" ca="1" si="313"/>
        <v>763.9107677799999</v>
      </c>
      <c r="D908" s="95">
        <f t="shared" si="300"/>
        <v>45758</v>
      </c>
      <c r="E908" s="93">
        <f ca="1">IF(D908&lt;$B$1,VLOOKUP(D908,[1]DI!$A$4:$B$15000,2,FALSE),0)</f>
        <v>0.14149999999999999</v>
      </c>
      <c r="F908" s="14">
        <f t="shared" ca="1" si="314"/>
        <v>1.00052531</v>
      </c>
      <c r="G908" s="14">
        <f ca="1">(TRUNC(PRODUCT($F$12:$F907),16))</f>
        <v>1.48747666533971</v>
      </c>
      <c r="H908" s="14">
        <f t="shared" si="315"/>
        <v>1</v>
      </c>
      <c r="I908" s="14">
        <f t="shared" ca="1" si="316"/>
        <v>1.4874766699999999</v>
      </c>
      <c r="J908" s="13">
        <f t="shared" si="301"/>
        <v>7.0000000000000007E-2</v>
      </c>
      <c r="K908" s="29">
        <f t="shared" si="317"/>
        <v>44456</v>
      </c>
      <c r="L908" s="2">
        <f t="shared" si="318"/>
        <v>896</v>
      </c>
      <c r="M908" s="17">
        <f t="shared" si="319"/>
        <v>896</v>
      </c>
      <c r="N908" s="12">
        <f t="shared" si="320"/>
        <v>1.2719664429999999</v>
      </c>
      <c r="O908" s="12">
        <f t="shared" ca="1" si="321"/>
        <v>1.8920204089999999</v>
      </c>
      <c r="P908" s="17">
        <f t="shared" si="322"/>
        <v>0</v>
      </c>
      <c r="Q908" s="14">
        <f t="shared" ca="1" si="323"/>
        <v>681.42399551000005</v>
      </c>
      <c r="R908" s="20">
        <f t="shared" ref="R908:R940" si="327">IF($P908&gt;0,VLOOKUP($P908,$X$12:$AD$150,7),0)</f>
        <v>0</v>
      </c>
      <c r="S908" s="14">
        <f t="shared" si="324"/>
        <v>0</v>
      </c>
      <c r="T908" s="4" t="str">
        <f t="shared" si="325"/>
        <v>A+J=</v>
      </c>
      <c r="U908" s="29">
        <f t="shared" si="326"/>
        <v>45807</v>
      </c>
      <c r="V908" s="184" t="s">
        <v>96</v>
      </c>
      <c r="W908" s="188">
        <f ca="1">$O915</f>
        <v>1.90256099</v>
      </c>
      <c r="X908" s="184" t="s">
        <v>93</v>
      </c>
      <c r="Y908" s="185">
        <v>679090.67</v>
      </c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ht="15" x14ac:dyDescent="0.25">
      <c r="A909" s="115">
        <f t="shared" ref="A909:A940" si="328">WORKDAY($A908,1,$X$166:$X$544)</f>
        <v>45762</v>
      </c>
      <c r="B909" s="116">
        <f t="shared" ca="1" si="312"/>
        <v>1446.4823153899999</v>
      </c>
      <c r="C909" s="14">
        <f t="shared" ca="1" si="313"/>
        <v>763.9107677799999</v>
      </c>
      <c r="D909" s="95">
        <f t="shared" ref="D909:D940" si="329">WORKDAY($A909,-1,$X$160:$X$544)</f>
        <v>45761</v>
      </c>
      <c r="E909" s="93">
        <f ca="1">IF(D909&lt;$B$1,VLOOKUP(D909,[1]DI!$A$4:$B$15000,2,FALSE),0)</f>
        <v>0.14149999999999999</v>
      </c>
      <c r="F909" s="14">
        <f t="shared" ca="1" si="314"/>
        <v>1.00052531</v>
      </c>
      <c r="G909" s="14">
        <f ca="1">(TRUNC(PRODUCT($F$12:$F908),16))</f>
        <v>1.48825805170678</v>
      </c>
      <c r="H909" s="14">
        <f t="shared" si="315"/>
        <v>1</v>
      </c>
      <c r="I909" s="14">
        <f t="shared" ca="1" si="316"/>
        <v>1.48825805</v>
      </c>
      <c r="J909" s="13">
        <f t="shared" ref="J909:J940" si="330">J908</f>
        <v>7.0000000000000007E-2</v>
      </c>
      <c r="K909" s="29">
        <f t="shared" si="317"/>
        <v>44456</v>
      </c>
      <c r="L909" s="2">
        <f t="shared" si="318"/>
        <v>897</v>
      </c>
      <c r="M909" s="17">
        <f t="shared" si="319"/>
        <v>897</v>
      </c>
      <c r="N909" s="12">
        <f t="shared" si="320"/>
        <v>1.272307995</v>
      </c>
      <c r="O909" s="12">
        <f t="shared" ca="1" si="321"/>
        <v>1.893522616</v>
      </c>
      <c r="P909" s="17">
        <f t="shared" si="322"/>
        <v>0</v>
      </c>
      <c r="Q909" s="14">
        <f t="shared" ca="1" si="323"/>
        <v>682.57154761000004</v>
      </c>
      <c r="R909" s="20">
        <f t="shared" si="327"/>
        <v>0</v>
      </c>
      <c r="S909" s="14">
        <f t="shared" si="324"/>
        <v>0</v>
      </c>
      <c r="T909" s="4" t="str">
        <f t="shared" si="325"/>
        <v>A+J=</v>
      </c>
      <c r="U909" s="29">
        <f t="shared" si="326"/>
        <v>45807</v>
      </c>
      <c r="V909" s="184" t="s">
        <v>97</v>
      </c>
      <c r="W909" s="189">
        <f ca="1">W907/($C915*W908)</f>
        <v>3.1899998566397601E-2</v>
      </c>
      <c r="X909" s="184" t="s">
        <v>94</v>
      </c>
      <c r="Y909" s="186">
        <v>5254</v>
      </c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ht="15" x14ac:dyDescent="0.25">
      <c r="A910" s="115">
        <f t="shared" si="328"/>
        <v>45763</v>
      </c>
      <c r="B910" s="116">
        <f t="shared" ca="1" si="312"/>
        <v>1447.6307880099998</v>
      </c>
      <c r="C910" s="14">
        <f t="shared" ca="1" si="313"/>
        <v>763.9107677799999</v>
      </c>
      <c r="D910" s="95">
        <f t="shared" si="329"/>
        <v>45762</v>
      </c>
      <c r="E910" s="93">
        <f ca="1">IF(D910&lt;$B$1,VLOOKUP(D910,[1]DI!$A$4:$B$15000,2,FALSE),0)</f>
        <v>0.14149999999999999</v>
      </c>
      <c r="F910" s="14">
        <f t="shared" ca="1" si="314"/>
        <v>1.00052531</v>
      </c>
      <c r="G910" s="14">
        <f ca="1">(TRUNC(PRODUCT($F$12:$F909),16))</f>
        <v>1.48903984854393</v>
      </c>
      <c r="H910" s="14">
        <f t="shared" si="315"/>
        <v>1</v>
      </c>
      <c r="I910" s="14">
        <f t="shared" ca="1" si="316"/>
        <v>1.4890398499999999</v>
      </c>
      <c r="J910" s="13">
        <f t="shared" si="330"/>
        <v>7.0000000000000007E-2</v>
      </c>
      <c r="K910" s="29">
        <f t="shared" si="317"/>
        <v>44456</v>
      </c>
      <c r="L910" s="2">
        <f t="shared" si="318"/>
        <v>898</v>
      </c>
      <c r="M910" s="17">
        <f t="shared" si="319"/>
        <v>898</v>
      </c>
      <c r="N910" s="12">
        <f t="shared" si="320"/>
        <v>1.2726496389999999</v>
      </c>
      <c r="O910" s="12">
        <f t="shared" ca="1" si="321"/>
        <v>1.895026028</v>
      </c>
      <c r="P910" s="17">
        <f t="shared" si="322"/>
        <v>0</v>
      </c>
      <c r="Q910" s="14">
        <f t="shared" ca="1" si="323"/>
        <v>683.72002023000005</v>
      </c>
      <c r="R910" s="20">
        <f t="shared" si="327"/>
        <v>0</v>
      </c>
      <c r="S910" s="14">
        <f t="shared" si="324"/>
        <v>0</v>
      </c>
      <c r="T910" s="4" t="str">
        <f t="shared" si="325"/>
        <v>A+J=</v>
      </c>
      <c r="U910" s="29">
        <f t="shared" si="326"/>
        <v>45807</v>
      </c>
      <c r="V910" s="183" t="s">
        <v>88</v>
      </c>
      <c r="W910" s="187">
        <f ca="1">TRUNC(W909*$C915,8)</f>
        <v>24.368752390000001</v>
      </c>
      <c r="X910" s="184" t="s">
        <v>95</v>
      </c>
      <c r="Y910" s="187">
        <f>Y908/Y909</f>
        <v>129.25212599923867</v>
      </c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ht="15" x14ac:dyDescent="0.25">
      <c r="A911" s="115">
        <f t="shared" si="328"/>
        <v>45764</v>
      </c>
      <c r="B911" s="116">
        <f t="shared" ca="1" si="312"/>
        <v>1448.7801704399999</v>
      </c>
      <c r="C911" s="14">
        <f t="shared" ca="1" si="313"/>
        <v>763.9107677799999</v>
      </c>
      <c r="D911" s="95">
        <f t="shared" si="329"/>
        <v>45763</v>
      </c>
      <c r="E911" s="93">
        <f ca="1">IF(D911&lt;$B$1,VLOOKUP(D911,[1]DI!$A$4:$B$15000,2,FALSE),0)</f>
        <v>0.14149999999999999</v>
      </c>
      <c r="F911" s="14">
        <f t="shared" ca="1" si="314"/>
        <v>1.00052531</v>
      </c>
      <c r="G911" s="14">
        <f ca="1">(TRUNC(PRODUCT($F$12:$F910),16))</f>
        <v>1.4898220560667601</v>
      </c>
      <c r="H911" s="14">
        <f t="shared" si="315"/>
        <v>1</v>
      </c>
      <c r="I911" s="14">
        <f t="shared" ca="1" si="316"/>
        <v>1.4898220600000001</v>
      </c>
      <c r="J911" s="13">
        <f t="shared" si="330"/>
        <v>7.0000000000000007E-2</v>
      </c>
      <c r="K911" s="29">
        <f t="shared" si="317"/>
        <v>44456</v>
      </c>
      <c r="L911" s="2">
        <f t="shared" si="318"/>
        <v>899</v>
      </c>
      <c r="M911" s="17">
        <f t="shared" si="319"/>
        <v>899</v>
      </c>
      <c r="N911" s="12">
        <f t="shared" si="320"/>
        <v>1.2729913740000001</v>
      </c>
      <c r="O911" s="12">
        <f t="shared" ca="1" si="321"/>
        <v>1.8965306310000001</v>
      </c>
      <c r="P911" s="17">
        <f t="shared" si="322"/>
        <v>0</v>
      </c>
      <c r="Q911" s="14">
        <f t="shared" ca="1" si="323"/>
        <v>684.86940265999999</v>
      </c>
      <c r="R911" s="20">
        <f t="shared" si="327"/>
        <v>0</v>
      </c>
      <c r="S911" s="14">
        <f t="shared" si="324"/>
        <v>0</v>
      </c>
      <c r="T911" s="4" t="str">
        <f t="shared" si="325"/>
        <v>A+J=</v>
      </c>
      <c r="U911" s="29">
        <f t="shared" si="326"/>
        <v>45807</v>
      </c>
      <c r="V911" s="183" t="s">
        <v>90</v>
      </c>
      <c r="W911" s="187">
        <f ca="1">($O915-1)*W910</f>
        <v>21.994285282183267</v>
      </c>
      <c r="X911" s="184" t="s">
        <v>96</v>
      </c>
      <c r="Y911" s="188">
        <f ca="1">$O918</f>
        <v>1.907096342</v>
      </c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ht="15" x14ac:dyDescent="0.25">
      <c r="A912" s="115">
        <f t="shared" si="328"/>
        <v>45769</v>
      </c>
      <c r="B912" s="116">
        <f t="shared" ca="1" si="312"/>
        <v>1449.9304558199999</v>
      </c>
      <c r="C912" s="14">
        <f t="shared" ca="1" si="313"/>
        <v>763.9107677799999</v>
      </c>
      <c r="D912" s="95">
        <f t="shared" si="329"/>
        <v>45764</v>
      </c>
      <c r="E912" s="93">
        <f ca="1">IF(D912&lt;$B$1,VLOOKUP(D912,[1]DI!$A$4:$B$15000,2,FALSE),0)</f>
        <v>0.14149999999999999</v>
      </c>
      <c r="F912" s="14">
        <f t="shared" ca="1" si="314"/>
        <v>1.00052531</v>
      </c>
      <c r="G912" s="14">
        <f ca="1">(TRUNC(PRODUCT($F$12:$F911),16))</f>
        <v>1.4906046744910399</v>
      </c>
      <c r="H912" s="14">
        <f t="shared" si="315"/>
        <v>1</v>
      </c>
      <c r="I912" s="14">
        <f t="shared" ca="1" si="316"/>
        <v>1.49060467</v>
      </c>
      <c r="J912" s="13">
        <f t="shared" si="330"/>
        <v>7.0000000000000007E-2</v>
      </c>
      <c r="K912" s="29">
        <f t="shared" si="317"/>
        <v>44456</v>
      </c>
      <c r="L912" s="2">
        <f t="shared" si="318"/>
        <v>900</v>
      </c>
      <c r="M912" s="17">
        <f t="shared" si="319"/>
        <v>900</v>
      </c>
      <c r="N912" s="12">
        <f t="shared" si="320"/>
        <v>1.273333201</v>
      </c>
      <c r="O912" s="12">
        <f t="shared" ca="1" si="321"/>
        <v>1.8980364160000001</v>
      </c>
      <c r="P912" s="17">
        <f t="shared" si="322"/>
        <v>0</v>
      </c>
      <c r="Q912" s="14">
        <f t="shared" ca="1" si="323"/>
        <v>686.01968804000001</v>
      </c>
      <c r="R912" s="20">
        <f t="shared" si="327"/>
        <v>0</v>
      </c>
      <c r="S912" s="14">
        <f t="shared" si="324"/>
        <v>0</v>
      </c>
      <c r="T912" s="4" t="str">
        <f t="shared" si="325"/>
        <v>A+J=</v>
      </c>
      <c r="U912" s="29">
        <f t="shared" si="326"/>
        <v>45807</v>
      </c>
      <c r="V912" s="184" t="s">
        <v>98</v>
      </c>
      <c r="W912" s="185">
        <f ca="1">(W910+W911)*W906</f>
        <v>243591.39992965088</v>
      </c>
      <c r="X912" s="184" t="s">
        <v>97</v>
      </c>
      <c r="Y912" s="189">
        <f ca="1">Y910/($C918*Y911)</f>
        <v>9.1643614478967489E-2</v>
      </c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ht="15" x14ac:dyDescent="0.25">
      <c r="A913" s="115">
        <f t="shared" si="328"/>
        <v>45770</v>
      </c>
      <c r="B913" s="116">
        <f t="shared" ca="1" si="312"/>
        <v>1451.0816632299998</v>
      </c>
      <c r="C913" s="14">
        <f t="shared" ca="1" si="313"/>
        <v>763.9107677799999</v>
      </c>
      <c r="D913" s="95">
        <f t="shared" si="329"/>
        <v>45769</v>
      </c>
      <c r="E913" s="93">
        <f ca="1">IF(D913&lt;$B$1,VLOOKUP(D913,[1]DI!$A$4:$B$15000,2,FALSE),0)</f>
        <v>0.14149999999999999</v>
      </c>
      <c r="F913" s="14">
        <f t="shared" ca="1" si="314"/>
        <v>1.00052531</v>
      </c>
      <c r="G913" s="14">
        <f ca="1">(TRUNC(PRODUCT($F$12:$F912),16))</f>
        <v>1.49138770403259</v>
      </c>
      <c r="H913" s="14">
        <f t="shared" si="315"/>
        <v>1</v>
      </c>
      <c r="I913" s="14">
        <f t="shared" ca="1" si="316"/>
        <v>1.4913877</v>
      </c>
      <c r="J913" s="13">
        <f t="shared" si="330"/>
        <v>7.0000000000000007E-2</v>
      </c>
      <c r="K913" s="29">
        <f t="shared" si="317"/>
        <v>44456</v>
      </c>
      <c r="L913" s="2">
        <f t="shared" si="318"/>
        <v>901</v>
      </c>
      <c r="M913" s="17">
        <f t="shared" si="319"/>
        <v>901</v>
      </c>
      <c r="N913" s="12">
        <f t="shared" si="320"/>
        <v>1.27367512</v>
      </c>
      <c r="O913" s="12">
        <f t="shared" ca="1" si="321"/>
        <v>1.899543408</v>
      </c>
      <c r="P913" s="17">
        <f t="shared" si="322"/>
        <v>0</v>
      </c>
      <c r="Q913" s="14">
        <f t="shared" ca="1" si="323"/>
        <v>687.17089544999999</v>
      </c>
      <c r="R913" s="20">
        <f t="shared" si="327"/>
        <v>0</v>
      </c>
      <c r="S913" s="14">
        <f t="shared" si="324"/>
        <v>0</v>
      </c>
      <c r="T913" s="4" t="str">
        <f t="shared" si="325"/>
        <v>A+J=</v>
      </c>
      <c r="U913" s="29">
        <f t="shared" si="326"/>
        <v>45807</v>
      </c>
      <c r="V913" s="184" t="s">
        <v>91</v>
      </c>
      <c r="W913" s="190">
        <f ca="1">$C915-$S915+$Q915-W911</f>
        <v>1407.0237889378168</v>
      </c>
      <c r="X913" s="183" t="s">
        <v>88</v>
      </c>
      <c r="Y913" s="187">
        <f ca="1">TRUNC(Y912*$C918,8)</f>
        <v>67.774303340000003</v>
      </c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ht="15" x14ac:dyDescent="0.25">
      <c r="A914" s="115">
        <f t="shared" si="328"/>
        <v>45771</v>
      </c>
      <c r="B914" s="116">
        <f t="shared" ca="1" si="312"/>
        <v>1452.2337835199999</v>
      </c>
      <c r="C914" s="14">
        <f t="shared" ca="1" si="313"/>
        <v>763.9107677799999</v>
      </c>
      <c r="D914" s="95">
        <f t="shared" si="329"/>
        <v>45770</v>
      </c>
      <c r="E914" s="93">
        <f ca="1">IF(D914&lt;$B$1,VLOOKUP(D914,[1]DI!$A$4:$B$15000,2,FALSE),0)</f>
        <v>0.14149999999999999</v>
      </c>
      <c r="F914" s="14">
        <f t="shared" ca="1" si="314"/>
        <v>1.00052531</v>
      </c>
      <c r="G914" s="14">
        <f ca="1">(TRUNC(PRODUCT($F$12:$F913),16))</f>
        <v>1.4921711449074</v>
      </c>
      <c r="H914" s="14">
        <f t="shared" si="315"/>
        <v>1</v>
      </c>
      <c r="I914" s="14">
        <f t="shared" ca="1" si="316"/>
        <v>1.49217114</v>
      </c>
      <c r="J914" s="13">
        <f t="shared" si="330"/>
        <v>7.0000000000000007E-2</v>
      </c>
      <c r="K914" s="29">
        <f t="shared" si="317"/>
        <v>44456</v>
      </c>
      <c r="L914" s="2">
        <f t="shared" si="318"/>
        <v>902</v>
      </c>
      <c r="M914" s="17">
        <f t="shared" si="319"/>
        <v>902</v>
      </c>
      <c r="N914" s="12">
        <f t="shared" si="320"/>
        <v>1.2740171309999999</v>
      </c>
      <c r="O914" s="12">
        <f t="shared" ca="1" si="321"/>
        <v>1.901051595</v>
      </c>
      <c r="P914" s="17">
        <f t="shared" si="322"/>
        <v>0</v>
      </c>
      <c r="Q914" s="14">
        <f t="shared" ca="1" si="323"/>
        <v>688.32301573999996</v>
      </c>
      <c r="R914" s="20">
        <f t="shared" si="327"/>
        <v>0</v>
      </c>
      <c r="S914" s="14">
        <f t="shared" si="324"/>
        <v>0</v>
      </c>
      <c r="T914" s="4" t="str">
        <f t="shared" si="325"/>
        <v>A+J=</v>
      </c>
      <c r="U914" s="29">
        <f t="shared" si="326"/>
        <v>45807</v>
      </c>
      <c r="V914" s="184" t="s">
        <v>92</v>
      </c>
      <c r="W914" s="190">
        <f ca="1">$C916</f>
        <v>739.54201538999985</v>
      </c>
      <c r="X914" s="183" t="s">
        <v>90</v>
      </c>
      <c r="Y914" s="187">
        <f ca="1">($O918-1)*Y913</f>
        <v>61.477822641312386</v>
      </c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ht="15" x14ac:dyDescent="0.25">
      <c r="A915" s="161">
        <f t="shared" si="328"/>
        <v>45772</v>
      </c>
      <c r="B915" s="162">
        <f t="shared" ca="1" si="312"/>
        <v>1453.3868266099998</v>
      </c>
      <c r="C915" s="163">
        <f t="shared" ca="1" si="313"/>
        <v>763.9107677799999</v>
      </c>
      <c r="D915" s="164">
        <f t="shared" si="329"/>
        <v>45771</v>
      </c>
      <c r="E915" s="165">
        <f ca="1">IF(D915&lt;$B$1,VLOOKUP(D915,[1]DI!$A$4:$B$15000,2,FALSE),0)</f>
        <v>0.14149999999999999</v>
      </c>
      <c r="F915" s="163">
        <f t="shared" ca="1" si="314"/>
        <v>1.00052531</v>
      </c>
      <c r="G915" s="163">
        <f ca="1">(TRUNC(PRODUCT($F$12:$F914),16))</f>
        <v>1.4929549973315299</v>
      </c>
      <c r="H915" s="163">
        <f t="shared" si="315"/>
        <v>1</v>
      </c>
      <c r="I915" s="163">
        <f t="shared" ca="1" si="316"/>
        <v>1.492955</v>
      </c>
      <c r="J915" s="165">
        <f t="shared" si="330"/>
        <v>7.0000000000000007E-2</v>
      </c>
      <c r="K915" s="164">
        <f t="shared" si="317"/>
        <v>44456</v>
      </c>
      <c r="L915" s="166">
        <f t="shared" si="318"/>
        <v>903</v>
      </c>
      <c r="M915" s="167">
        <f t="shared" si="319"/>
        <v>903</v>
      </c>
      <c r="N915" s="168">
        <f t="shared" si="320"/>
        <v>1.2743592340000001</v>
      </c>
      <c r="O915" s="168">
        <f t="shared" ca="1" si="321"/>
        <v>1.90256099</v>
      </c>
      <c r="P915" s="167">
        <f t="shared" si="322"/>
        <v>0</v>
      </c>
      <c r="Q915" s="163">
        <f t="shared" ca="1" si="323"/>
        <v>689.47605883000006</v>
      </c>
      <c r="R915" s="173">
        <f ca="1">S915/C915</f>
        <v>3.1899998557184894E-2</v>
      </c>
      <c r="S915" s="174">
        <f ca="1">W910</f>
        <v>24.368752390000001</v>
      </c>
      <c r="T915" s="170" t="str">
        <f t="shared" si="325"/>
        <v>A+J=</v>
      </c>
      <c r="U915" s="164">
        <f t="shared" si="326"/>
        <v>45807</v>
      </c>
      <c r="V915" s="184" t="s">
        <v>99</v>
      </c>
      <c r="W915" s="191">
        <f ca="1">W906*W913</f>
        <v>7392502.9870792897</v>
      </c>
      <c r="X915" s="184" t="s">
        <v>98</v>
      </c>
      <c r="Y915" s="185">
        <f ca="1">(Y913+Y914)*Y909</f>
        <v>679090.66990581527</v>
      </c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ht="15" x14ac:dyDescent="0.25">
      <c r="A916" s="115">
        <f t="shared" si="328"/>
        <v>45775</v>
      </c>
      <c r="B916" s="116">
        <f t="shared" ca="1" si="312"/>
        <v>1408.1409248399998</v>
      </c>
      <c r="C916" s="14">
        <f t="shared" ca="1" si="313"/>
        <v>739.54201538999985</v>
      </c>
      <c r="D916" s="95">
        <f t="shared" si="329"/>
        <v>45772</v>
      </c>
      <c r="E916" s="93">
        <f ca="1">IF(D916&lt;$B$1,VLOOKUP(D916,[1]DI!$A$4:$B$15000,2,FALSE),0)</f>
        <v>0.14149999999999999</v>
      </c>
      <c r="F916" s="14">
        <f t="shared" ca="1" si="314"/>
        <v>1.00052531</v>
      </c>
      <c r="G916" s="14">
        <f ca="1">(TRUNC(PRODUCT($F$12:$F915),16))</f>
        <v>1.49373926152118</v>
      </c>
      <c r="H916" s="14">
        <f t="shared" si="315"/>
        <v>1</v>
      </c>
      <c r="I916" s="14">
        <f t="shared" ca="1" si="316"/>
        <v>1.4937392599999999</v>
      </c>
      <c r="J916" s="13">
        <f t="shared" si="330"/>
        <v>7.0000000000000007E-2</v>
      </c>
      <c r="K916" s="29">
        <f t="shared" si="317"/>
        <v>44456</v>
      </c>
      <c r="L916" s="2">
        <f t="shared" si="318"/>
        <v>904</v>
      </c>
      <c r="M916" s="17">
        <f t="shared" si="319"/>
        <v>904</v>
      </c>
      <c r="N916" s="12">
        <f t="shared" si="320"/>
        <v>1.274701428</v>
      </c>
      <c r="O916" s="12">
        <f t="shared" ca="1" si="321"/>
        <v>1.904071568</v>
      </c>
      <c r="P916" s="17">
        <f t="shared" si="322"/>
        <v>0</v>
      </c>
      <c r="Q916" s="14">
        <f t="shared" ca="1" si="323"/>
        <v>668.59890944999995</v>
      </c>
      <c r="R916" s="20">
        <f t="shared" si="327"/>
        <v>0</v>
      </c>
      <c r="S916" s="14">
        <f t="shared" si="324"/>
        <v>0</v>
      </c>
      <c r="T916" s="4" t="str">
        <f t="shared" si="325"/>
        <v>A+J=</v>
      </c>
      <c r="U916" s="29">
        <f t="shared" si="326"/>
        <v>45807</v>
      </c>
      <c r="V916" s="3"/>
      <c r="W916" s="3"/>
      <c r="X916" s="184" t="s">
        <v>91</v>
      </c>
      <c r="Y916" s="190">
        <f ca="1">$C918-$S918+$Q918-Y914</f>
        <v>1281.1257463186876</v>
      </c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ht="15" x14ac:dyDescent="0.25">
      <c r="A917" s="115">
        <f t="shared" si="328"/>
        <v>45776</v>
      </c>
      <c r="B917" s="116">
        <f t="shared" ca="1" si="312"/>
        <v>1409.25895485</v>
      </c>
      <c r="C917" s="14">
        <f t="shared" ca="1" si="313"/>
        <v>739.54201538999985</v>
      </c>
      <c r="D917" s="95">
        <f t="shared" si="329"/>
        <v>45775</v>
      </c>
      <c r="E917" s="93">
        <f ca="1">IF(D917&lt;$B$1,VLOOKUP(D917,[1]DI!$A$4:$B$15000,2,FALSE),0)</f>
        <v>0.14149999999999999</v>
      </c>
      <c r="F917" s="14">
        <f t="shared" ca="1" si="314"/>
        <v>1.00052531</v>
      </c>
      <c r="G917" s="14">
        <f ca="1">(TRUNC(PRODUCT($F$12:$F916),16))</f>
        <v>1.49452393769265</v>
      </c>
      <c r="H917" s="14">
        <f t="shared" si="315"/>
        <v>1</v>
      </c>
      <c r="I917" s="14">
        <f t="shared" ca="1" si="316"/>
        <v>1.4945239400000001</v>
      </c>
      <c r="J917" s="13">
        <f t="shared" si="330"/>
        <v>7.0000000000000007E-2</v>
      </c>
      <c r="K917" s="29">
        <f t="shared" si="317"/>
        <v>44456</v>
      </c>
      <c r="L917" s="2">
        <f t="shared" si="318"/>
        <v>905</v>
      </c>
      <c r="M917" s="17">
        <f t="shared" si="319"/>
        <v>905</v>
      </c>
      <c r="N917" s="12">
        <f t="shared" si="320"/>
        <v>1.2750437139999999</v>
      </c>
      <c r="O917" s="12">
        <f t="shared" ca="1" si="321"/>
        <v>1.9055833550000001</v>
      </c>
      <c r="P917" s="17">
        <f t="shared" si="322"/>
        <v>0</v>
      </c>
      <c r="Q917" s="14">
        <f t="shared" ca="1" si="323"/>
        <v>669.71693946000005</v>
      </c>
      <c r="R917" s="20">
        <f t="shared" si="327"/>
        <v>0</v>
      </c>
      <c r="S917" s="14">
        <f t="shared" si="324"/>
        <v>0</v>
      </c>
      <c r="T917" s="4" t="str">
        <f t="shared" si="325"/>
        <v>A+J=</v>
      </c>
      <c r="U917" s="29">
        <f t="shared" si="326"/>
        <v>45807</v>
      </c>
      <c r="V917" s="3"/>
      <c r="W917" s="3"/>
      <c r="X917" s="184" t="s">
        <v>92</v>
      </c>
      <c r="Y917" s="190">
        <f ca="1">$C919</f>
        <v>671.76771204999989</v>
      </c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ht="15" x14ac:dyDescent="0.25">
      <c r="A918" s="161">
        <f t="shared" si="328"/>
        <v>45777</v>
      </c>
      <c r="B918" s="162">
        <f t="shared" ca="1" si="312"/>
        <v>1410.3778722999998</v>
      </c>
      <c r="C918" s="163">
        <f t="shared" ca="1" si="313"/>
        <v>739.54201538999985</v>
      </c>
      <c r="D918" s="164">
        <f t="shared" si="329"/>
        <v>45776</v>
      </c>
      <c r="E918" s="165">
        <f ca="1">IF(D918&lt;$B$1,VLOOKUP(D918,[1]DI!$A$4:$B$15000,2,FALSE),0)</f>
        <v>0.14149999999999999</v>
      </c>
      <c r="F918" s="163">
        <f t="shared" ca="1" si="314"/>
        <v>1.00052531</v>
      </c>
      <c r="G918" s="163">
        <f ca="1">(TRUNC(PRODUCT($F$12:$F917),16))</f>
        <v>1.49530902606236</v>
      </c>
      <c r="H918" s="163">
        <f t="shared" si="315"/>
        <v>1</v>
      </c>
      <c r="I918" s="163">
        <f t="shared" ca="1" si="316"/>
        <v>1.49530903</v>
      </c>
      <c r="J918" s="165">
        <f t="shared" si="330"/>
        <v>7.0000000000000007E-2</v>
      </c>
      <c r="K918" s="164">
        <f t="shared" si="317"/>
        <v>44456</v>
      </c>
      <c r="L918" s="166">
        <f t="shared" si="318"/>
        <v>906</v>
      </c>
      <c r="M918" s="167">
        <f t="shared" si="319"/>
        <v>906</v>
      </c>
      <c r="N918" s="168">
        <f t="shared" si="320"/>
        <v>1.2753860930000001</v>
      </c>
      <c r="O918" s="168">
        <f t="shared" ca="1" si="321"/>
        <v>1.907096342</v>
      </c>
      <c r="P918" s="167">
        <f t="shared" si="322"/>
        <v>0</v>
      </c>
      <c r="Q918" s="163">
        <f t="shared" ca="1" si="323"/>
        <v>670.83585690999996</v>
      </c>
      <c r="R918" s="173">
        <f ca="1">S918/C918</f>
        <v>9.1643614466257212E-2</v>
      </c>
      <c r="S918" s="174">
        <f ca="1">Y913</f>
        <v>67.774303340000003</v>
      </c>
      <c r="T918" s="170" t="str">
        <f t="shared" si="325"/>
        <v>A+J=</v>
      </c>
      <c r="U918" s="164">
        <f t="shared" si="326"/>
        <v>45807</v>
      </c>
      <c r="V918" s="180"/>
      <c r="W918" s="180"/>
      <c r="X918" s="184" t="s">
        <v>99</v>
      </c>
      <c r="Y918" s="191">
        <f ca="1">Y909*Y916</f>
        <v>6731034.6711583845</v>
      </c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>
        <f t="shared" si="328"/>
        <v>45779</v>
      </c>
      <c r="B919" s="116">
        <f t="shared" ca="1" si="312"/>
        <v>1282.14292557</v>
      </c>
      <c r="C919" s="14">
        <f t="shared" ca="1" si="313"/>
        <v>671.76771204999989</v>
      </c>
      <c r="D919" s="95">
        <f t="shared" si="329"/>
        <v>45777</v>
      </c>
      <c r="E919" s="93">
        <f ca="1">IF(D919&lt;$B$1,VLOOKUP(D919,[1]DI!$A$4:$B$15000,2,FALSE),0)</f>
        <v>0.14149999999999999</v>
      </c>
      <c r="F919" s="14">
        <f t="shared" ca="1" si="314"/>
        <v>1.00052531</v>
      </c>
      <c r="G919" s="14">
        <f ca="1">(TRUNC(PRODUCT($F$12:$F918),16))</f>
        <v>1.49609452684684</v>
      </c>
      <c r="H919" s="14">
        <f t="shared" si="315"/>
        <v>1</v>
      </c>
      <c r="I919" s="14">
        <f t="shared" ca="1" si="316"/>
        <v>1.4960945299999999</v>
      </c>
      <c r="J919" s="13">
        <f t="shared" si="330"/>
        <v>7.0000000000000007E-2</v>
      </c>
      <c r="K919" s="29">
        <f t="shared" si="317"/>
        <v>44456</v>
      </c>
      <c r="L919" s="2">
        <f t="shared" si="318"/>
        <v>907</v>
      </c>
      <c r="M919" s="17">
        <f t="shared" si="319"/>
        <v>907</v>
      </c>
      <c r="N919" s="12">
        <f t="shared" si="320"/>
        <v>1.2757285629999999</v>
      </c>
      <c r="O919" s="12">
        <f t="shared" ca="1" si="321"/>
        <v>1.9086105250000001</v>
      </c>
      <c r="P919" s="17">
        <f t="shared" si="322"/>
        <v>0</v>
      </c>
      <c r="Q919" s="14">
        <f t="shared" ca="1" si="323"/>
        <v>610.37521351999999</v>
      </c>
      <c r="R919" s="20">
        <f t="shared" si="327"/>
        <v>0</v>
      </c>
      <c r="S919" s="14">
        <f t="shared" si="324"/>
        <v>0</v>
      </c>
      <c r="T919" s="4" t="str">
        <f t="shared" si="325"/>
        <v>A+J=</v>
      </c>
      <c r="U919" s="29">
        <f t="shared" si="326"/>
        <v>45807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ht="15" x14ac:dyDescent="0.25">
      <c r="A920" s="115">
        <f t="shared" si="328"/>
        <v>45782</v>
      </c>
      <c r="B920" s="116">
        <f t="shared" ca="1" si="312"/>
        <v>1283.1609102699999</v>
      </c>
      <c r="C920" s="14">
        <f t="shared" ca="1" si="313"/>
        <v>671.76771204999989</v>
      </c>
      <c r="D920" s="95">
        <f t="shared" si="329"/>
        <v>45779</v>
      </c>
      <c r="E920" s="93">
        <f ca="1">IF(D920&lt;$B$1,VLOOKUP(D920,[1]DI!$A$4:$B$15000,2,FALSE),0)</f>
        <v>0.14149999999999999</v>
      </c>
      <c r="F920" s="14">
        <f t="shared" ca="1" si="314"/>
        <v>1.00052531</v>
      </c>
      <c r="G920" s="14">
        <f ca="1">(TRUNC(PRODUCT($F$12:$F919),16))</f>
        <v>1.49688044026274</v>
      </c>
      <c r="H920" s="14">
        <f t="shared" si="315"/>
        <v>1</v>
      </c>
      <c r="I920" s="14">
        <f t="shared" ca="1" si="316"/>
        <v>1.49688044</v>
      </c>
      <c r="J920" s="13">
        <f t="shared" si="330"/>
        <v>7.0000000000000007E-2</v>
      </c>
      <c r="K920" s="29">
        <f t="shared" si="317"/>
        <v>44456</v>
      </c>
      <c r="L920" s="2">
        <f t="shared" si="318"/>
        <v>908</v>
      </c>
      <c r="M920" s="17">
        <f t="shared" si="319"/>
        <v>908</v>
      </c>
      <c r="N920" s="12">
        <f t="shared" si="320"/>
        <v>1.2760711250000001</v>
      </c>
      <c r="O920" s="12">
        <f t="shared" ca="1" si="321"/>
        <v>1.9101259070000001</v>
      </c>
      <c r="P920" s="17">
        <f t="shared" si="322"/>
        <v>0</v>
      </c>
      <c r="Q920" s="14">
        <f t="shared" ca="1" si="323"/>
        <v>611.39319822000004</v>
      </c>
      <c r="R920" s="20">
        <f t="shared" si="327"/>
        <v>0</v>
      </c>
      <c r="S920" s="14">
        <f t="shared" si="324"/>
        <v>0</v>
      </c>
      <c r="T920" s="4" t="str">
        <f t="shared" si="325"/>
        <v>A+J=</v>
      </c>
      <c r="U920" s="29">
        <f t="shared" si="326"/>
        <v>45807</v>
      </c>
      <c r="V920" s="183" t="str">
        <f>$B$9</f>
        <v>CRA021002SQ</v>
      </c>
      <c r="W920" s="192">
        <v>45790</v>
      </c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ht="15" x14ac:dyDescent="0.25">
      <c r="A921" s="115">
        <f t="shared" si="328"/>
        <v>45783</v>
      </c>
      <c r="B921" s="116">
        <f t="shared" ca="1" si="312"/>
        <v>1284.17970982</v>
      </c>
      <c r="C921" s="14">
        <f t="shared" ca="1" si="313"/>
        <v>671.76771204999989</v>
      </c>
      <c r="D921" s="95">
        <f t="shared" si="329"/>
        <v>45782</v>
      </c>
      <c r="E921" s="93">
        <f ca="1">IF(D921&lt;$B$1,VLOOKUP(D921,[1]DI!$A$4:$B$15000,2,FALSE),0)</f>
        <v>0.14149999999999999</v>
      </c>
      <c r="F921" s="14">
        <f t="shared" ca="1" si="314"/>
        <v>1.00052531</v>
      </c>
      <c r="G921" s="14">
        <f ca="1">(TRUNC(PRODUCT($F$12:$F920),16))</f>
        <v>1.49766676652681</v>
      </c>
      <c r="H921" s="14">
        <f t="shared" si="315"/>
        <v>1</v>
      </c>
      <c r="I921" s="14">
        <f t="shared" ca="1" si="316"/>
        <v>1.4976667699999999</v>
      </c>
      <c r="J921" s="13">
        <f t="shared" si="330"/>
        <v>7.0000000000000007E-2</v>
      </c>
      <c r="K921" s="29">
        <f t="shared" si="317"/>
        <v>44456</v>
      </c>
      <c r="L921" s="2">
        <f t="shared" si="318"/>
        <v>909</v>
      </c>
      <c r="M921" s="17">
        <f t="shared" si="319"/>
        <v>909</v>
      </c>
      <c r="N921" s="12">
        <f t="shared" si="320"/>
        <v>1.2764137790000001</v>
      </c>
      <c r="O921" s="12">
        <f t="shared" ca="1" si="321"/>
        <v>1.9116425020000001</v>
      </c>
      <c r="P921" s="17">
        <f t="shared" si="322"/>
        <v>0</v>
      </c>
      <c r="Q921" s="14">
        <f t="shared" ca="1" si="323"/>
        <v>612.41199776999997</v>
      </c>
      <c r="R921" s="20">
        <f t="shared" si="327"/>
        <v>0</v>
      </c>
      <c r="S921" s="14">
        <f t="shared" si="324"/>
        <v>0</v>
      </c>
      <c r="T921" s="4" t="str">
        <f t="shared" si="325"/>
        <v>A+J=</v>
      </c>
      <c r="U921" s="29">
        <f t="shared" si="326"/>
        <v>45807</v>
      </c>
      <c r="V921" s="184" t="s">
        <v>93</v>
      </c>
      <c r="W921" s="185">
        <v>2024767.88</v>
      </c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ht="15" x14ac:dyDescent="0.25">
      <c r="A922" s="115">
        <f t="shared" si="328"/>
        <v>45784</v>
      </c>
      <c r="B922" s="116">
        <f t="shared" ca="1" si="312"/>
        <v>1285.1993148199999</v>
      </c>
      <c r="C922" s="14">
        <f t="shared" ca="1" si="313"/>
        <v>671.76771204999989</v>
      </c>
      <c r="D922" s="95">
        <f t="shared" si="329"/>
        <v>45783</v>
      </c>
      <c r="E922" s="93">
        <f ca="1">IF(D922&lt;$B$1,VLOOKUP(D922,[1]DI!$A$4:$B$15000,2,FALSE),0)</f>
        <v>0.14149999999999999</v>
      </c>
      <c r="F922" s="14">
        <f t="shared" ca="1" si="314"/>
        <v>1.00052531</v>
      </c>
      <c r="G922" s="14">
        <f ca="1">(TRUNC(PRODUCT($F$12:$F921),16))</f>
        <v>1.4984535058559301</v>
      </c>
      <c r="H922" s="14">
        <f t="shared" si="315"/>
        <v>1</v>
      </c>
      <c r="I922" s="14">
        <f t="shared" ca="1" si="316"/>
        <v>1.49845351</v>
      </c>
      <c r="J922" s="13">
        <f t="shared" si="330"/>
        <v>7.0000000000000007E-2</v>
      </c>
      <c r="K922" s="29">
        <f t="shared" si="317"/>
        <v>44456</v>
      </c>
      <c r="L922" s="2">
        <f t="shared" si="318"/>
        <v>910</v>
      </c>
      <c r="M922" s="17">
        <f t="shared" si="319"/>
        <v>910</v>
      </c>
      <c r="N922" s="12">
        <f t="shared" si="320"/>
        <v>1.2767565249999999</v>
      </c>
      <c r="O922" s="12">
        <f t="shared" ca="1" si="321"/>
        <v>1.913160296</v>
      </c>
      <c r="P922" s="17">
        <f t="shared" si="322"/>
        <v>0</v>
      </c>
      <c r="Q922" s="14">
        <f t="shared" ca="1" si="323"/>
        <v>613.43160277000004</v>
      </c>
      <c r="R922" s="20">
        <f t="shared" si="327"/>
        <v>0</v>
      </c>
      <c r="S922" s="14">
        <f t="shared" si="324"/>
        <v>0</v>
      </c>
      <c r="T922" s="4" t="str">
        <f t="shared" si="325"/>
        <v>A+J=</v>
      </c>
      <c r="U922" s="29">
        <f t="shared" si="326"/>
        <v>45807</v>
      </c>
      <c r="V922" s="184" t="s">
        <v>94</v>
      </c>
      <c r="W922" s="186">
        <v>5254</v>
      </c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ht="15" x14ac:dyDescent="0.25">
      <c r="A923" s="115">
        <f t="shared" si="328"/>
        <v>45785</v>
      </c>
      <c r="B923" s="116">
        <f t="shared" ca="1" si="312"/>
        <v>1286.2197272899998</v>
      </c>
      <c r="C923" s="14">
        <f t="shared" ca="1" si="313"/>
        <v>671.76771204999989</v>
      </c>
      <c r="D923" s="95">
        <f t="shared" si="329"/>
        <v>45784</v>
      </c>
      <c r="E923" s="93">
        <f ca="1">IF(D923&lt;$B$1,VLOOKUP(D923,[1]DI!$A$4:$B$15000,2,FALSE),0)</f>
        <v>0.14149999999999999</v>
      </c>
      <c r="F923" s="14">
        <f t="shared" ca="1" si="314"/>
        <v>1.00052531</v>
      </c>
      <c r="G923" s="14">
        <f ca="1">(TRUNC(PRODUCT($F$12:$F922),16))</f>
        <v>1.4992406584671001</v>
      </c>
      <c r="H923" s="14">
        <f t="shared" si="315"/>
        <v>1</v>
      </c>
      <c r="I923" s="14">
        <f t="shared" ca="1" si="316"/>
        <v>1.4992406599999999</v>
      </c>
      <c r="J923" s="13">
        <f t="shared" si="330"/>
        <v>7.0000000000000007E-2</v>
      </c>
      <c r="K923" s="29">
        <f t="shared" si="317"/>
        <v>44456</v>
      </c>
      <c r="L923" s="2">
        <f t="shared" si="318"/>
        <v>911</v>
      </c>
      <c r="M923" s="17">
        <f t="shared" si="319"/>
        <v>911</v>
      </c>
      <c r="N923" s="12">
        <f t="shared" si="320"/>
        <v>1.277099363</v>
      </c>
      <c r="O923" s="12">
        <f t="shared" ca="1" si="321"/>
        <v>1.914679292</v>
      </c>
      <c r="P923" s="17">
        <f t="shared" si="322"/>
        <v>0</v>
      </c>
      <c r="Q923" s="14">
        <f t="shared" ca="1" si="323"/>
        <v>614.45201524000004</v>
      </c>
      <c r="R923" s="20">
        <f t="shared" si="327"/>
        <v>0</v>
      </c>
      <c r="S923" s="14">
        <f t="shared" si="324"/>
        <v>0</v>
      </c>
      <c r="T923" s="4" t="str">
        <f t="shared" si="325"/>
        <v>A+J=</v>
      </c>
      <c r="U923" s="29">
        <f t="shared" si="326"/>
        <v>45807</v>
      </c>
      <c r="V923" s="184" t="s">
        <v>95</v>
      </c>
      <c r="W923" s="187">
        <f>W921/W922</f>
        <v>385.37645222687473</v>
      </c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ht="15" x14ac:dyDescent="0.25">
      <c r="A924" s="115">
        <f t="shared" si="328"/>
        <v>45786</v>
      </c>
      <c r="B924" s="116">
        <f t="shared" ca="1" si="312"/>
        <v>1287.2409472199997</v>
      </c>
      <c r="C924" s="14">
        <f t="shared" ca="1" si="313"/>
        <v>671.76771204999989</v>
      </c>
      <c r="D924" s="95">
        <f t="shared" si="329"/>
        <v>45785</v>
      </c>
      <c r="E924" s="93">
        <f ca="1">IF(D924&lt;$B$1,VLOOKUP(D924,[1]DI!$A$4:$B$15000,2,FALSE),0)</f>
        <v>0.14649999999999999</v>
      </c>
      <c r="F924" s="14">
        <f t="shared" ca="1" si="314"/>
        <v>1.00054266</v>
      </c>
      <c r="G924" s="14">
        <f ca="1">(TRUNC(PRODUCT($F$12:$F923),16))</f>
        <v>1.5000282245773899</v>
      </c>
      <c r="H924" s="14">
        <f t="shared" si="315"/>
        <v>1</v>
      </c>
      <c r="I924" s="14">
        <f t="shared" ca="1" si="316"/>
        <v>1.5000282199999999</v>
      </c>
      <c r="J924" s="13">
        <f t="shared" si="330"/>
        <v>7.0000000000000007E-2</v>
      </c>
      <c r="K924" s="29">
        <f t="shared" si="317"/>
        <v>44456</v>
      </c>
      <c r="L924" s="2">
        <f t="shared" si="318"/>
        <v>912</v>
      </c>
      <c r="M924" s="17">
        <f t="shared" si="319"/>
        <v>912</v>
      </c>
      <c r="N924" s="12">
        <f t="shared" si="320"/>
        <v>1.2774422940000001</v>
      </c>
      <c r="O924" s="12">
        <f t="shared" ca="1" si="321"/>
        <v>1.9161994899999999</v>
      </c>
      <c r="P924" s="17">
        <f t="shared" si="322"/>
        <v>0</v>
      </c>
      <c r="Q924" s="14">
        <f t="shared" ca="1" si="323"/>
        <v>615.47323516999995</v>
      </c>
      <c r="R924" s="20">
        <f t="shared" si="327"/>
        <v>0</v>
      </c>
      <c r="S924" s="14">
        <f t="shared" si="324"/>
        <v>0</v>
      </c>
      <c r="T924" s="4" t="str">
        <f t="shared" si="325"/>
        <v>A+J=</v>
      </c>
      <c r="U924" s="29">
        <f t="shared" si="326"/>
        <v>45807</v>
      </c>
      <c r="V924" s="184" t="s">
        <v>96</v>
      </c>
      <c r="W924" s="188">
        <f ca="1">O926</f>
        <v>1.9193100949999999</v>
      </c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ht="15" x14ac:dyDescent="0.25">
      <c r="A925" s="115">
        <f t="shared" si="328"/>
        <v>45789</v>
      </c>
      <c r="B925" s="116">
        <f t="shared" ca="1" si="312"/>
        <v>1288.2853263499999</v>
      </c>
      <c r="C925" s="14">
        <f t="shared" ca="1" si="313"/>
        <v>671.76771204999989</v>
      </c>
      <c r="D925" s="95">
        <f t="shared" si="329"/>
        <v>45786</v>
      </c>
      <c r="E925" s="93">
        <f ca="1">IF(D925&lt;$B$1,VLOOKUP(D925,[1]DI!$A$4:$B$15000,2,FALSE),0)</f>
        <v>0.14649999999999999</v>
      </c>
      <c r="F925" s="14">
        <f t="shared" ca="1" si="314"/>
        <v>1.00054266</v>
      </c>
      <c r="G925" s="14">
        <f ca="1">(TRUNC(PRODUCT($F$12:$F924),16))</f>
        <v>1.5008422298937401</v>
      </c>
      <c r="H925" s="14">
        <f t="shared" si="315"/>
        <v>1</v>
      </c>
      <c r="I925" s="14">
        <f t="shared" ca="1" si="316"/>
        <v>1.5008422299999999</v>
      </c>
      <c r="J925" s="13">
        <f t="shared" si="330"/>
        <v>7.0000000000000007E-2</v>
      </c>
      <c r="K925" s="29">
        <f t="shared" si="317"/>
        <v>44456</v>
      </c>
      <c r="L925" s="2">
        <f t="shared" si="318"/>
        <v>913</v>
      </c>
      <c r="M925" s="17">
        <f t="shared" si="319"/>
        <v>913</v>
      </c>
      <c r="N925" s="12">
        <f t="shared" si="320"/>
        <v>1.2777853159999999</v>
      </c>
      <c r="O925" s="12">
        <f t="shared" ca="1" si="321"/>
        <v>1.9177541629999999</v>
      </c>
      <c r="P925" s="17">
        <f t="shared" si="322"/>
        <v>0</v>
      </c>
      <c r="Q925" s="14">
        <f t="shared" ca="1" si="323"/>
        <v>616.51761429999999</v>
      </c>
      <c r="R925" s="20">
        <f t="shared" si="327"/>
        <v>0</v>
      </c>
      <c r="S925" s="14">
        <f t="shared" si="324"/>
        <v>0</v>
      </c>
      <c r="T925" s="4" t="str">
        <f t="shared" si="325"/>
        <v>A+J=</v>
      </c>
      <c r="U925" s="29">
        <f t="shared" si="326"/>
        <v>45807</v>
      </c>
      <c r="V925" s="184" t="s">
        <v>97</v>
      </c>
      <c r="W925" s="189">
        <f ca="1">W923/($C926*W924)</f>
        <v>0.29889654895592871</v>
      </c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ht="15.75" x14ac:dyDescent="0.25">
      <c r="A926" s="193">
        <f t="shared" si="328"/>
        <v>45790</v>
      </c>
      <c r="B926" s="194">
        <f t="shared" ca="1" si="312"/>
        <v>1289.3305512299999</v>
      </c>
      <c r="C926" s="195">
        <f t="shared" ca="1" si="313"/>
        <v>671.76771204999989</v>
      </c>
      <c r="D926" s="196">
        <f t="shared" si="329"/>
        <v>45789</v>
      </c>
      <c r="E926" s="197">
        <f ca="1">IF(D926&lt;$B$1,VLOOKUP(D926,[1]DI!$A$4:$B$15000,2,FALSE),0)</f>
        <v>0</v>
      </c>
      <c r="F926" s="195">
        <f t="shared" ca="1" si="314"/>
        <v>1</v>
      </c>
      <c r="G926" s="195">
        <f ca="1">(TRUNC(PRODUCT($F$12:$F925),16))</f>
        <v>1.50165667693822</v>
      </c>
      <c r="H926" s="195">
        <f t="shared" si="315"/>
        <v>1</v>
      </c>
      <c r="I926" s="195">
        <f t="shared" ca="1" si="316"/>
        <v>1.50165668</v>
      </c>
      <c r="J926" s="197">
        <f t="shared" si="330"/>
        <v>7.0000000000000007E-2</v>
      </c>
      <c r="K926" s="196">
        <f t="shared" si="317"/>
        <v>44456</v>
      </c>
      <c r="L926" s="198">
        <f t="shared" si="318"/>
        <v>914</v>
      </c>
      <c r="M926" s="199">
        <f t="shared" si="319"/>
        <v>914</v>
      </c>
      <c r="N926" s="200">
        <f t="shared" si="320"/>
        <v>1.27812843</v>
      </c>
      <c r="O926" s="200">
        <f t="shared" ca="1" si="321"/>
        <v>1.9193100949999999</v>
      </c>
      <c r="P926" s="199">
        <f t="shared" si="322"/>
        <v>0</v>
      </c>
      <c r="Q926" s="195">
        <f t="shared" ca="1" si="323"/>
        <v>617.56283917999997</v>
      </c>
      <c r="R926" s="173">
        <f ca="1">S926/C926</f>
        <v>0.29889654895330131</v>
      </c>
      <c r="S926" s="195">
        <f ca="1">W926</f>
        <v>200.78905083000001</v>
      </c>
      <c r="T926" s="201" t="str">
        <f t="shared" si="325"/>
        <v>A+J=</v>
      </c>
      <c r="U926" s="196">
        <f t="shared" si="326"/>
        <v>45807</v>
      </c>
      <c r="V926" s="183" t="s">
        <v>88</v>
      </c>
      <c r="W926" s="187">
        <f ca="1">TRUNC(W925*$C926,8)</f>
        <v>200.78905083000001</v>
      </c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ht="15" x14ac:dyDescent="0.25">
      <c r="A927" s="115">
        <f t="shared" si="328"/>
        <v>45791</v>
      </c>
      <c r="B927" s="116" t="str">
        <f t="shared" ca="1" si="312"/>
        <v>n.d</v>
      </c>
      <c r="C927" s="14">
        <f t="shared" ca="1" si="313"/>
        <v>470.97866121999988</v>
      </c>
      <c r="D927" s="95">
        <f t="shared" si="329"/>
        <v>45790</v>
      </c>
      <c r="E927" s="93">
        <f ca="1">IF(D927&lt;$B$1,VLOOKUP(D927,[1]DI!$A$4:$B$15000,2,FALSE),0)</f>
        <v>0</v>
      </c>
      <c r="F927" s="14">
        <f t="shared" ca="1" si="314"/>
        <v>1</v>
      </c>
      <c r="G927" s="14">
        <f ca="1">(TRUNC(PRODUCT($F$12:$F926),16))</f>
        <v>1.50165667693822</v>
      </c>
      <c r="H927" s="14">
        <f t="shared" si="315"/>
        <v>1</v>
      </c>
      <c r="I927" s="14">
        <f t="shared" ca="1" si="316"/>
        <v>1.50165668</v>
      </c>
      <c r="J927" s="13">
        <f t="shared" si="330"/>
        <v>7.0000000000000007E-2</v>
      </c>
      <c r="K927" s="29">
        <f t="shared" si="317"/>
        <v>44456</v>
      </c>
      <c r="L927" s="2">
        <f t="shared" si="318"/>
        <v>915</v>
      </c>
      <c r="M927" s="17">
        <f t="shared" si="319"/>
        <v>915</v>
      </c>
      <c r="N927" s="12">
        <f t="shared" si="320"/>
        <v>1.278471637</v>
      </c>
      <c r="O927" s="12">
        <f t="shared" ca="1" si="321"/>
        <v>1.919825474</v>
      </c>
      <c r="P927" s="17">
        <f t="shared" si="322"/>
        <v>0</v>
      </c>
      <c r="Q927" s="14">
        <f t="shared" ca="1" si="323"/>
        <v>433.2181703</v>
      </c>
      <c r="R927" s="20">
        <f t="shared" si="327"/>
        <v>0</v>
      </c>
      <c r="S927" s="14">
        <f t="shared" si="324"/>
        <v>0</v>
      </c>
      <c r="T927" s="4" t="str">
        <f t="shared" si="325"/>
        <v>A+J=</v>
      </c>
      <c r="U927" s="29">
        <f t="shared" si="326"/>
        <v>45807</v>
      </c>
      <c r="V927" s="183" t="s">
        <v>90</v>
      </c>
      <c r="W927" s="187">
        <f ca="1">(O$926-1)*W926</f>
        <v>184.58740139348711</v>
      </c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ht="15" x14ac:dyDescent="0.25">
      <c r="A928" s="115">
        <f t="shared" si="328"/>
        <v>45792</v>
      </c>
      <c r="B928" s="116" t="str">
        <f t="shared" ca="1" si="312"/>
        <v>n.d</v>
      </c>
      <c r="C928" s="14">
        <f t="shared" ca="1" si="313"/>
        <v>470.97866121999988</v>
      </c>
      <c r="D928" s="95">
        <f t="shared" si="329"/>
        <v>45791</v>
      </c>
      <c r="E928" s="93">
        <f ca="1">IF(D928&lt;$B$1,VLOOKUP(D928,[1]DI!$A$4:$B$15000,2,FALSE),0)</f>
        <v>0</v>
      </c>
      <c r="F928" s="14">
        <f t="shared" ca="1" si="314"/>
        <v>1</v>
      </c>
      <c r="G928" s="14">
        <f ca="1">(TRUNC(PRODUCT($F$12:$F927),16))</f>
        <v>1.50165667693822</v>
      </c>
      <c r="H928" s="14">
        <f t="shared" si="315"/>
        <v>1</v>
      </c>
      <c r="I928" s="14">
        <f t="shared" ca="1" si="316"/>
        <v>1.50165668</v>
      </c>
      <c r="J928" s="13">
        <f t="shared" si="330"/>
        <v>7.0000000000000007E-2</v>
      </c>
      <c r="K928" s="29">
        <f t="shared" si="317"/>
        <v>44456</v>
      </c>
      <c r="L928" s="2">
        <f t="shared" si="318"/>
        <v>916</v>
      </c>
      <c r="M928" s="17">
        <f t="shared" si="319"/>
        <v>916</v>
      </c>
      <c r="N928" s="12">
        <f t="shared" si="320"/>
        <v>1.2788149360000001</v>
      </c>
      <c r="O928" s="12">
        <f t="shared" ca="1" si="321"/>
        <v>1.920340991</v>
      </c>
      <c r="P928" s="17">
        <f t="shared" si="322"/>
        <v>0</v>
      </c>
      <c r="Q928" s="14">
        <f t="shared" ca="1" si="323"/>
        <v>433.46096779999999</v>
      </c>
      <c r="R928" s="20">
        <f t="shared" si="327"/>
        <v>0</v>
      </c>
      <c r="S928" s="14">
        <f t="shared" si="324"/>
        <v>0</v>
      </c>
      <c r="T928" s="4" t="str">
        <f t="shared" si="325"/>
        <v>A+J=</v>
      </c>
      <c r="U928" s="29">
        <f t="shared" si="326"/>
        <v>45807</v>
      </c>
      <c r="V928" s="184" t="s">
        <v>98</v>
      </c>
      <c r="W928" s="185">
        <f ca="1">(W926+W927)*W922</f>
        <v>2024767.8799822014</v>
      </c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ht="15" x14ac:dyDescent="0.25">
      <c r="A929" s="115">
        <f t="shared" si="328"/>
        <v>45793</v>
      </c>
      <c r="B929" s="116" t="str">
        <f t="shared" ca="1" si="312"/>
        <v>n.d</v>
      </c>
      <c r="C929" s="14">
        <f t="shared" ca="1" si="313"/>
        <v>470.97866121999988</v>
      </c>
      <c r="D929" s="95">
        <f t="shared" si="329"/>
        <v>45792</v>
      </c>
      <c r="E929" s="93">
        <f ca="1">IF(D929&lt;$B$1,VLOOKUP(D929,[1]DI!$A$4:$B$15000,2,FALSE),0)</f>
        <v>0</v>
      </c>
      <c r="F929" s="14">
        <f t="shared" ca="1" si="314"/>
        <v>1</v>
      </c>
      <c r="G929" s="14">
        <f ca="1">(TRUNC(PRODUCT($F$12:$F928),16))</f>
        <v>1.50165667693822</v>
      </c>
      <c r="H929" s="14">
        <f t="shared" si="315"/>
        <v>1</v>
      </c>
      <c r="I929" s="14">
        <f t="shared" ca="1" si="316"/>
        <v>1.50165668</v>
      </c>
      <c r="J929" s="13">
        <f t="shared" si="330"/>
        <v>7.0000000000000007E-2</v>
      </c>
      <c r="K929" s="29">
        <f t="shared" si="317"/>
        <v>44456</v>
      </c>
      <c r="L929" s="2">
        <f t="shared" si="318"/>
        <v>917</v>
      </c>
      <c r="M929" s="17">
        <f t="shared" si="319"/>
        <v>917</v>
      </c>
      <c r="N929" s="12">
        <f t="shared" si="320"/>
        <v>1.2791583259999999</v>
      </c>
      <c r="O929" s="12">
        <f t="shared" ca="1" si="321"/>
        <v>1.920856645</v>
      </c>
      <c r="P929" s="17">
        <f t="shared" si="322"/>
        <v>0</v>
      </c>
      <c r="Q929" s="14">
        <f t="shared" ca="1" si="323"/>
        <v>433.70382983000002</v>
      </c>
      <c r="R929" s="20">
        <f t="shared" si="327"/>
        <v>0</v>
      </c>
      <c r="S929" s="14">
        <f t="shared" si="324"/>
        <v>0</v>
      </c>
      <c r="T929" s="4" t="str">
        <f t="shared" si="325"/>
        <v>A+J=</v>
      </c>
      <c r="U929" s="29">
        <f t="shared" si="326"/>
        <v>45807</v>
      </c>
      <c r="V929" s="184" t="s">
        <v>91</v>
      </c>
      <c r="W929" s="190">
        <f ca="1">$C926-$S926+$Q926-W927</f>
        <v>903.95409900651282</v>
      </c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ht="15" x14ac:dyDescent="0.25">
      <c r="A930" s="115">
        <f t="shared" si="328"/>
        <v>45796</v>
      </c>
      <c r="B930" s="116" t="str">
        <f t="shared" ca="1" si="312"/>
        <v>n.d</v>
      </c>
      <c r="C930" s="14">
        <f t="shared" ca="1" si="313"/>
        <v>470.97866121999988</v>
      </c>
      <c r="D930" s="95">
        <f t="shared" si="329"/>
        <v>45793</v>
      </c>
      <c r="E930" s="93">
        <f ca="1">IF(D930&lt;$B$1,VLOOKUP(D930,[1]DI!$A$4:$B$15000,2,FALSE),0)</f>
        <v>0</v>
      </c>
      <c r="F930" s="14">
        <f t="shared" ca="1" si="314"/>
        <v>1</v>
      </c>
      <c r="G930" s="14">
        <f ca="1">(TRUNC(PRODUCT($F$12:$F929),16))</f>
        <v>1.50165667693822</v>
      </c>
      <c r="H930" s="14">
        <f t="shared" si="315"/>
        <v>1</v>
      </c>
      <c r="I930" s="14">
        <f t="shared" ca="1" si="316"/>
        <v>1.50165668</v>
      </c>
      <c r="J930" s="13">
        <f t="shared" si="330"/>
        <v>7.0000000000000007E-2</v>
      </c>
      <c r="K930" s="29">
        <f t="shared" si="317"/>
        <v>44456</v>
      </c>
      <c r="L930" s="2">
        <f t="shared" si="318"/>
        <v>918</v>
      </c>
      <c r="M930" s="17">
        <f t="shared" si="319"/>
        <v>918</v>
      </c>
      <c r="N930" s="12">
        <f t="shared" si="320"/>
        <v>1.27950181</v>
      </c>
      <c r="O930" s="12">
        <f t="shared" ca="1" si="321"/>
        <v>1.9213724400000001</v>
      </c>
      <c r="P930" s="17">
        <f t="shared" si="322"/>
        <v>0</v>
      </c>
      <c r="Q930" s="14">
        <f t="shared" ca="1" si="323"/>
        <v>433.94675826999998</v>
      </c>
      <c r="R930" s="20">
        <f t="shared" si="327"/>
        <v>0</v>
      </c>
      <c r="S930" s="14">
        <f t="shared" si="324"/>
        <v>0</v>
      </c>
      <c r="T930" s="4" t="str">
        <f t="shared" si="325"/>
        <v>A+J=</v>
      </c>
      <c r="U930" s="29">
        <f t="shared" si="326"/>
        <v>45807</v>
      </c>
      <c r="V930" s="184" t="s">
        <v>92</v>
      </c>
      <c r="W930" s="190">
        <f ca="1">$C927</f>
        <v>470.97866121999988</v>
      </c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ht="15" x14ac:dyDescent="0.25">
      <c r="A931" s="115">
        <f t="shared" si="328"/>
        <v>45797</v>
      </c>
      <c r="B931" s="116" t="str">
        <f t="shared" ca="1" si="312"/>
        <v>n.d</v>
      </c>
      <c r="C931" s="14">
        <f t="shared" ca="1" si="313"/>
        <v>470.97866121999988</v>
      </c>
      <c r="D931" s="95">
        <f t="shared" si="329"/>
        <v>45796</v>
      </c>
      <c r="E931" s="93">
        <f ca="1">IF(D931&lt;$B$1,VLOOKUP(D931,[1]DI!$A$4:$B$15000,2,FALSE),0)</f>
        <v>0</v>
      </c>
      <c r="F931" s="14">
        <f t="shared" ca="1" si="314"/>
        <v>1</v>
      </c>
      <c r="G931" s="14">
        <f ca="1">(TRUNC(PRODUCT($F$12:$F930),16))</f>
        <v>1.50165667693822</v>
      </c>
      <c r="H931" s="14">
        <f t="shared" si="315"/>
        <v>1</v>
      </c>
      <c r="I931" s="14">
        <f t="shared" ca="1" si="316"/>
        <v>1.50165668</v>
      </c>
      <c r="J931" s="13">
        <f t="shared" si="330"/>
        <v>7.0000000000000007E-2</v>
      </c>
      <c r="K931" s="29">
        <f t="shared" si="317"/>
        <v>44456</v>
      </c>
      <c r="L931" s="2">
        <f t="shared" si="318"/>
        <v>919</v>
      </c>
      <c r="M931" s="17">
        <f t="shared" si="319"/>
        <v>919</v>
      </c>
      <c r="N931" s="12">
        <f t="shared" si="320"/>
        <v>1.279845385</v>
      </c>
      <c r="O931" s="12">
        <f t="shared" ca="1" si="321"/>
        <v>1.921888372</v>
      </c>
      <c r="P931" s="17">
        <f t="shared" si="322"/>
        <v>0</v>
      </c>
      <c r="Q931" s="14">
        <f t="shared" ca="1" si="323"/>
        <v>434.18975123000001</v>
      </c>
      <c r="R931" s="20">
        <f t="shared" si="327"/>
        <v>0</v>
      </c>
      <c r="S931" s="14">
        <f t="shared" si="324"/>
        <v>0</v>
      </c>
      <c r="T931" s="4" t="str">
        <f t="shared" si="325"/>
        <v>A+J=</v>
      </c>
      <c r="U931" s="29">
        <f t="shared" si="326"/>
        <v>45807</v>
      </c>
      <c r="V931" s="184" t="s">
        <v>99</v>
      </c>
      <c r="W931" s="191">
        <f ca="1">W922*W929</f>
        <v>4749374.8361802185</v>
      </c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28"/>
        <v>45798</v>
      </c>
      <c r="B932" s="116" t="str">
        <f t="shared" ca="1" si="312"/>
        <v>n.d</v>
      </c>
      <c r="C932" s="14">
        <f t="shared" ca="1" si="313"/>
        <v>470.97866121999988</v>
      </c>
      <c r="D932" s="95">
        <f t="shared" si="329"/>
        <v>45797</v>
      </c>
      <c r="E932" s="93">
        <f ca="1">IF(D932&lt;$B$1,VLOOKUP(D932,[1]DI!$A$4:$B$15000,2,FALSE),0)</f>
        <v>0</v>
      </c>
      <c r="F932" s="14">
        <f t="shared" ca="1" si="314"/>
        <v>1</v>
      </c>
      <c r="G932" s="14">
        <f ca="1">(TRUNC(PRODUCT($F$12:$F931),16))</f>
        <v>1.50165667693822</v>
      </c>
      <c r="H932" s="14">
        <f t="shared" si="315"/>
        <v>1</v>
      </c>
      <c r="I932" s="14">
        <f t="shared" ca="1" si="316"/>
        <v>1.50165668</v>
      </c>
      <c r="J932" s="13">
        <f t="shared" si="330"/>
        <v>7.0000000000000007E-2</v>
      </c>
      <c r="K932" s="29">
        <f t="shared" si="317"/>
        <v>44456</v>
      </c>
      <c r="L932" s="2">
        <f t="shared" si="318"/>
        <v>920</v>
      </c>
      <c r="M932" s="17">
        <f t="shared" si="319"/>
        <v>920</v>
      </c>
      <c r="N932" s="12">
        <f t="shared" si="320"/>
        <v>1.2801890520000001</v>
      </c>
      <c r="O932" s="12">
        <f t="shared" ca="1" si="321"/>
        <v>1.9224044419999999</v>
      </c>
      <c r="P932" s="17">
        <f t="shared" si="322"/>
        <v>0</v>
      </c>
      <c r="Q932" s="14">
        <f t="shared" ca="1" si="323"/>
        <v>434.43280919</v>
      </c>
      <c r="R932" s="20">
        <f t="shared" si="327"/>
        <v>0</v>
      </c>
      <c r="S932" s="14">
        <f t="shared" si="324"/>
        <v>0</v>
      </c>
      <c r="T932" s="4" t="str">
        <f t="shared" si="325"/>
        <v>A+J=</v>
      </c>
      <c r="U932" s="29">
        <f t="shared" si="326"/>
        <v>45807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28"/>
        <v>45799</v>
      </c>
      <c r="B933" s="116" t="str">
        <f t="shared" ca="1" si="312"/>
        <v>n.d</v>
      </c>
      <c r="C933" s="14">
        <f t="shared" ca="1" si="313"/>
        <v>470.97866121999988</v>
      </c>
      <c r="D933" s="95">
        <f t="shared" si="329"/>
        <v>45798</v>
      </c>
      <c r="E933" s="93">
        <f ca="1">IF(D933&lt;$B$1,VLOOKUP(D933,[1]DI!$A$4:$B$15000,2,FALSE),0)</f>
        <v>0</v>
      </c>
      <c r="F933" s="14">
        <f t="shared" ca="1" si="314"/>
        <v>1</v>
      </c>
      <c r="G933" s="14">
        <f ca="1">(TRUNC(PRODUCT($F$12:$F932),16))</f>
        <v>1.50165667693822</v>
      </c>
      <c r="H933" s="14">
        <f t="shared" si="315"/>
        <v>1</v>
      </c>
      <c r="I933" s="14">
        <f t="shared" ca="1" si="316"/>
        <v>1.50165668</v>
      </c>
      <c r="J933" s="13">
        <f t="shared" si="330"/>
        <v>7.0000000000000007E-2</v>
      </c>
      <c r="K933" s="29">
        <f t="shared" si="317"/>
        <v>44456</v>
      </c>
      <c r="L933" s="2">
        <f t="shared" si="318"/>
        <v>921</v>
      </c>
      <c r="M933" s="17">
        <f t="shared" si="319"/>
        <v>921</v>
      </c>
      <c r="N933" s="12">
        <f t="shared" si="320"/>
        <v>1.2805328119999999</v>
      </c>
      <c r="O933" s="12">
        <f t="shared" ca="1" si="321"/>
        <v>1.9229206510000001</v>
      </c>
      <c r="P933" s="17">
        <f t="shared" si="322"/>
        <v>0</v>
      </c>
      <c r="Q933" s="14">
        <f t="shared" ca="1" si="323"/>
        <v>434.67593262000003</v>
      </c>
      <c r="R933" s="20">
        <f t="shared" si="327"/>
        <v>0</v>
      </c>
      <c r="S933" s="14">
        <f t="shared" si="324"/>
        <v>0</v>
      </c>
      <c r="T933" s="4" t="str">
        <f t="shared" si="325"/>
        <v>A+J=</v>
      </c>
      <c r="U933" s="29">
        <f t="shared" si="326"/>
        <v>45807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28"/>
        <v>45800</v>
      </c>
      <c r="B934" s="116" t="str">
        <f t="shared" ref="B934:B940" ca="1" si="331">IF(D934&lt;=TODAY(),C934+Q934,IF(AND(D934&gt;TODAY(),A934&lt;=$B$1),IF(VLOOKUP(TODAY(),$A$10:$E$5000,4,FALSE)=0,"n.d",C934+Q934),"n.d"))</f>
        <v>n.d</v>
      </c>
      <c r="C934" s="14">
        <f t="shared" ref="C934:C940" ca="1" si="332">(C933-S933)</f>
        <v>470.97866121999988</v>
      </c>
      <c r="D934" s="95">
        <f t="shared" si="329"/>
        <v>45799</v>
      </c>
      <c r="E934" s="93">
        <f ca="1">IF(D934&lt;$B$1,VLOOKUP(D934,[1]DI!$A$4:$B$15000,2,FALSE),0)</f>
        <v>0</v>
      </c>
      <c r="F934" s="14">
        <f t="shared" ref="F934:F940" ca="1" si="333">ROUND(((1+E934)^(1/252)),8)</f>
        <v>1</v>
      </c>
      <c r="G934" s="14">
        <f ca="1">(TRUNC(PRODUCT($F$12:$F933),16))</f>
        <v>1.50165667693822</v>
      </c>
      <c r="H934" s="14">
        <f t="shared" ref="H934:H940" si="334">IF(P933&gt;0,G933,H933)</f>
        <v>1</v>
      </c>
      <c r="I934" s="14">
        <f t="shared" ref="I934:I940" ca="1" si="335">ROUND(G934/H934,8)</f>
        <v>1.50165668</v>
      </c>
      <c r="J934" s="13">
        <f t="shared" si="330"/>
        <v>7.0000000000000007E-2</v>
      </c>
      <c r="K934" s="29">
        <f t="shared" ref="K934:K940" si="336">IF(P933&gt;0,VLOOKUP(P933,X$12:AH$150,2),K933)</f>
        <v>44456</v>
      </c>
      <c r="L934" s="2">
        <f t="shared" ref="L934:L940" si="337">IF(A934&gt;K934,IF(NETWORKDAYS(K934,A934,$X$160:$X$544)-1=0,1,NETWORKDAYS(K934,A934,$X$160:$X$544)-1),0)</f>
        <v>922</v>
      </c>
      <c r="M934" s="17">
        <f t="shared" ref="M934:M940" si="338">IF(AND(L934=1,L933=1),1,IF(L934&gt;0,IF(L934=L933,L934+1,L934),0))</f>
        <v>922</v>
      </c>
      <c r="N934" s="12">
        <f t="shared" ref="N934:N940" si="339">ROUND((J934+1)^(M934/252),9)</f>
        <v>1.2808766650000001</v>
      </c>
      <c r="O934" s="12">
        <f t="shared" ref="O934:O940" ca="1" si="340">ROUND(I934*N934,9)</f>
        <v>1.9234370000000001</v>
      </c>
      <c r="P934" s="17">
        <f t="shared" ref="P934:P940" si="341">IF(VLOOKUP(A934,Y$12:AF$150,8)=VLOOKUP(A933,Y$12:AF$150,8),0,VLOOKUP(A934,Y$12:AF$150,8))</f>
        <v>0</v>
      </c>
      <c r="Q934" s="14">
        <f t="shared" ref="Q934:Q940" ca="1" si="342">TRUNC(((O934-1)*C934),8)</f>
        <v>434.91912198</v>
      </c>
      <c r="R934" s="20">
        <f t="shared" si="327"/>
        <v>0</v>
      </c>
      <c r="S934" s="14">
        <f t="shared" ref="S934:S940" si="343">IF(R934&gt;0,TRUNC(R934*C934,8),0)</f>
        <v>0</v>
      </c>
      <c r="T934" s="4" t="str">
        <f t="shared" ref="T934:T940" si="344">IF(P933&gt;0,VLOOKUP(P933,X$12:AH$150,10),T933)</f>
        <v>A+J=</v>
      </c>
      <c r="U934" s="29">
        <f t="shared" ref="U934:U940" si="345">IF(P933&gt;0,VLOOKUP(P933,X$12:AH$150,11),U933)</f>
        <v>45807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28"/>
        <v>45803</v>
      </c>
      <c r="B935" s="116" t="str">
        <f t="shared" ca="1" si="331"/>
        <v>n.d</v>
      </c>
      <c r="C935" s="14">
        <f t="shared" ca="1" si="332"/>
        <v>470.97866121999988</v>
      </c>
      <c r="D935" s="95">
        <f t="shared" si="329"/>
        <v>45800</v>
      </c>
      <c r="E935" s="93">
        <f ca="1">IF(D935&lt;$B$1,VLOOKUP(D935,[1]DI!$A$4:$B$15000,2,FALSE),0)</f>
        <v>0</v>
      </c>
      <c r="F935" s="14">
        <f t="shared" ca="1" si="333"/>
        <v>1</v>
      </c>
      <c r="G935" s="14">
        <f ca="1">(TRUNC(PRODUCT($F$12:$F934),16))</f>
        <v>1.50165667693822</v>
      </c>
      <c r="H935" s="14">
        <f t="shared" si="334"/>
        <v>1</v>
      </c>
      <c r="I935" s="14">
        <f t="shared" ca="1" si="335"/>
        <v>1.50165668</v>
      </c>
      <c r="J935" s="13">
        <f t="shared" si="330"/>
        <v>7.0000000000000007E-2</v>
      </c>
      <c r="K935" s="29">
        <f t="shared" si="336"/>
        <v>44456</v>
      </c>
      <c r="L935" s="2">
        <f t="shared" si="337"/>
        <v>923</v>
      </c>
      <c r="M935" s="17">
        <f t="shared" si="338"/>
        <v>923</v>
      </c>
      <c r="N935" s="12">
        <f t="shared" si="339"/>
        <v>1.281220609</v>
      </c>
      <c r="O935" s="12">
        <f t="shared" ca="1" si="340"/>
        <v>1.923953486</v>
      </c>
      <c r="P935" s="17">
        <f t="shared" si="341"/>
        <v>0</v>
      </c>
      <c r="Q935" s="14">
        <f t="shared" ca="1" si="342"/>
        <v>435.16237586</v>
      </c>
      <c r="R935" s="20">
        <f t="shared" si="327"/>
        <v>0</v>
      </c>
      <c r="S935" s="14">
        <f t="shared" si="343"/>
        <v>0</v>
      </c>
      <c r="T935" s="4" t="str">
        <f t="shared" si="344"/>
        <v>A+J=</v>
      </c>
      <c r="U935" s="29">
        <f t="shared" si="345"/>
        <v>45807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28"/>
        <v>45804</v>
      </c>
      <c r="B936" s="116" t="str">
        <f t="shared" ca="1" si="331"/>
        <v>n.d</v>
      </c>
      <c r="C936" s="14">
        <f t="shared" ca="1" si="332"/>
        <v>470.97866121999988</v>
      </c>
      <c r="D936" s="95">
        <f t="shared" si="329"/>
        <v>45803</v>
      </c>
      <c r="E936" s="93">
        <f ca="1">IF(D936&lt;$B$1,VLOOKUP(D936,[1]DI!$A$4:$B$15000,2,FALSE),0)</f>
        <v>0</v>
      </c>
      <c r="F936" s="14">
        <f t="shared" ca="1" si="333"/>
        <v>1</v>
      </c>
      <c r="G936" s="14">
        <f ca="1">(TRUNC(PRODUCT($F$12:$F935),16))</f>
        <v>1.50165667693822</v>
      </c>
      <c r="H936" s="14">
        <f t="shared" si="334"/>
        <v>1</v>
      </c>
      <c r="I936" s="14">
        <f t="shared" ca="1" si="335"/>
        <v>1.50165668</v>
      </c>
      <c r="J936" s="13">
        <f t="shared" si="330"/>
        <v>7.0000000000000007E-2</v>
      </c>
      <c r="K936" s="29">
        <f t="shared" si="336"/>
        <v>44456</v>
      </c>
      <c r="L936" s="2">
        <f t="shared" si="337"/>
        <v>924</v>
      </c>
      <c r="M936" s="17">
        <f t="shared" si="338"/>
        <v>924</v>
      </c>
      <c r="N936" s="12">
        <f t="shared" si="339"/>
        <v>1.2815646460000001</v>
      </c>
      <c r="O936" s="12">
        <f t="shared" ca="1" si="340"/>
        <v>1.9244701120000001</v>
      </c>
      <c r="P936" s="17">
        <f t="shared" si="341"/>
        <v>0</v>
      </c>
      <c r="Q936" s="14">
        <f t="shared" ca="1" si="342"/>
        <v>435.40569568000001</v>
      </c>
      <c r="R936" s="20">
        <f t="shared" si="327"/>
        <v>0</v>
      </c>
      <c r="S936" s="14">
        <f t="shared" si="343"/>
        <v>0</v>
      </c>
      <c r="T936" s="4" t="str">
        <f t="shared" si="344"/>
        <v>A+J=</v>
      </c>
      <c r="U936" s="29">
        <f t="shared" si="345"/>
        <v>45807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28"/>
        <v>45805</v>
      </c>
      <c r="B937" s="116" t="str">
        <f t="shared" ca="1" si="331"/>
        <v>n.d</v>
      </c>
      <c r="C937" s="14">
        <f t="shared" ca="1" si="332"/>
        <v>470.97866121999988</v>
      </c>
      <c r="D937" s="95">
        <f t="shared" si="329"/>
        <v>45804</v>
      </c>
      <c r="E937" s="93">
        <f ca="1">IF(D937&lt;$B$1,VLOOKUP(D937,[1]DI!$A$4:$B$15000,2,FALSE),0)</f>
        <v>0</v>
      </c>
      <c r="F937" s="14">
        <f t="shared" ca="1" si="333"/>
        <v>1</v>
      </c>
      <c r="G937" s="14">
        <f ca="1">(TRUNC(PRODUCT($F$12:$F936),16))</f>
        <v>1.50165667693822</v>
      </c>
      <c r="H937" s="14">
        <f t="shared" si="334"/>
        <v>1</v>
      </c>
      <c r="I937" s="14">
        <f t="shared" ca="1" si="335"/>
        <v>1.50165668</v>
      </c>
      <c r="J937" s="13">
        <f t="shared" si="330"/>
        <v>7.0000000000000007E-2</v>
      </c>
      <c r="K937" s="29">
        <f t="shared" si="336"/>
        <v>44456</v>
      </c>
      <c r="L937" s="2">
        <f t="shared" si="337"/>
        <v>925</v>
      </c>
      <c r="M937" s="17">
        <f t="shared" si="338"/>
        <v>925</v>
      </c>
      <c r="N937" s="12">
        <f t="shared" si="339"/>
        <v>1.281908775</v>
      </c>
      <c r="O937" s="12">
        <f t="shared" ca="1" si="340"/>
        <v>1.9249868750000001</v>
      </c>
      <c r="P937" s="17">
        <f t="shared" si="341"/>
        <v>0</v>
      </c>
      <c r="Q937" s="14">
        <f t="shared" ca="1" si="342"/>
        <v>435.64908002999999</v>
      </c>
      <c r="R937" s="20">
        <f t="shared" si="327"/>
        <v>0</v>
      </c>
      <c r="S937" s="14">
        <f t="shared" si="343"/>
        <v>0</v>
      </c>
      <c r="T937" s="4" t="str">
        <f t="shared" si="344"/>
        <v>A+J=</v>
      </c>
      <c r="U937" s="29">
        <f t="shared" si="345"/>
        <v>45807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28"/>
        <v>45806</v>
      </c>
      <c r="B938" s="116" t="str">
        <f t="shared" ca="1" si="331"/>
        <v>n.d</v>
      </c>
      <c r="C938" s="14">
        <f t="shared" ca="1" si="332"/>
        <v>470.97866121999988</v>
      </c>
      <c r="D938" s="95">
        <f t="shared" si="329"/>
        <v>45805</v>
      </c>
      <c r="E938" s="93">
        <f ca="1">IF(D938&lt;$B$1,VLOOKUP(D938,[1]DI!$A$4:$B$15000,2,FALSE),0)</f>
        <v>0</v>
      </c>
      <c r="F938" s="14">
        <f t="shared" ca="1" si="333"/>
        <v>1</v>
      </c>
      <c r="G938" s="14">
        <f ca="1">(TRUNC(PRODUCT($F$12:$F937),16))</f>
        <v>1.50165667693822</v>
      </c>
      <c r="H938" s="14">
        <f t="shared" si="334"/>
        <v>1</v>
      </c>
      <c r="I938" s="14">
        <f t="shared" ca="1" si="335"/>
        <v>1.50165668</v>
      </c>
      <c r="J938" s="13">
        <f t="shared" si="330"/>
        <v>7.0000000000000007E-2</v>
      </c>
      <c r="K938" s="29">
        <f t="shared" si="336"/>
        <v>44456</v>
      </c>
      <c r="L938" s="2">
        <f t="shared" si="337"/>
        <v>926</v>
      </c>
      <c r="M938" s="17">
        <f t="shared" si="338"/>
        <v>926</v>
      </c>
      <c r="N938" s="12">
        <f t="shared" si="339"/>
        <v>1.2822529970000001</v>
      </c>
      <c r="O938" s="12">
        <f t="shared" ca="1" si="340"/>
        <v>1.9255037779999999</v>
      </c>
      <c r="P938" s="17">
        <f t="shared" si="341"/>
        <v>0</v>
      </c>
      <c r="Q938" s="14">
        <f t="shared" ca="1" si="342"/>
        <v>435.89253030999998</v>
      </c>
      <c r="R938" s="20">
        <f t="shared" si="327"/>
        <v>0</v>
      </c>
      <c r="S938" s="14">
        <f t="shared" si="343"/>
        <v>0</v>
      </c>
      <c r="T938" s="4" t="str">
        <f t="shared" si="344"/>
        <v>A+J=</v>
      </c>
      <c r="U938" s="29">
        <f t="shared" si="345"/>
        <v>45807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28"/>
        <v>45807</v>
      </c>
      <c r="B939" s="116" t="str">
        <f t="shared" ca="1" si="331"/>
        <v>n.d</v>
      </c>
      <c r="C939" s="14">
        <f t="shared" ca="1" si="332"/>
        <v>470.97866121999988</v>
      </c>
      <c r="D939" s="95">
        <f t="shared" si="329"/>
        <v>45806</v>
      </c>
      <c r="E939" s="93">
        <f ca="1">IF(D939&lt;$B$1,VLOOKUP(D939,[1]DI!$A$4:$B$15000,2,FALSE),0)</f>
        <v>0</v>
      </c>
      <c r="F939" s="14">
        <f t="shared" ca="1" si="333"/>
        <v>1</v>
      </c>
      <c r="G939" s="14">
        <f ca="1">(TRUNC(PRODUCT($F$12:$F938),16))</f>
        <v>1.50165667693822</v>
      </c>
      <c r="H939" s="14">
        <f t="shared" si="334"/>
        <v>1</v>
      </c>
      <c r="I939" s="14">
        <f t="shared" ca="1" si="335"/>
        <v>1.50165668</v>
      </c>
      <c r="J939" s="13">
        <f t="shared" si="330"/>
        <v>7.0000000000000007E-2</v>
      </c>
      <c r="K939" s="29">
        <f t="shared" si="336"/>
        <v>44456</v>
      </c>
      <c r="L939" s="2">
        <f t="shared" si="337"/>
        <v>927</v>
      </c>
      <c r="M939" s="17">
        <f t="shared" si="338"/>
        <v>927</v>
      </c>
      <c r="N939" s="12">
        <f t="shared" si="339"/>
        <v>1.282597311</v>
      </c>
      <c r="O939" s="12">
        <f t="shared" ca="1" si="340"/>
        <v>1.92602082</v>
      </c>
      <c r="P939" s="17">
        <f t="shared" si="341"/>
        <v>1</v>
      </c>
      <c r="Q939" s="14">
        <f t="shared" ca="1" si="342"/>
        <v>436.13604606000001</v>
      </c>
      <c r="R939" s="20">
        <f t="shared" si="327"/>
        <v>0</v>
      </c>
      <c r="S939" s="14">
        <f t="shared" si="343"/>
        <v>0</v>
      </c>
      <c r="T939" s="4" t="str">
        <f t="shared" si="344"/>
        <v>A+J=</v>
      </c>
      <c r="U939" s="29">
        <f t="shared" si="345"/>
        <v>45807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28"/>
        <v>45810</v>
      </c>
      <c r="B940" s="116" t="str">
        <f t="shared" ca="1" si="331"/>
        <v>n.d</v>
      </c>
      <c r="C940" s="14">
        <f t="shared" ca="1" si="332"/>
        <v>470.97866121999988</v>
      </c>
      <c r="D940" s="95">
        <f t="shared" si="329"/>
        <v>45807</v>
      </c>
      <c r="E940" s="93">
        <f ca="1">IF(D940&lt;$B$1,VLOOKUP(D940,[1]DI!$A$4:$B$15000,2,FALSE),0)</f>
        <v>0</v>
      </c>
      <c r="F940" s="14">
        <f t="shared" ca="1" si="333"/>
        <v>1</v>
      </c>
      <c r="G940" s="14">
        <f ca="1">(TRUNC(PRODUCT($F$12:$F939),16))</f>
        <v>1.50165667693822</v>
      </c>
      <c r="H940" s="14">
        <f t="shared" ca="1" si="334"/>
        <v>1.50165667693822</v>
      </c>
      <c r="I940" s="14">
        <f t="shared" ca="1" si="335"/>
        <v>1</v>
      </c>
      <c r="J940" s="13">
        <f t="shared" si="330"/>
        <v>7.0000000000000007E-2</v>
      </c>
      <c r="K940" s="29">
        <f t="shared" si="336"/>
        <v>45807</v>
      </c>
      <c r="L940" s="2">
        <f t="shared" si="337"/>
        <v>1</v>
      </c>
      <c r="M940" s="17">
        <f t="shared" si="338"/>
        <v>1</v>
      </c>
      <c r="N940" s="12">
        <f t="shared" si="339"/>
        <v>1.0002685229999999</v>
      </c>
      <c r="O940" s="12">
        <f t="shared" ca="1" si="340"/>
        <v>1.0002685229999999</v>
      </c>
      <c r="P940" s="17">
        <f t="shared" si="341"/>
        <v>0</v>
      </c>
      <c r="Q940" s="14">
        <f t="shared" ca="1" si="342"/>
        <v>0.12646859999999999</v>
      </c>
      <c r="R940" s="20">
        <f t="shared" si="327"/>
        <v>0</v>
      </c>
      <c r="S940" s="14">
        <f t="shared" si="343"/>
        <v>0</v>
      </c>
      <c r="T940" s="4">
        <f t="shared" si="344"/>
        <v>0</v>
      </c>
      <c r="U940" s="29">
        <f t="shared" si="345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/>
      <c r="B941" s="116"/>
      <c r="C941" s="14"/>
      <c r="D941" s="95"/>
      <c r="E941" s="93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/>
      <c r="B942" s="116"/>
      <c r="C942" s="14"/>
      <c r="D942" s="95"/>
      <c r="E942" s="93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/>
      <c r="B943" s="116"/>
      <c r="C943" s="14"/>
      <c r="D943" s="95"/>
      <c r="E943" s="93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/>
      <c r="B944" s="116"/>
      <c r="C944" s="14"/>
      <c r="D944" s="95"/>
      <c r="E944" s="93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/>
      <c r="B945" s="116"/>
      <c r="C945" s="14"/>
      <c r="D945" s="95"/>
      <c r="E945" s="93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/>
      <c r="B946" s="116"/>
      <c r="C946" s="14"/>
      <c r="D946" s="95"/>
      <c r="E946" s="93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/>
      <c r="B947" s="116"/>
      <c r="C947" s="14"/>
      <c r="D947" s="95"/>
      <c r="E947" s="93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/>
      <c r="B948" s="116"/>
      <c r="C948" s="14"/>
      <c r="D948" s="95"/>
      <c r="E948" s="93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/>
      <c r="B949" s="116"/>
      <c r="C949" s="14"/>
      <c r="D949" s="95"/>
      <c r="E949" s="93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/>
      <c r="B950" s="116"/>
      <c r="C950" s="14"/>
      <c r="D950" s="95"/>
      <c r="E950" s="93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/>
      <c r="B951" s="116"/>
      <c r="C951" s="14"/>
      <c r="D951" s="95"/>
      <c r="E951" s="93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/>
      <c r="B952" s="116"/>
      <c r="C952" s="14"/>
      <c r="D952" s="95"/>
      <c r="E952" s="93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/>
      <c r="B953" s="116"/>
      <c r="C953" s="14"/>
      <c r="D953" s="95"/>
      <c r="E953" s="93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/>
      <c r="B954" s="116"/>
      <c r="C954" s="14"/>
      <c r="D954" s="95"/>
      <c r="E954" s="93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/>
      <c r="B955" s="116"/>
      <c r="C955" s="14"/>
      <c r="D955" s="95"/>
      <c r="E955" s="93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/>
      <c r="B956" s="116"/>
      <c r="C956" s="14"/>
      <c r="D956" s="95"/>
      <c r="E956" s="93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/>
      <c r="B957" s="116"/>
      <c r="C957" s="14"/>
      <c r="D957" s="95"/>
      <c r="E957" s="93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/>
      <c r="B958" s="116"/>
      <c r="C958" s="14"/>
      <c r="D958" s="95"/>
      <c r="E958" s="93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/>
      <c r="B959" s="116"/>
      <c r="C959" s="14"/>
      <c r="D959" s="95"/>
      <c r="E959" s="93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/>
      <c r="B960" s="116"/>
      <c r="C960" s="14"/>
      <c r="D960" s="95"/>
      <c r="E960" s="93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/>
      <c r="B961" s="116"/>
      <c r="C961" s="14"/>
      <c r="D961" s="95"/>
      <c r="E961" s="93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/>
      <c r="B962" s="116"/>
      <c r="C962" s="14"/>
      <c r="D962" s="95"/>
      <c r="E962" s="93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/>
      <c r="B963" s="116"/>
      <c r="C963" s="14"/>
      <c r="D963" s="95"/>
      <c r="E963" s="93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/>
      <c r="B964" s="116"/>
      <c r="C964" s="14"/>
      <c r="D964" s="95"/>
      <c r="E964" s="93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/>
      <c r="B965" s="116"/>
      <c r="C965" s="14"/>
      <c r="D965" s="95"/>
      <c r="E965" s="93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/>
      <c r="B966" s="116"/>
      <c r="C966" s="14"/>
      <c r="D966" s="95"/>
      <c r="E966" s="93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/>
      <c r="B967" s="116"/>
      <c r="C967" s="14"/>
      <c r="D967" s="95"/>
      <c r="E967" s="93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/>
      <c r="B968" s="116"/>
      <c r="C968" s="14"/>
      <c r="D968" s="95"/>
      <c r="E968" s="93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/>
      <c r="B969" s="116"/>
      <c r="C969" s="14"/>
      <c r="D969" s="95"/>
      <c r="E969" s="93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/>
      <c r="B970" s="116"/>
      <c r="C970" s="14"/>
      <c r="D970" s="95"/>
      <c r="E970" s="93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/>
      <c r="B971" s="116"/>
      <c r="C971" s="14"/>
      <c r="D971" s="95"/>
      <c r="E971" s="93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/>
      <c r="B972" s="116"/>
      <c r="C972" s="14"/>
      <c r="D972" s="95"/>
      <c r="E972" s="93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/>
      <c r="B973" s="116"/>
      <c r="C973" s="14"/>
      <c r="D973" s="95"/>
      <c r="E973" s="93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/>
      <c r="B974" s="116"/>
      <c r="C974" s="14"/>
      <c r="D974" s="95"/>
      <c r="E974" s="93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/>
      <c r="B975" s="116"/>
      <c r="C975" s="14"/>
      <c r="D975" s="95"/>
      <c r="E975" s="93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/>
      <c r="B976" s="116"/>
      <c r="C976" s="14"/>
      <c r="D976" s="95"/>
      <c r="E976" s="93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/>
      <c r="B977" s="116"/>
      <c r="C977" s="14"/>
      <c r="D977" s="95"/>
      <c r="E977" s="93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/>
      <c r="B978" s="116"/>
      <c r="C978" s="14"/>
      <c r="D978" s="95"/>
      <c r="E978" s="93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/>
      <c r="B979" s="116"/>
      <c r="C979" s="14"/>
      <c r="D979" s="95"/>
      <c r="E979" s="93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/>
      <c r="B980" s="116"/>
      <c r="C980" s="14"/>
      <c r="D980" s="95"/>
      <c r="E980" s="93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/>
      <c r="B981" s="116"/>
      <c r="C981" s="14"/>
      <c r="D981" s="95"/>
      <c r="E981" s="93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/>
      <c r="B982" s="116"/>
      <c r="C982" s="14"/>
      <c r="D982" s="95"/>
      <c r="E982" s="93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/>
      <c r="B983" s="116"/>
      <c r="C983" s="14"/>
      <c r="D983" s="95"/>
      <c r="E983" s="93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/>
      <c r="B984" s="116"/>
      <c r="C984" s="14"/>
      <c r="D984" s="95"/>
      <c r="E984" s="93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/>
      <c r="B985" s="116"/>
      <c r="C985" s="14"/>
      <c r="D985" s="95"/>
      <c r="E985" s="93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/>
      <c r="B986" s="116"/>
      <c r="C986" s="14"/>
      <c r="D986" s="95"/>
      <c r="E986" s="93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/>
      <c r="B987" s="116"/>
      <c r="C987" s="14"/>
      <c r="D987" s="95"/>
      <c r="E987" s="93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/>
      <c r="B988" s="116"/>
      <c r="C988" s="14"/>
      <c r="D988" s="95"/>
      <c r="E988" s="93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/>
      <c r="B989" s="116"/>
      <c r="C989" s="14"/>
      <c r="D989" s="95"/>
      <c r="E989" s="93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/>
      <c r="B990" s="116"/>
      <c r="C990" s="14"/>
      <c r="D990" s="95"/>
      <c r="E990" s="93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/>
      <c r="B991" s="116"/>
      <c r="C991" s="14"/>
      <c r="D991" s="95"/>
      <c r="E991" s="93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/>
      <c r="B992" s="116"/>
      <c r="C992" s="14"/>
      <c r="D992" s="95"/>
      <c r="E992" s="93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/>
      <c r="B993" s="116"/>
      <c r="C993" s="14"/>
      <c r="D993" s="95"/>
      <c r="E993" s="93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/>
      <c r="B994" s="116"/>
      <c r="C994" s="14"/>
      <c r="D994" s="95"/>
      <c r="E994" s="93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/>
      <c r="B995" s="116"/>
      <c r="C995" s="14"/>
      <c r="D995" s="95"/>
      <c r="E995" s="93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/>
      <c r="B996" s="116"/>
      <c r="C996" s="14"/>
      <c r="D996" s="95"/>
      <c r="E996" s="93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/>
      <c r="B997" s="116"/>
      <c r="C997" s="14"/>
      <c r="D997" s="95"/>
      <c r="E997" s="93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/>
      <c r="B998" s="116"/>
      <c r="C998" s="14"/>
      <c r="D998" s="95"/>
      <c r="E998" s="93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/>
      <c r="B999" s="116"/>
      <c r="C999" s="14"/>
      <c r="D999" s="95"/>
      <c r="E999" s="93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/>
      <c r="B1000" s="116"/>
      <c r="C1000" s="14"/>
      <c r="D1000" s="95"/>
      <c r="E1000" s="93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/>
      <c r="B1001" s="116"/>
      <c r="C1001" s="14"/>
      <c r="D1001" s="95"/>
      <c r="E1001" s="93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/>
      <c r="B1002" s="116"/>
      <c r="C1002" s="14"/>
      <c r="D1002" s="95"/>
      <c r="E1002" s="93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/>
      <c r="B1003" s="116"/>
      <c r="C1003" s="14"/>
      <c r="D1003" s="95"/>
      <c r="E1003" s="93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/>
      <c r="B1004" s="116"/>
      <c r="C1004" s="14"/>
      <c r="D1004" s="95"/>
      <c r="E1004" s="93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/>
      <c r="B1005" s="116"/>
      <c r="C1005" s="14"/>
      <c r="D1005" s="95"/>
      <c r="E1005" s="93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/>
      <c r="B1006" s="116"/>
      <c r="C1006" s="14"/>
      <c r="D1006" s="95"/>
      <c r="E1006" s="93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/>
      <c r="B1007" s="116"/>
      <c r="C1007" s="14"/>
      <c r="D1007" s="95"/>
      <c r="E1007" s="93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/>
      <c r="B1008" s="116"/>
      <c r="C1008" s="14"/>
      <c r="D1008" s="95"/>
      <c r="E1008" s="93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/>
      <c r="B1009" s="116"/>
      <c r="C1009" s="14"/>
      <c r="D1009" s="95"/>
      <c r="E1009" s="93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/>
      <c r="B1010" s="116"/>
      <c r="C1010" s="14"/>
      <c r="D1010" s="95"/>
      <c r="E1010" s="93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/>
      <c r="B1011" s="116"/>
      <c r="C1011" s="14"/>
      <c r="D1011" s="95"/>
      <c r="E1011" s="93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/>
      <c r="B1012" s="116"/>
      <c r="C1012" s="14"/>
      <c r="D1012" s="95"/>
      <c r="E1012" s="93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/>
      <c r="B1013" s="116"/>
      <c r="C1013" s="14"/>
      <c r="D1013" s="95"/>
      <c r="E1013" s="93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/>
      <c r="B1014" s="116"/>
      <c r="C1014" s="14"/>
      <c r="D1014" s="95"/>
      <c r="E1014" s="93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/>
      <c r="B1015" s="116"/>
      <c r="C1015" s="14"/>
      <c r="D1015" s="95"/>
      <c r="E1015" s="93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/>
      <c r="B1016" s="116"/>
      <c r="C1016" s="14"/>
      <c r="D1016" s="95"/>
      <c r="E1016" s="93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/>
      <c r="B1017" s="116"/>
      <c r="C1017" s="14"/>
      <c r="D1017" s="95"/>
      <c r="E1017" s="93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/>
      <c r="B1018" s="116"/>
      <c r="C1018" s="14"/>
      <c r="D1018" s="95"/>
      <c r="E1018" s="93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/>
      <c r="B1019" s="116"/>
      <c r="C1019" s="14"/>
      <c r="D1019" s="95"/>
      <c r="E1019" s="93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/>
      <c r="B1020" s="116"/>
      <c r="C1020" s="14"/>
      <c r="D1020" s="95"/>
      <c r="E1020" s="93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/>
      <c r="B1021" s="116"/>
      <c r="C1021" s="14"/>
      <c r="D1021" s="95"/>
      <c r="E1021" s="93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/>
      <c r="B1022" s="116"/>
      <c r="C1022" s="14"/>
      <c r="D1022" s="95"/>
      <c r="E1022" s="93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/>
      <c r="B1023" s="116"/>
      <c r="C1023" s="14"/>
      <c r="D1023" s="95"/>
      <c r="E1023" s="93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/>
      <c r="B1024" s="116"/>
      <c r="C1024" s="14"/>
      <c r="D1024" s="95"/>
      <c r="E1024" s="93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/>
      <c r="B1025" s="116"/>
      <c r="C1025" s="14"/>
      <c r="D1025" s="95"/>
      <c r="E1025" s="93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/>
      <c r="B1026" s="116"/>
      <c r="C1026" s="14"/>
      <c r="D1026" s="95"/>
      <c r="E1026" s="93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/>
      <c r="B1027" s="116"/>
      <c r="C1027" s="14"/>
      <c r="D1027" s="95"/>
      <c r="E1027" s="93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/>
      <c r="B1028" s="116"/>
      <c r="C1028" s="14"/>
      <c r="D1028" s="95"/>
      <c r="E1028" s="93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/>
      <c r="B1029" s="116"/>
      <c r="C1029" s="14"/>
      <c r="D1029" s="95"/>
      <c r="E1029" s="93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/>
      <c r="B1030" s="116"/>
      <c r="C1030" s="14"/>
      <c r="D1030" s="95"/>
      <c r="E1030" s="93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/>
      <c r="B1031" s="116"/>
      <c r="C1031" s="14"/>
      <c r="D1031" s="95"/>
      <c r="E1031" s="93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/>
      <c r="B1032" s="116"/>
      <c r="C1032" s="14"/>
      <c r="D1032" s="95"/>
      <c r="E1032" s="93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/>
      <c r="B1033" s="116"/>
      <c r="C1033" s="14"/>
      <c r="D1033" s="95"/>
      <c r="E1033" s="93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/>
      <c r="B1034" s="116"/>
      <c r="C1034" s="14"/>
      <c r="D1034" s="95"/>
      <c r="E1034" s="93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/>
      <c r="B1035" s="116"/>
      <c r="C1035" s="14"/>
      <c r="D1035" s="95"/>
      <c r="E1035" s="93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216:U235 A215:Q215 T215:U215 A12:U214 A236:Q236 T236:U236 A280:U299 A279:Q279 T279:U279 A237:U278 A300:Q300 T300:U300 A301:U466 A468:U914 A467:Q467 S467:U467 A916:U917 A915:Q915 S915:U915 A919:U925 A918:Q918 S918:U918 A926:Q926 S926:U926 A927:U1099">
    <cfRule type="expression" dxfId="8" priority="12">
      <formula>$P12&gt;0</formula>
    </cfRule>
  </conditionalFormatting>
  <conditionalFormatting sqref="R215:S215">
    <cfRule type="expression" dxfId="7" priority="11">
      <formula>$P215&gt;0</formula>
    </cfRule>
  </conditionalFormatting>
  <conditionalFormatting sqref="R236:S236">
    <cfRule type="expression" dxfId="6" priority="8">
      <formula>$P236&gt;0</formula>
    </cfRule>
  </conditionalFormatting>
  <conditionalFormatting sqref="R279:S279">
    <cfRule type="expression" dxfId="5" priority="7">
      <formula>$P279&gt;0</formula>
    </cfRule>
  </conditionalFormatting>
  <conditionalFormatting sqref="R300:S300">
    <cfRule type="expression" dxfId="4" priority="6">
      <formula>$P300&gt;0</formula>
    </cfRule>
  </conditionalFormatting>
  <conditionalFormatting sqref="R467">
    <cfRule type="expression" dxfId="3" priority="4">
      <formula>$P467&gt;0</formula>
    </cfRule>
  </conditionalFormatting>
  <conditionalFormatting sqref="R915">
    <cfRule type="expression" dxfId="2" priority="3">
      <formula>$P915&gt;0</formula>
    </cfRule>
  </conditionalFormatting>
  <conditionalFormatting sqref="R918">
    <cfRule type="expression" dxfId="1" priority="2">
      <formula>$P918&gt;0</formula>
    </cfRule>
  </conditionalFormatting>
  <conditionalFormatting sqref="R926">
    <cfRule type="expression" dxfId="0" priority="1">
      <formula>$P926&gt;0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2025-05-09T18:21:40Z</dcterms:modified>
</cp:coreProperties>
</file>